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bookViews>
    <workbookView xWindow="0" yWindow="460" windowWidth="25600" windowHeight="15460" tabRatio="500"/>
  </bookViews>
  <sheets>
    <sheet name="Gesamtliste" sheetId="1" r:id="rId1"/>
  </sheets>
  <definedNames>
    <definedName name="_xlnm._FilterDatabase" localSheetId="0" hidden="1">Gesamtliste!$A$13:$S$35</definedName>
    <definedName name="_xlnm.Print_Area" localSheetId="0">Gesamtliste!$A$1:$S$35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4" i="1" l="1"/>
  <c r="M34" i="1"/>
  <c r="O25" i="1"/>
  <c r="M25" i="1"/>
  <c r="O18" i="1"/>
  <c r="M18" i="1"/>
  <c r="O16" i="1"/>
  <c r="M16" i="1"/>
  <c r="M35" i="1"/>
  <c r="R35" i="1"/>
  <c r="M14" i="1"/>
  <c r="R14" i="1"/>
  <c r="M17" i="1"/>
  <c r="R17" i="1"/>
  <c r="R18" i="1"/>
  <c r="M19" i="1"/>
  <c r="R19" i="1"/>
  <c r="M20" i="1"/>
  <c r="R20" i="1"/>
  <c r="M21" i="1"/>
  <c r="R21" i="1"/>
  <c r="M22" i="1"/>
  <c r="R22" i="1"/>
  <c r="M23" i="1"/>
  <c r="R23" i="1"/>
  <c r="M24" i="1"/>
  <c r="R24" i="1"/>
  <c r="R25" i="1"/>
  <c r="M26" i="1"/>
  <c r="R26" i="1"/>
  <c r="M27" i="1"/>
  <c r="R27" i="1"/>
  <c r="M28" i="1"/>
  <c r="R28" i="1"/>
  <c r="M29" i="1"/>
  <c r="R29" i="1"/>
  <c r="M30" i="1"/>
  <c r="R30" i="1"/>
  <c r="M31" i="1"/>
  <c r="R31" i="1"/>
  <c r="M32" i="1"/>
  <c r="R32" i="1"/>
  <c r="M33" i="1"/>
  <c r="R33" i="1"/>
  <c r="R16" i="1"/>
  <c r="R34" i="1"/>
  <c r="M15" i="1"/>
  <c r="R15" i="1"/>
  <c r="S16" i="1"/>
  <c r="S17" i="1"/>
  <c r="S18" i="1"/>
  <c r="S19" i="1"/>
  <c r="S20" i="1"/>
  <c r="S21" i="1"/>
  <c r="S22" i="1"/>
  <c r="S23" i="1"/>
  <c r="S24" i="1"/>
  <c r="S25" i="1"/>
  <c r="S26" i="1"/>
  <c r="S34" i="1"/>
  <c r="S15" i="1"/>
  <c r="S33" i="1"/>
  <c r="S35" i="1"/>
  <c r="S14" i="1"/>
  <c r="S32" i="1"/>
  <c r="S31" i="1"/>
  <c r="S30" i="1"/>
  <c r="S29" i="1"/>
  <c r="S28" i="1"/>
  <c r="S27" i="1"/>
  <c r="Q4" i="1"/>
  <c r="S4" i="1"/>
  <c r="R4" i="1"/>
  <c r="S8" i="1"/>
  <c r="S9" i="1"/>
  <c r="S10" i="1"/>
</calcChain>
</file>

<file path=xl/sharedStrings.xml><?xml version="1.0" encoding="utf-8"?>
<sst xmlns="http://schemas.openxmlformats.org/spreadsheetml/2006/main" count="176" uniqueCount="77">
  <si>
    <t xml:space="preserve">NAME &amp; RECHNUNGSADRESSE     </t>
  </si>
  <si>
    <t>SUMME BESTELLUNG</t>
  </si>
  <si>
    <t xml:space="preserve">TELEFON &amp; E-MAIL    </t>
  </si>
  <si>
    <t>STK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</si>
  <si>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</si>
  <si>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</si>
  <si>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</si>
  <si>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</si>
  <si>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</si>
  <si>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</si>
  <si>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</si>
  <si>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</si>
  <si>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</si>
  <si>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</si>
  <si>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</si>
  <si>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</si>
  <si>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</si>
  <si>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</si>
  <si>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</si>
  <si>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</si>
  <si>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</si>
  <si>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</si>
  <si>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</si>
  <si>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</si>
  <si>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</si>
  <si>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</si>
  <si>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</si>
  <si>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</si>
  <si>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</si>
  <si>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Weinbezeichnung</t>
  </si>
  <si>
    <t>JG</t>
  </si>
  <si>
    <t>EH</t>
  </si>
  <si>
    <t>First come. First serve. / Es gelten unsere AGB's. www.trinkreif.at / info@trinkreif.at / +4319974145</t>
  </si>
  <si>
    <t>Wein</t>
  </si>
  <si>
    <t>weiß</t>
  </si>
  <si>
    <t>süß</t>
  </si>
  <si>
    <t>trocken</t>
  </si>
  <si>
    <t>Frankreich</t>
  </si>
  <si>
    <t>Bordeaux</t>
  </si>
  <si>
    <t>Almaviva, Rothschild</t>
  </si>
  <si>
    <t>Angelo Gaja Sperss</t>
  </si>
  <si>
    <t>Carruades de Lafite Rothschild</t>
  </si>
  <si>
    <t>Château Calon Ségur</t>
  </si>
  <si>
    <t>Château Cos d'Estournel</t>
  </si>
  <si>
    <t>Château La Fleur Pétrus</t>
  </si>
  <si>
    <t>Château Lascombes</t>
  </si>
  <si>
    <t>Château Léoville Las Cases</t>
  </si>
  <si>
    <t>Chateau Lynch Bages</t>
  </si>
  <si>
    <t>Château Margaux</t>
  </si>
  <si>
    <t>Château Pichon Longueville Comtesse de Lalande</t>
  </si>
  <si>
    <t>Les Forts de Latour</t>
  </si>
  <si>
    <t>Pavillon rouge du Château Margaux</t>
  </si>
  <si>
    <t>Penfolds Grange</t>
  </si>
  <si>
    <t>Tenuta Ornelaia DOC</t>
  </si>
  <si>
    <t>Vieux Château Certan</t>
  </si>
  <si>
    <t>Italien</t>
  </si>
  <si>
    <t>Piemont</t>
  </si>
  <si>
    <t>Chile</t>
  </si>
  <si>
    <t>Maipo Valley</t>
  </si>
  <si>
    <t>UNIT</t>
  </si>
  <si>
    <t>Anzahl OHK's</t>
  </si>
  <si>
    <t>Preis / Flasche</t>
  </si>
  <si>
    <t>Preis / OHK</t>
  </si>
  <si>
    <t xml:space="preserve">GESAMT </t>
  </si>
  <si>
    <t>ANZAHL OHK</t>
  </si>
  <si>
    <t>GESAMT AB 5000 BESTELLWERT</t>
  </si>
  <si>
    <t>GESAMT</t>
  </si>
  <si>
    <t>OHK SONDERPREISLISTE</t>
  </si>
  <si>
    <t>Australien</t>
  </si>
  <si>
    <t>Toskana</t>
  </si>
  <si>
    <t>PREISE (differenzbesteuert)</t>
  </si>
  <si>
    <t>OHK6</t>
  </si>
  <si>
    <t>OHK12</t>
  </si>
  <si>
    <t>Verkauf nur in OHK's. Lieferung nach vollständiger Bezahlung. 25 Euro Versandkosten nach AT und DE pro Kiste.</t>
  </si>
  <si>
    <t>Preis / Flasche ab 5.000 Bestellwert</t>
  </si>
  <si>
    <t>Preis / OHK ab 5.000 Bestellwert</t>
  </si>
  <si>
    <t>STAND 01-12-19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</si>
</sst>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[$-409]d\-mmm"/>
  </numFmts>
  <fonts count="24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0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</fills>
  <borders count="57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8" fillId="0" borderId="0" applyBorder="0" applyProtection="0"/>
    <xf numFmtId="0" fontId="5" fillId="0" borderId="0" applyBorder="0" applyProtection="0"/>
  </cellStyleXfs>
  <cellXfs count="129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1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0" fillId="7" borderId="14" xfId="0" applyFont="1" applyFill="1" applyBorder="1" applyAlignment="1">
      <alignment horizontal="right" vertical="center"/>
    </xf>
    <xf numFmtId="164" fontId="10" fillId="7" borderId="16" xfId="0" applyNumberFormat="1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164" fontId="10" fillId="4" borderId="22" xfId="0" applyNumberFormat="1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7" fillId="0" borderId="37" xfId="0" applyFont="1" applyBorder="1"/>
    <xf numFmtId="0" fontId="17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/>
    </xf>
    <xf numFmtId="0" fontId="17" fillId="3" borderId="38" xfId="0" applyFont="1" applyFill="1" applyBorder="1" applyAlignment="1">
      <alignment horizontal="center" vertical="center"/>
    </xf>
    <xf numFmtId="49" fontId="17" fillId="8" borderId="42" xfId="1" applyNumberFormat="1" applyFont="1" applyFill="1" applyBorder="1" applyAlignment="1" applyProtection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164" fontId="16" fillId="6" borderId="40" xfId="0" applyNumberFormat="1" applyFont="1" applyFill="1" applyBorder="1" applyAlignment="1">
      <alignment horizontal="center" vertical="center"/>
    </xf>
    <xf numFmtId="164" fontId="17" fillId="3" borderId="44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2" fontId="2" fillId="7" borderId="18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2" fontId="2" fillId="7" borderId="21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 vertical="center"/>
    </xf>
    <xf numFmtId="165" fontId="2" fillId="7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" borderId="48" xfId="0" applyFont="1" applyFill="1" applyBorder="1" applyAlignment="1">
      <alignment vertical="center"/>
    </xf>
    <xf numFmtId="0" fontId="4" fillId="3" borderId="49" xfId="0" applyFont="1" applyFill="1" applyBorder="1" applyAlignment="1">
      <alignment vertical="center"/>
    </xf>
    <xf numFmtId="0" fontId="4" fillId="3" borderId="50" xfId="0" applyFont="1" applyFill="1" applyBorder="1" applyAlignment="1">
      <alignment vertical="center"/>
    </xf>
    <xf numFmtId="0" fontId="5" fillId="3" borderId="39" xfId="2" applyFill="1" applyBorder="1" applyAlignment="1" applyProtection="1">
      <alignment vertical="center"/>
    </xf>
    <xf numFmtId="0" fontId="5" fillId="3" borderId="51" xfId="2" applyFill="1" applyBorder="1" applyAlignment="1" applyProtection="1">
      <alignment vertical="center"/>
    </xf>
    <xf numFmtId="0" fontId="5" fillId="3" borderId="52" xfId="2" applyFill="1" applyBorder="1" applyAlignment="1" applyProtection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4" fillId="3" borderId="52" xfId="0" applyFont="1" applyFill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4" fillId="3" borderId="54" xfId="0" applyFont="1" applyFill="1" applyBorder="1" applyAlignment="1">
      <alignment vertical="center"/>
    </xf>
    <xf numFmtId="0" fontId="13" fillId="2" borderId="46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164" fontId="4" fillId="0" borderId="41" xfId="1" applyFont="1" applyFill="1" applyBorder="1" applyAlignment="1" applyProtection="1">
      <alignment horizontal="right" vertical="center"/>
    </xf>
    <xf numFmtId="164" fontId="11" fillId="0" borderId="40" xfId="1" applyFont="1" applyFill="1" applyBorder="1" applyAlignment="1" applyProtection="1">
      <alignment horizontal="right" vertical="center"/>
    </xf>
    <xf numFmtId="164" fontId="16" fillId="0" borderId="41" xfId="1" applyFont="1" applyFill="1" applyBorder="1" applyAlignment="1" applyProtection="1">
      <alignment horizontal="right" vertical="center"/>
    </xf>
    <xf numFmtId="164" fontId="17" fillId="0" borderId="40" xfId="1" applyFont="1" applyFill="1" applyBorder="1" applyAlignment="1" applyProtection="1">
      <alignment horizontal="right" vertical="center"/>
    </xf>
    <xf numFmtId="164" fontId="21" fillId="2" borderId="32" xfId="1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7" fillId="0" borderId="37" xfId="0" applyFont="1" applyFill="1" applyBorder="1"/>
    <xf numFmtId="0" fontId="20" fillId="0" borderId="37" xfId="0" applyFont="1" applyFill="1" applyBorder="1"/>
    <xf numFmtId="0" fontId="17" fillId="0" borderId="38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2" fontId="2" fillId="7" borderId="18" xfId="0" applyNumberFormat="1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2" fontId="2" fillId="7" borderId="21" xfId="0" applyNumberFormat="1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11" fillId="7" borderId="14" xfId="0" applyFont="1" applyFill="1" applyBorder="1" applyAlignment="1">
      <alignment horizontal="right" vertical="center"/>
    </xf>
    <xf numFmtId="2" fontId="2" fillId="7" borderId="15" xfId="0" applyNumberFormat="1" applyFont="1" applyFill="1" applyBorder="1" applyAlignment="1">
      <alignment horizontal="center" vertical="center"/>
    </xf>
    <xf numFmtId="164" fontId="0" fillId="6" borderId="10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323963</xdr:colOff>
      <xdr:row>1</xdr:row>
      <xdr:rowOff>282221</xdr:rowOff>
    </xdr:from>
    <xdr:to>
      <xdr:col>4</xdr:col>
      <xdr:colOff>1358898</xdr:colOff>
      <xdr:row>2</xdr:row>
      <xdr:rowOff>284106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3963" y="498121"/>
          <a:ext cx="2139835" cy="37018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77"/>
  <sheetViews>
    <sheetView showGridLines="0" tabSelected="1" topLeftCell="D1" workbookViewId="0">
      <selection activeCell="D6" sqref="D6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4.5" style="1" customWidth="1" collapsed="1"/>
    <col min="5" max="5" width="21.6640625" style="1" customWidth="1"/>
    <col min="6" max="6" width="32.33203125" style="1" hidden="1" customWidth="1" outlineLevel="1"/>
    <col min="7" max="7" width="39.83203125" style="2" customWidth="1" collapsed="1"/>
    <col min="8" max="8" width="8" style="3" customWidth="1"/>
    <col min="9" max="9" width="8.1640625" style="4" customWidth="1"/>
    <col min="10" max="10" width="8" style="81" customWidth="1"/>
    <col min="11" max="11" width="6.6640625" style="3" customWidth="1"/>
    <col min="12" max="12" width="8.6640625" style="5" customWidth="1" outlineLevel="1"/>
    <col min="13" max="13" width="11.5" style="6" customWidth="1" outlineLevel="1"/>
    <col min="14" max="14" width="13.33203125" style="7" customWidth="1"/>
    <col min="15" max="15" width="11" style="8" customWidth="1"/>
    <col min="16" max="16" width="25.33203125" style="2" hidden="1" customWidth="1" outlineLevel="1"/>
    <col min="17" max="17" width="8.83203125" style="9" customWidth="1" collapsed="1"/>
    <col min="18" max="18" width="11.5" style="10" customWidth="1"/>
    <col min="19" max="19" width="15.83203125" style="10" customWidth="1"/>
    <col min="20" max="20" width="5.33203125" style="11" customWidth="1"/>
    <col min="21" max="22" width="10.83203125" style="12" hidden="1" customWidth="1" outlineLevel="1"/>
    <col min="23" max="23" width="24.6640625" style="12" hidden="1" customWidth="1" outlineLevel="1"/>
    <col min="24" max="24" width="46.83203125" style="11" hidden="1" customWidth="1" outlineLevel="1"/>
    <col min="25" max="25" width="10.83203125" collapsed="1"/>
  </cols>
  <sheetData>
    <row r="1" spans="1:24" ht="17" thickBot="1" x14ac:dyDescent="0.25">
      <c r="R1" s="9"/>
      <c r="S1" s="9"/>
    </row>
    <row r="2" spans="1:24" ht="29" customHeight="1" x14ac:dyDescent="0.2">
      <c r="G2" s="13" t="s">
        <v>0</v>
      </c>
      <c r="H2" s="82"/>
      <c r="I2" s="83"/>
      <c r="J2" s="83"/>
      <c r="K2" s="84"/>
      <c r="M2" s="127" t="s">
        <v>32</v>
      </c>
      <c r="N2" s="127"/>
      <c r="Q2" s="110" t="s">
        <v>1</v>
      </c>
      <c r="R2" s="110"/>
      <c r="S2" s="110"/>
    </row>
    <row r="3" spans="1:24" ht="31" customHeight="1" thickBot="1" x14ac:dyDescent="0.25">
      <c r="G3" s="14" t="s">
        <v>2</v>
      </c>
      <c r="H3" s="85"/>
      <c r="I3" s="86"/>
      <c r="J3" s="86"/>
      <c r="K3" s="87"/>
      <c r="M3" s="127"/>
      <c r="N3" s="127"/>
      <c r="Q3" s="15" t="s">
        <v>3</v>
      </c>
      <c r="R3" s="16" t="s">
        <v>66</v>
      </c>
      <c r="S3" s="51" t="s">
        <v>65</v>
      </c>
    </row>
    <row r="4" spans="1:24" ht="28" customHeight="1" thickBot="1" x14ac:dyDescent="0.25">
      <c r="D4" s="126" t="s">
        <v>67</v>
      </c>
      <c r="E4" s="126"/>
      <c r="F4" s="96"/>
      <c r="G4" s="17" t="s">
        <v>4</v>
      </c>
      <c r="H4" s="88"/>
      <c r="I4" s="89"/>
      <c r="J4" s="89"/>
      <c r="K4" s="90"/>
      <c r="M4" s="128" t="s">
        <v>73</v>
      </c>
      <c r="N4" s="128"/>
      <c r="Q4" s="125">
        <f>SUM(Q14:Q35)</f>
        <v>0</v>
      </c>
      <c r="R4" s="122">
        <f>SUM(R14:R35)</f>
        <v>0</v>
      </c>
      <c r="S4" s="123">
        <f>SUM(S14:S35)</f>
        <v>0</v>
      </c>
    </row>
    <row r="5" spans="1:24" ht="32" customHeight="1" thickBot="1" x14ac:dyDescent="0.25">
      <c r="D5" s="124" t="s">
        <v>76</v>
      </c>
      <c r="E5" s="124"/>
      <c r="F5" s="124"/>
      <c r="G5" s="18" t="s">
        <v>5</v>
      </c>
      <c r="H5" s="91"/>
      <c r="I5" s="92"/>
      <c r="J5" s="92"/>
      <c r="K5" s="93"/>
      <c r="M5" s="128"/>
      <c r="N5" s="128"/>
      <c r="Q5" s="125"/>
      <c r="R5" s="122"/>
      <c r="S5" s="123"/>
    </row>
    <row r="6" spans="1:24" ht="14" customHeight="1" x14ac:dyDescent="0.2">
      <c r="G6" s="19"/>
      <c r="H6" s="20"/>
      <c r="P6" s="21"/>
      <c r="R6" s="9"/>
      <c r="S6" s="9"/>
    </row>
    <row r="7" spans="1:24" ht="20" hidden="1" customHeight="1" outlineLevel="1" x14ac:dyDescent="0.2">
      <c r="G7" s="22" t="s">
        <v>6</v>
      </c>
      <c r="H7" s="121"/>
      <c r="I7" s="121"/>
      <c r="J7" s="79"/>
      <c r="K7" s="80"/>
      <c r="P7" s="21"/>
      <c r="Q7" s="120" t="s">
        <v>7</v>
      </c>
      <c r="R7" s="120"/>
      <c r="S7" s="23"/>
    </row>
    <row r="8" spans="1:24" ht="20" hidden="1" customHeight="1" outlineLevel="1" x14ac:dyDescent="0.2">
      <c r="G8" s="24" t="s">
        <v>8</v>
      </c>
      <c r="H8" s="116"/>
      <c r="I8" s="116"/>
      <c r="J8" s="75"/>
      <c r="K8" s="76"/>
      <c r="P8" s="21"/>
      <c r="Q8" s="117" t="s">
        <v>9</v>
      </c>
      <c r="R8" s="117"/>
      <c r="S8" s="25">
        <f>R4+S7</f>
        <v>0</v>
      </c>
    </row>
    <row r="9" spans="1:24" ht="20" hidden="1" customHeight="1" outlineLevel="1" thickBot="1" x14ac:dyDescent="0.25">
      <c r="G9" s="24" t="s">
        <v>10</v>
      </c>
      <c r="H9" s="116"/>
      <c r="I9" s="116"/>
      <c r="J9" s="75"/>
      <c r="K9" s="76"/>
      <c r="P9" s="21"/>
      <c r="Q9" s="117" t="s">
        <v>11</v>
      </c>
      <c r="R9" s="117"/>
      <c r="S9" s="26">
        <f>S8*0.2</f>
        <v>0</v>
      </c>
    </row>
    <row r="10" spans="1:24" ht="20" hidden="1" customHeight="1" outlineLevel="1" thickBot="1" x14ac:dyDescent="0.25">
      <c r="G10" s="27" t="s">
        <v>12</v>
      </c>
      <c r="H10" s="118"/>
      <c r="I10" s="118"/>
      <c r="J10" s="77"/>
      <c r="K10" s="78"/>
      <c r="P10" s="21"/>
      <c r="Q10" s="119" t="s">
        <v>13</v>
      </c>
      <c r="R10" s="119"/>
      <c r="S10" s="28">
        <f>S9+S8</f>
        <v>0</v>
      </c>
      <c r="U10" s="29" t="s">
        <v>14</v>
      </c>
      <c r="V10" s="30"/>
      <c r="W10" s="31" t="s">
        <v>15</v>
      </c>
      <c r="X10" s="32" t="s">
        <v>16</v>
      </c>
    </row>
    <row r="11" spans="1:24" ht="14" customHeight="1" collapsed="1" thickBot="1" x14ac:dyDescent="0.25">
      <c r="G11" s="19"/>
      <c r="H11" s="20"/>
      <c r="P11" s="21"/>
      <c r="R11" s="9"/>
      <c r="S11" s="9"/>
    </row>
    <row r="12" spans="1:24" s="39" customFormat="1" ht="26.25" customHeight="1" x14ac:dyDescent="0.2">
      <c r="A12" s="111" t="s">
        <v>17</v>
      </c>
      <c r="B12" s="111"/>
      <c r="C12" s="111"/>
      <c r="D12" s="111" t="s">
        <v>18</v>
      </c>
      <c r="E12" s="111"/>
      <c r="F12" s="111"/>
      <c r="G12" s="112"/>
      <c r="H12" s="112"/>
      <c r="I12" s="112"/>
      <c r="J12" s="112"/>
      <c r="K12" s="112"/>
      <c r="L12" s="113" t="s">
        <v>70</v>
      </c>
      <c r="M12" s="114"/>
      <c r="N12" s="114"/>
      <c r="O12" s="115"/>
      <c r="P12" s="33" t="s">
        <v>19</v>
      </c>
      <c r="Q12" s="110" t="s">
        <v>20</v>
      </c>
      <c r="R12" s="110"/>
      <c r="S12" s="110"/>
      <c r="T12" s="34"/>
      <c r="U12" s="35" t="s">
        <v>21</v>
      </c>
      <c r="V12" s="36" t="s">
        <v>22</v>
      </c>
      <c r="W12" s="37" t="s">
        <v>15</v>
      </c>
      <c r="X12" s="38" t="s">
        <v>16</v>
      </c>
    </row>
    <row r="13" spans="1:24" s="11" customFormat="1" ht="64" customHeight="1" thickBot="1" x14ac:dyDescent="0.25">
      <c r="A13" s="40" t="s">
        <v>23</v>
      </c>
      <c r="B13" s="41" t="s">
        <v>24</v>
      </c>
      <c r="C13" s="42" t="s">
        <v>25</v>
      </c>
      <c r="D13" s="43" t="s">
        <v>26</v>
      </c>
      <c r="E13" s="44" t="s">
        <v>27</v>
      </c>
      <c r="F13" s="45" t="s">
        <v>28</v>
      </c>
      <c r="G13" s="46" t="s">
        <v>29</v>
      </c>
      <c r="H13" s="47" t="s">
        <v>30</v>
      </c>
      <c r="I13" s="48" t="s">
        <v>31</v>
      </c>
      <c r="J13" s="94" t="s">
        <v>59</v>
      </c>
      <c r="K13" s="105" t="s">
        <v>60</v>
      </c>
      <c r="L13" s="104" t="s">
        <v>61</v>
      </c>
      <c r="M13" s="102" t="s">
        <v>62</v>
      </c>
      <c r="N13" s="101" t="s">
        <v>74</v>
      </c>
      <c r="O13" s="101" t="s">
        <v>75</v>
      </c>
      <c r="P13" s="49"/>
      <c r="Q13" s="103" t="s">
        <v>64</v>
      </c>
      <c r="R13" s="50" t="s">
        <v>63</v>
      </c>
      <c r="S13" s="51" t="s">
        <v>65</v>
      </c>
      <c r="T13" s="52"/>
      <c r="U13" s="53"/>
      <c r="V13" s="54"/>
      <c r="W13" s="55"/>
      <c r="X13" s="56"/>
    </row>
    <row r="14" spans="1:24" ht="15.75" customHeight="1" x14ac:dyDescent="0.2">
      <c r="A14" s="57"/>
      <c r="B14" s="58"/>
      <c r="C14" s="59"/>
      <c r="D14" s="60" t="s">
        <v>68</v>
      </c>
      <c r="E14" s="61"/>
      <c r="F14" s="62"/>
      <c r="G14" s="63" t="s">
        <v>52</v>
      </c>
      <c r="H14" s="64">
        <v>2002</v>
      </c>
      <c r="I14" s="65">
        <v>0.75</v>
      </c>
      <c r="J14" s="95" t="s">
        <v>71</v>
      </c>
      <c r="K14" s="66">
        <v>1</v>
      </c>
      <c r="L14" s="99">
        <v>434</v>
      </c>
      <c r="M14" s="100">
        <f>L14*6</f>
        <v>2604</v>
      </c>
      <c r="N14" s="97">
        <v>390</v>
      </c>
      <c r="O14" s="98">
        <v>2340</v>
      </c>
      <c r="P14" s="67"/>
      <c r="Q14" s="68"/>
      <c r="R14" s="69">
        <f t="shared" ref="R14:R35" si="0">Q14*M14</f>
        <v>0</v>
      </c>
      <c r="S14" s="70">
        <f t="shared" ref="S14:S25" si="1">Q14*O14</f>
        <v>0</v>
      </c>
      <c r="T14" s="52"/>
      <c r="U14" s="71"/>
      <c r="V14" s="72"/>
      <c r="W14" s="73"/>
      <c r="X14" s="74"/>
    </row>
    <row r="15" spans="1:24" ht="15.75" customHeight="1" x14ac:dyDescent="0.2">
      <c r="A15" s="57" t="s">
        <v>33</v>
      </c>
      <c r="B15" s="58" t="s">
        <v>34</v>
      </c>
      <c r="C15" s="59" t="s">
        <v>35</v>
      </c>
      <c r="D15" s="60" t="s">
        <v>57</v>
      </c>
      <c r="E15" s="61" t="s">
        <v>58</v>
      </c>
      <c r="F15" s="62"/>
      <c r="G15" s="107" t="s">
        <v>39</v>
      </c>
      <c r="H15" s="109">
        <v>2001</v>
      </c>
      <c r="I15" s="65">
        <v>0.75</v>
      </c>
      <c r="J15" s="95" t="s">
        <v>71</v>
      </c>
      <c r="K15" s="66">
        <v>4</v>
      </c>
      <c r="L15" s="99">
        <v>155</v>
      </c>
      <c r="M15" s="100">
        <f>L15*6</f>
        <v>930</v>
      </c>
      <c r="N15" s="97">
        <v>139</v>
      </c>
      <c r="O15" s="98">
        <v>834</v>
      </c>
      <c r="P15" s="67"/>
      <c r="Q15" s="68"/>
      <c r="R15" s="69">
        <f t="shared" si="0"/>
        <v>0</v>
      </c>
      <c r="S15" s="70">
        <f t="shared" si="1"/>
        <v>0</v>
      </c>
      <c r="T15" s="52"/>
      <c r="U15" s="71"/>
      <c r="V15" s="72"/>
      <c r="W15" s="73"/>
      <c r="X15" s="74"/>
    </row>
    <row r="16" spans="1:24" ht="15.75" customHeight="1" x14ac:dyDescent="0.2">
      <c r="A16" s="57" t="s">
        <v>33</v>
      </c>
      <c r="B16" s="58" t="s">
        <v>34</v>
      </c>
      <c r="C16" s="59" t="s">
        <v>36</v>
      </c>
      <c r="D16" s="60" t="s">
        <v>37</v>
      </c>
      <c r="E16" s="61" t="s">
        <v>38</v>
      </c>
      <c r="F16" s="62"/>
      <c r="G16" s="108" t="s">
        <v>41</v>
      </c>
      <c r="H16" s="109">
        <v>2003</v>
      </c>
      <c r="I16" s="65">
        <v>0.75</v>
      </c>
      <c r="J16" s="95" t="s">
        <v>71</v>
      </c>
      <c r="K16" s="66">
        <v>2</v>
      </c>
      <c r="L16" s="99">
        <v>331</v>
      </c>
      <c r="M16" s="100">
        <f>L16*6</f>
        <v>1986</v>
      </c>
      <c r="N16" s="97">
        <v>298</v>
      </c>
      <c r="O16" s="98">
        <f>N16*6</f>
        <v>1788</v>
      </c>
      <c r="P16" s="67"/>
      <c r="Q16" s="68"/>
      <c r="R16" s="69">
        <f t="shared" si="0"/>
        <v>0</v>
      </c>
      <c r="S16" s="70">
        <f t="shared" si="1"/>
        <v>0</v>
      </c>
      <c r="T16" s="52"/>
      <c r="U16" s="71"/>
      <c r="V16" s="72"/>
      <c r="W16" s="73"/>
      <c r="X16" s="74"/>
    </row>
    <row r="17" spans="1:24" ht="15.75" customHeight="1" x14ac:dyDescent="0.2">
      <c r="A17" s="57" t="s">
        <v>33</v>
      </c>
      <c r="B17" s="58" t="s">
        <v>34</v>
      </c>
      <c r="C17" s="59" t="s">
        <v>36</v>
      </c>
      <c r="D17" s="60" t="s">
        <v>37</v>
      </c>
      <c r="E17" s="61" t="s">
        <v>38</v>
      </c>
      <c r="F17" s="62"/>
      <c r="G17" s="108" t="s">
        <v>42</v>
      </c>
      <c r="H17" s="109">
        <v>2000</v>
      </c>
      <c r="I17" s="65">
        <v>0.75</v>
      </c>
      <c r="J17" s="95" t="s">
        <v>72</v>
      </c>
      <c r="K17" s="66">
        <v>1</v>
      </c>
      <c r="L17" s="99">
        <v>127</v>
      </c>
      <c r="M17" s="100">
        <f t="shared" ref="M17:M19" si="2">L17*12</f>
        <v>1524</v>
      </c>
      <c r="N17" s="97">
        <v>114</v>
      </c>
      <c r="O17" s="98">
        <v>1368</v>
      </c>
      <c r="P17" s="67"/>
      <c r="Q17" s="68"/>
      <c r="R17" s="69">
        <f t="shared" si="0"/>
        <v>0</v>
      </c>
      <c r="S17" s="70">
        <f t="shared" si="1"/>
        <v>0</v>
      </c>
      <c r="T17" s="52"/>
      <c r="U17" s="71"/>
      <c r="V17" s="72"/>
      <c r="W17" s="73"/>
      <c r="X17" s="74"/>
    </row>
    <row r="18" spans="1:24" ht="15.75" customHeight="1" x14ac:dyDescent="0.2">
      <c r="A18" s="57" t="s">
        <v>33</v>
      </c>
      <c r="B18" s="58" t="s">
        <v>34</v>
      </c>
      <c r="C18" s="59" t="s">
        <v>36</v>
      </c>
      <c r="D18" s="60" t="s">
        <v>37</v>
      </c>
      <c r="E18" s="61" t="s">
        <v>38</v>
      </c>
      <c r="F18" s="62"/>
      <c r="G18" s="107" t="s">
        <v>43</v>
      </c>
      <c r="H18" s="64">
        <v>2002</v>
      </c>
      <c r="I18" s="65">
        <v>0.75</v>
      </c>
      <c r="J18" s="95" t="s">
        <v>71</v>
      </c>
      <c r="K18" s="66">
        <v>2</v>
      </c>
      <c r="L18" s="99">
        <v>133</v>
      </c>
      <c r="M18" s="100">
        <f>L18*6</f>
        <v>798</v>
      </c>
      <c r="N18" s="97">
        <v>119.00000000000001</v>
      </c>
      <c r="O18" s="98">
        <f>N18*6</f>
        <v>714.00000000000011</v>
      </c>
      <c r="P18" s="67"/>
      <c r="Q18" s="68"/>
      <c r="R18" s="69">
        <f t="shared" si="0"/>
        <v>0</v>
      </c>
      <c r="S18" s="70">
        <f t="shared" si="1"/>
        <v>0</v>
      </c>
      <c r="T18" s="52"/>
      <c r="U18" s="71"/>
      <c r="V18" s="72"/>
      <c r="W18" s="73"/>
      <c r="X18" s="74"/>
    </row>
    <row r="19" spans="1:24" ht="15.75" customHeight="1" x14ac:dyDescent="0.2">
      <c r="A19" s="57" t="s">
        <v>33</v>
      </c>
      <c r="B19" s="58" t="s">
        <v>34</v>
      </c>
      <c r="C19" s="59" t="s">
        <v>36</v>
      </c>
      <c r="D19" s="60" t="s">
        <v>37</v>
      </c>
      <c r="E19" s="61" t="s">
        <v>38</v>
      </c>
      <c r="F19" s="62"/>
      <c r="G19" s="107" t="s">
        <v>43</v>
      </c>
      <c r="H19" s="64">
        <v>2004</v>
      </c>
      <c r="I19" s="65">
        <v>0.75</v>
      </c>
      <c r="J19" s="95" t="s">
        <v>72</v>
      </c>
      <c r="K19" s="66">
        <v>1</v>
      </c>
      <c r="L19" s="99">
        <v>138</v>
      </c>
      <c r="M19" s="100">
        <f t="shared" si="2"/>
        <v>1656</v>
      </c>
      <c r="N19" s="97">
        <v>124</v>
      </c>
      <c r="O19" s="98">
        <v>1488</v>
      </c>
      <c r="P19" s="67"/>
      <c r="Q19" s="68"/>
      <c r="R19" s="69">
        <f t="shared" si="0"/>
        <v>0</v>
      </c>
      <c r="S19" s="70">
        <f t="shared" si="1"/>
        <v>0</v>
      </c>
      <c r="T19" s="52"/>
      <c r="U19" s="71"/>
      <c r="V19" s="72"/>
      <c r="W19" s="73"/>
      <c r="X19" s="74"/>
    </row>
    <row r="20" spans="1:24" ht="15.75" customHeight="1" x14ac:dyDescent="0.2">
      <c r="A20" s="57" t="s">
        <v>33</v>
      </c>
      <c r="B20" s="58" t="s">
        <v>34</v>
      </c>
      <c r="C20" s="59" t="s">
        <v>36</v>
      </c>
      <c r="D20" s="60" t="s">
        <v>37</v>
      </c>
      <c r="E20" s="61" t="s">
        <v>38</v>
      </c>
      <c r="F20" s="62"/>
      <c r="G20" s="107" t="s">
        <v>44</v>
      </c>
      <c r="H20" s="109">
        <v>2001</v>
      </c>
      <c r="I20" s="65">
        <v>0.75</v>
      </c>
      <c r="J20" s="95" t="s">
        <v>72</v>
      </c>
      <c r="K20" s="66">
        <v>1</v>
      </c>
      <c r="L20" s="99">
        <v>221</v>
      </c>
      <c r="M20" s="100">
        <f t="shared" ref="M20:M33" si="3">L20*12</f>
        <v>2652</v>
      </c>
      <c r="N20" s="97">
        <v>199</v>
      </c>
      <c r="O20" s="98">
        <v>2388</v>
      </c>
      <c r="P20" s="67"/>
      <c r="Q20" s="68"/>
      <c r="R20" s="69">
        <f t="shared" si="0"/>
        <v>0</v>
      </c>
      <c r="S20" s="70">
        <f t="shared" si="1"/>
        <v>0</v>
      </c>
      <c r="T20" s="52"/>
      <c r="U20" s="71"/>
      <c r="V20" s="72"/>
      <c r="W20" s="73"/>
      <c r="X20" s="74"/>
    </row>
    <row r="21" spans="1:24" ht="15.75" customHeight="1" x14ac:dyDescent="0.2">
      <c r="A21" s="57" t="s">
        <v>33</v>
      </c>
      <c r="B21" s="58" t="s">
        <v>34</v>
      </c>
      <c r="C21" s="59" t="s">
        <v>36</v>
      </c>
      <c r="D21" s="60" t="s">
        <v>37</v>
      </c>
      <c r="E21" s="61" t="s">
        <v>38</v>
      </c>
      <c r="F21" s="62"/>
      <c r="G21" s="107" t="s">
        <v>45</v>
      </c>
      <c r="H21" s="64">
        <v>2001</v>
      </c>
      <c r="I21" s="65">
        <v>0.75</v>
      </c>
      <c r="J21" s="95" t="s">
        <v>72</v>
      </c>
      <c r="K21" s="66">
        <v>1</v>
      </c>
      <c r="L21" s="99">
        <v>88</v>
      </c>
      <c r="M21" s="100">
        <f t="shared" si="3"/>
        <v>1056</v>
      </c>
      <c r="N21" s="97">
        <v>79</v>
      </c>
      <c r="O21" s="98">
        <v>948</v>
      </c>
      <c r="P21" s="67"/>
      <c r="Q21" s="68"/>
      <c r="R21" s="69">
        <f t="shared" si="0"/>
        <v>0</v>
      </c>
      <c r="S21" s="70">
        <f t="shared" si="1"/>
        <v>0</v>
      </c>
      <c r="T21" s="52"/>
      <c r="U21" s="71"/>
      <c r="V21" s="72"/>
      <c r="W21" s="73"/>
      <c r="X21" s="74"/>
    </row>
    <row r="22" spans="1:24" ht="15.75" customHeight="1" x14ac:dyDescent="0.2">
      <c r="A22" s="57" t="s">
        <v>33</v>
      </c>
      <c r="B22" s="58" t="s">
        <v>34</v>
      </c>
      <c r="C22" s="59" t="s">
        <v>36</v>
      </c>
      <c r="D22" s="60" t="s">
        <v>37</v>
      </c>
      <c r="E22" s="61" t="s">
        <v>38</v>
      </c>
      <c r="F22" s="62"/>
      <c r="G22" s="107" t="s">
        <v>45</v>
      </c>
      <c r="H22" s="64">
        <v>2004</v>
      </c>
      <c r="I22" s="65">
        <v>0.75</v>
      </c>
      <c r="J22" s="95" t="s">
        <v>72</v>
      </c>
      <c r="K22" s="66">
        <v>2</v>
      </c>
      <c r="L22" s="99">
        <v>88</v>
      </c>
      <c r="M22" s="100">
        <f t="shared" si="3"/>
        <v>1056</v>
      </c>
      <c r="N22" s="97">
        <v>79</v>
      </c>
      <c r="O22" s="98">
        <v>948</v>
      </c>
      <c r="P22" s="67"/>
      <c r="Q22" s="68"/>
      <c r="R22" s="69">
        <f t="shared" si="0"/>
        <v>0</v>
      </c>
      <c r="S22" s="70">
        <f t="shared" si="1"/>
        <v>0</v>
      </c>
      <c r="T22" s="52"/>
      <c r="U22" s="71"/>
      <c r="V22" s="72"/>
      <c r="W22" s="73"/>
      <c r="X22" s="74"/>
    </row>
    <row r="23" spans="1:24" ht="15.75" customHeight="1" x14ac:dyDescent="0.2">
      <c r="A23" s="57" t="s">
        <v>33</v>
      </c>
      <c r="B23" s="58" t="s">
        <v>34</v>
      </c>
      <c r="C23" s="59" t="s">
        <v>36</v>
      </c>
      <c r="D23" s="60" t="s">
        <v>37</v>
      </c>
      <c r="E23" s="61" t="s">
        <v>38</v>
      </c>
      <c r="F23" s="62"/>
      <c r="G23" s="107" t="s">
        <v>46</v>
      </c>
      <c r="H23" s="64">
        <v>2002</v>
      </c>
      <c r="I23" s="65">
        <v>0.75</v>
      </c>
      <c r="J23" s="95" t="s">
        <v>72</v>
      </c>
      <c r="K23" s="66">
        <v>1</v>
      </c>
      <c r="L23" s="99">
        <v>166</v>
      </c>
      <c r="M23" s="100">
        <f t="shared" si="3"/>
        <v>1992</v>
      </c>
      <c r="N23" s="97">
        <v>149</v>
      </c>
      <c r="O23" s="98">
        <v>1788</v>
      </c>
      <c r="P23" s="67"/>
      <c r="Q23" s="68"/>
      <c r="R23" s="69">
        <f t="shared" si="0"/>
        <v>0</v>
      </c>
      <c r="S23" s="70">
        <f t="shared" si="1"/>
        <v>0</v>
      </c>
      <c r="T23" s="52"/>
      <c r="U23" s="71"/>
      <c r="V23" s="72"/>
      <c r="W23" s="73"/>
      <c r="X23" s="74"/>
    </row>
    <row r="24" spans="1:24" ht="15.75" customHeight="1" x14ac:dyDescent="0.2">
      <c r="A24" s="57" t="s">
        <v>33</v>
      </c>
      <c r="B24" s="58" t="s">
        <v>34</v>
      </c>
      <c r="C24" s="59" t="s">
        <v>36</v>
      </c>
      <c r="D24" s="60" t="s">
        <v>37</v>
      </c>
      <c r="E24" s="61" t="s">
        <v>38</v>
      </c>
      <c r="F24" s="62"/>
      <c r="G24" s="107" t="s">
        <v>47</v>
      </c>
      <c r="H24" s="64">
        <v>2002</v>
      </c>
      <c r="I24" s="65">
        <v>0.75</v>
      </c>
      <c r="J24" s="95" t="s">
        <v>72</v>
      </c>
      <c r="K24" s="66">
        <v>3</v>
      </c>
      <c r="L24" s="99">
        <v>121</v>
      </c>
      <c r="M24" s="100">
        <f t="shared" si="3"/>
        <v>1452</v>
      </c>
      <c r="N24" s="97">
        <v>109</v>
      </c>
      <c r="O24" s="98">
        <v>1308</v>
      </c>
      <c r="P24" s="67"/>
      <c r="Q24" s="68"/>
      <c r="R24" s="69">
        <f t="shared" si="0"/>
        <v>0</v>
      </c>
      <c r="S24" s="70">
        <f t="shared" si="1"/>
        <v>0</v>
      </c>
      <c r="T24" s="52"/>
      <c r="U24" s="71"/>
      <c r="V24" s="72"/>
      <c r="W24" s="73"/>
      <c r="X24" s="74"/>
    </row>
    <row r="25" spans="1:24" ht="15.75" customHeight="1" x14ac:dyDescent="0.2">
      <c r="A25" s="57" t="s">
        <v>33</v>
      </c>
      <c r="B25" s="58" t="s">
        <v>34</v>
      </c>
      <c r="C25" s="59" t="s">
        <v>36</v>
      </c>
      <c r="D25" s="60" t="s">
        <v>37</v>
      </c>
      <c r="E25" s="61" t="s">
        <v>38</v>
      </c>
      <c r="F25" s="62"/>
      <c r="G25" s="107" t="s">
        <v>48</v>
      </c>
      <c r="H25" s="109">
        <v>2002</v>
      </c>
      <c r="I25" s="65">
        <v>0.75</v>
      </c>
      <c r="J25" s="95" t="s">
        <v>71</v>
      </c>
      <c r="K25" s="66">
        <v>2</v>
      </c>
      <c r="L25" s="99">
        <v>499</v>
      </c>
      <c r="M25" s="100">
        <f>L25*6</f>
        <v>2994</v>
      </c>
      <c r="N25" s="97">
        <v>449</v>
      </c>
      <c r="O25" s="98">
        <f>N25*6</f>
        <v>2694</v>
      </c>
      <c r="P25" s="67"/>
      <c r="Q25" s="68"/>
      <c r="R25" s="69">
        <f t="shared" si="0"/>
        <v>0</v>
      </c>
      <c r="S25" s="70">
        <f t="shared" si="1"/>
        <v>0</v>
      </c>
      <c r="T25" s="52"/>
      <c r="U25" s="71"/>
      <c r="V25" s="72"/>
      <c r="W25" s="73"/>
      <c r="X25" s="74"/>
    </row>
    <row r="26" spans="1:24" ht="15.75" customHeight="1" x14ac:dyDescent="0.2">
      <c r="A26" s="57" t="s">
        <v>33</v>
      </c>
      <c r="B26" s="58" t="s">
        <v>34</v>
      </c>
      <c r="C26" s="59" t="s">
        <v>36</v>
      </c>
      <c r="D26" s="60" t="s">
        <v>37</v>
      </c>
      <c r="E26" s="61" t="s">
        <v>38</v>
      </c>
      <c r="F26" s="62"/>
      <c r="G26" s="107" t="s">
        <v>48</v>
      </c>
      <c r="H26" s="109">
        <v>2004</v>
      </c>
      <c r="I26" s="65">
        <v>0.75</v>
      </c>
      <c r="J26" s="95" t="s">
        <v>72</v>
      </c>
      <c r="K26" s="66">
        <v>4</v>
      </c>
      <c r="L26" s="99">
        <v>499</v>
      </c>
      <c r="M26" s="100">
        <f t="shared" si="3"/>
        <v>5988</v>
      </c>
      <c r="N26" s="97">
        <v>449</v>
      </c>
      <c r="O26" s="98">
        <v>5388</v>
      </c>
      <c r="P26" s="67"/>
      <c r="Q26" s="68"/>
      <c r="R26" s="69">
        <f t="shared" si="0"/>
        <v>0</v>
      </c>
      <c r="S26" s="70">
        <f t="shared" ref="S26:S35" si="4">Q26*O26</f>
        <v>0</v>
      </c>
      <c r="T26" s="52"/>
      <c r="U26" s="71"/>
      <c r="V26" s="72"/>
      <c r="W26" s="73"/>
      <c r="X26" s="74"/>
    </row>
    <row r="27" spans="1:24" ht="15.75" customHeight="1" x14ac:dyDescent="0.2">
      <c r="A27" s="57"/>
      <c r="B27" s="58"/>
      <c r="C27" s="59"/>
      <c r="D27" s="60" t="s">
        <v>37</v>
      </c>
      <c r="E27" s="61" t="s">
        <v>38</v>
      </c>
      <c r="F27" s="62"/>
      <c r="G27" s="107" t="s">
        <v>49</v>
      </c>
      <c r="H27" s="109">
        <v>2002</v>
      </c>
      <c r="I27" s="65">
        <v>0.75</v>
      </c>
      <c r="J27" s="95" t="s">
        <v>72</v>
      </c>
      <c r="K27" s="66">
        <v>4</v>
      </c>
      <c r="L27" s="99">
        <v>134</v>
      </c>
      <c r="M27" s="100">
        <f t="shared" si="3"/>
        <v>1608</v>
      </c>
      <c r="N27" s="97">
        <v>120.00000000000001</v>
      </c>
      <c r="O27" s="98">
        <v>1440.0000000000002</v>
      </c>
      <c r="P27" s="67"/>
      <c r="Q27" s="68"/>
      <c r="R27" s="69">
        <f t="shared" si="0"/>
        <v>0</v>
      </c>
      <c r="S27" s="70">
        <f t="shared" si="4"/>
        <v>0</v>
      </c>
      <c r="T27" s="52"/>
      <c r="U27" s="71"/>
      <c r="V27" s="72"/>
      <c r="W27" s="73"/>
      <c r="X27" s="74"/>
    </row>
    <row r="28" spans="1:24" ht="15.75" customHeight="1" x14ac:dyDescent="0.2">
      <c r="A28" s="57"/>
      <c r="B28" s="58"/>
      <c r="C28" s="59"/>
      <c r="D28" s="60" t="s">
        <v>37</v>
      </c>
      <c r="E28" s="61" t="s">
        <v>38</v>
      </c>
      <c r="F28" s="62"/>
      <c r="G28" s="107" t="s">
        <v>50</v>
      </c>
      <c r="H28" s="109">
        <v>2000</v>
      </c>
      <c r="I28" s="65">
        <v>0.75</v>
      </c>
      <c r="J28" s="95" t="s">
        <v>72</v>
      </c>
      <c r="K28" s="66">
        <v>3</v>
      </c>
      <c r="L28" s="99">
        <v>255</v>
      </c>
      <c r="M28" s="100">
        <f t="shared" si="3"/>
        <v>3060</v>
      </c>
      <c r="N28" s="97">
        <v>229</v>
      </c>
      <c r="O28" s="98">
        <v>2748</v>
      </c>
      <c r="P28" s="67"/>
      <c r="Q28" s="68"/>
      <c r="R28" s="69">
        <f t="shared" si="0"/>
        <v>0</v>
      </c>
      <c r="S28" s="70">
        <f t="shared" si="4"/>
        <v>0</v>
      </c>
      <c r="T28" s="52"/>
      <c r="U28" s="71"/>
      <c r="V28" s="72"/>
      <c r="W28" s="73"/>
      <c r="X28" s="74"/>
    </row>
    <row r="29" spans="1:24" ht="15.75" customHeight="1" x14ac:dyDescent="0.2">
      <c r="A29" s="57"/>
      <c r="B29" s="58"/>
      <c r="C29" s="59"/>
      <c r="D29" s="60" t="s">
        <v>37</v>
      </c>
      <c r="E29" s="61" t="s">
        <v>38</v>
      </c>
      <c r="F29" s="62"/>
      <c r="G29" s="107" t="s">
        <v>50</v>
      </c>
      <c r="H29" s="109">
        <v>2002</v>
      </c>
      <c r="I29" s="65">
        <v>0.75</v>
      </c>
      <c r="J29" s="95" t="s">
        <v>72</v>
      </c>
      <c r="K29" s="66">
        <v>2</v>
      </c>
      <c r="L29" s="99">
        <v>210</v>
      </c>
      <c r="M29" s="100">
        <f t="shared" si="3"/>
        <v>2520</v>
      </c>
      <c r="N29" s="97">
        <v>189</v>
      </c>
      <c r="O29" s="98">
        <v>2268</v>
      </c>
      <c r="P29" s="67"/>
      <c r="Q29" s="68"/>
      <c r="R29" s="69">
        <f t="shared" si="0"/>
        <v>0</v>
      </c>
      <c r="S29" s="70">
        <f t="shared" si="4"/>
        <v>0</v>
      </c>
      <c r="T29" s="52"/>
      <c r="U29" s="71"/>
      <c r="V29" s="72"/>
      <c r="W29" s="73"/>
      <c r="X29" s="74"/>
    </row>
    <row r="30" spans="1:24" ht="15.75" customHeight="1" x14ac:dyDescent="0.2">
      <c r="A30" s="57"/>
      <c r="B30" s="58"/>
      <c r="C30" s="59"/>
      <c r="D30" s="60" t="s">
        <v>37</v>
      </c>
      <c r="E30" s="61" t="s">
        <v>38</v>
      </c>
      <c r="F30" s="62"/>
      <c r="G30" s="107" t="s">
        <v>50</v>
      </c>
      <c r="H30" s="64">
        <v>2004</v>
      </c>
      <c r="I30" s="65">
        <v>0.75</v>
      </c>
      <c r="J30" s="95" t="s">
        <v>72</v>
      </c>
      <c r="K30" s="66">
        <v>2</v>
      </c>
      <c r="L30" s="99">
        <v>210</v>
      </c>
      <c r="M30" s="100">
        <f t="shared" si="3"/>
        <v>2520</v>
      </c>
      <c r="N30" s="97">
        <v>189</v>
      </c>
      <c r="O30" s="98">
        <v>2268</v>
      </c>
      <c r="P30" s="67"/>
      <c r="Q30" s="68"/>
      <c r="R30" s="69">
        <f t="shared" si="0"/>
        <v>0</v>
      </c>
      <c r="S30" s="70">
        <f t="shared" si="4"/>
        <v>0</v>
      </c>
      <c r="T30" s="52"/>
      <c r="U30" s="71"/>
      <c r="V30" s="72"/>
      <c r="W30" s="73"/>
      <c r="X30" s="74"/>
    </row>
    <row r="31" spans="1:24" ht="15.75" customHeight="1" x14ac:dyDescent="0.2">
      <c r="A31" s="57"/>
      <c r="B31" s="58"/>
      <c r="C31" s="59"/>
      <c r="D31" s="60" t="s">
        <v>37</v>
      </c>
      <c r="E31" s="61" t="s">
        <v>38</v>
      </c>
      <c r="F31" s="62"/>
      <c r="G31" s="107" t="s">
        <v>51</v>
      </c>
      <c r="H31" s="109">
        <v>2000</v>
      </c>
      <c r="I31" s="65">
        <v>0.75</v>
      </c>
      <c r="J31" s="95" t="s">
        <v>72</v>
      </c>
      <c r="K31" s="66">
        <v>2</v>
      </c>
      <c r="L31" s="99">
        <v>220</v>
      </c>
      <c r="M31" s="100">
        <f t="shared" si="3"/>
        <v>2640</v>
      </c>
      <c r="N31" s="97">
        <v>198</v>
      </c>
      <c r="O31" s="98">
        <v>2376</v>
      </c>
      <c r="P31" s="67"/>
      <c r="Q31" s="68"/>
      <c r="R31" s="69">
        <f t="shared" si="0"/>
        <v>0</v>
      </c>
      <c r="S31" s="70">
        <f t="shared" si="4"/>
        <v>0</v>
      </c>
      <c r="T31" s="52"/>
      <c r="U31" s="71"/>
      <c r="V31" s="72"/>
      <c r="W31" s="73"/>
      <c r="X31" s="74"/>
    </row>
    <row r="32" spans="1:24" ht="15.75" customHeight="1" x14ac:dyDescent="0.2">
      <c r="A32" s="57"/>
      <c r="B32" s="58"/>
      <c r="C32" s="59"/>
      <c r="D32" s="60" t="s">
        <v>37</v>
      </c>
      <c r="E32" s="61" t="s">
        <v>38</v>
      </c>
      <c r="F32" s="62"/>
      <c r="G32" s="107" t="s">
        <v>51</v>
      </c>
      <c r="H32" s="109">
        <v>2003</v>
      </c>
      <c r="I32" s="65">
        <v>0.75</v>
      </c>
      <c r="J32" s="95" t="s">
        <v>72</v>
      </c>
      <c r="K32" s="66">
        <v>3</v>
      </c>
      <c r="L32" s="99">
        <v>210</v>
      </c>
      <c r="M32" s="100">
        <f t="shared" si="3"/>
        <v>2520</v>
      </c>
      <c r="N32" s="97">
        <v>189</v>
      </c>
      <c r="O32" s="98">
        <v>2268</v>
      </c>
      <c r="P32" s="67"/>
      <c r="Q32" s="68"/>
      <c r="R32" s="69">
        <f t="shared" si="0"/>
        <v>0</v>
      </c>
      <c r="S32" s="70">
        <f t="shared" si="4"/>
        <v>0</v>
      </c>
      <c r="T32" s="52"/>
      <c r="U32" s="71"/>
      <c r="V32" s="72"/>
      <c r="W32" s="73"/>
      <c r="X32" s="74"/>
    </row>
    <row r="33" spans="1:24" ht="15.75" customHeight="1" x14ac:dyDescent="0.2">
      <c r="A33" s="57"/>
      <c r="B33" s="58"/>
      <c r="C33" s="59"/>
      <c r="D33" s="60" t="s">
        <v>37</v>
      </c>
      <c r="E33" s="61" t="s">
        <v>38</v>
      </c>
      <c r="F33" s="62"/>
      <c r="G33" s="107" t="s">
        <v>54</v>
      </c>
      <c r="H33" s="109">
        <v>2004</v>
      </c>
      <c r="I33" s="65">
        <v>0.75</v>
      </c>
      <c r="J33" s="95" t="s">
        <v>72</v>
      </c>
      <c r="K33" s="66">
        <v>2</v>
      </c>
      <c r="L33" s="99">
        <v>144</v>
      </c>
      <c r="M33" s="100">
        <f t="shared" si="3"/>
        <v>1728</v>
      </c>
      <c r="N33" s="97">
        <v>129</v>
      </c>
      <c r="O33" s="98">
        <v>1548</v>
      </c>
      <c r="P33" s="67"/>
      <c r="Q33" s="68"/>
      <c r="R33" s="69">
        <f t="shared" si="0"/>
        <v>0</v>
      </c>
      <c r="S33" s="70">
        <f t="shared" si="4"/>
        <v>0</v>
      </c>
      <c r="T33" s="52"/>
      <c r="U33" s="71"/>
      <c r="V33" s="72"/>
      <c r="W33" s="73"/>
      <c r="X33" s="74"/>
    </row>
    <row r="34" spans="1:24" ht="15.75" customHeight="1" x14ac:dyDescent="0.2">
      <c r="A34" s="57" t="s">
        <v>33</v>
      </c>
      <c r="B34" s="58" t="s">
        <v>34</v>
      </c>
      <c r="C34" s="59" t="s">
        <v>36</v>
      </c>
      <c r="D34" s="60" t="s">
        <v>55</v>
      </c>
      <c r="E34" s="61" t="s">
        <v>56</v>
      </c>
      <c r="F34" s="62"/>
      <c r="G34" s="108" t="s">
        <v>40</v>
      </c>
      <c r="H34" s="64">
        <v>2001</v>
      </c>
      <c r="I34" s="65">
        <v>0.75</v>
      </c>
      <c r="J34" s="95" t="s">
        <v>72</v>
      </c>
      <c r="K34" s="66">
        <v>1</v>
      </c>
      <c r="L34" s="99">
        <v>266</v>
      </c>
      <c r="M34" s="100">
        <f>L34*12</f>
        <v>3192</v>
      </c>
      <c r="N34" s="97">
        <v>239</v>
      </c>
      <c r="O34" s="98">
        <f>N34*12</f>
        <v>2868</v>
      </c>
      <c r="P34" s="67"/>
      <c r="Q34" s="68"/>
      <c r="R34" s="69">
        <f t="shared" si="0"/>
        <v>0</v>
      </c>
      <c r="S34" s="70">
        <f t="shared" si="4"/>
        <v>0</v>
      </c>
      <c r="T34" s="52"/>
      <c r="U34" s="71"/>
      <c r="V34" s="72"/>
      <c r="W34" s="73"/>
      <c r="X34" s="74"/>
    </row>
    <row r="35" spans="1:24" ht="15.75" customHeight="1" x14ac:dyDescent="0.2">
      <c r="A35" s="57"/>
      <c r="B35" s="58"/>
      <c r="C35" s="59"/>
      <c r="D35" s="60" t="s">
        <v>55</v>
      </c>
      <c r="E35" s="61" t="s">
        <v>69</v>
      </c>
      <c r="F35" s="62"/>
      <c r="G35" s="63" t="s">
        <v>53</v>
      </c>
      <c r="H35" s="64">
        <v>2002</v>
      </c>
      <c r="I35" s="65">
        <v>0.75</v>
      </c>
      <c r="J35" s="95" t="s">
        <v>71</v>
      </c>
      <c r="K35" s="66">
        <v>1</v>
      </c>
      <c r="L35" s="99">
        <v>211</v>
      </c>
      <c r="M35" s="100">
        <f t="shared" ref="M35" si="5">L35*6</f>
        <v>1266</v>
      </c>
      <c r="N35" s="97">
        <v>190</v>
      </c>
      <c r="O35" s="98">
        <v>1140</v>
      </c>
      <c r="P35" s="67"/>
      <c r="Q35" s="68"/>
      <c r="R35" s="69">
        <f t="shared" si="0"/>
        <v>0</v>
      </c>
      <c r="S35" s="70">
        <f t="shared" si="4"/>
        <v>0</v>
      </c>
      <c r="T35" s="52"/>
      <c r="U35" s="71"/>
      <c r="V35" s="72"/>
      <c r="W35" s="73"/>
      <c r="X35" s="74"/>
    </row>
    <row r="36" spans="1:24" x14ac:dyDescent="0.2">
      <c r="R36" s="106"/>
      <c r="S36" s="9"/>
    </row>
    <row r="37" spans="1:24" x14ac:dyDescent="0.2">
      <c r="R37" s="9"/>
      <c r="S37" s="9"/>
    </row>
    <row r="38" spans="1:24" x14ac:dyDescent="0.2">
      <c r="R38" s="9"/>
      <c r="S38" s="9"/>
    </row>
    <row r="39" spans="1:24" x14ac:dyDescent="0.2">
      <c r="R39" s="9"/>
      <c r="S39" s="9"/>
    </row>
    <row r="40" spans="1:24" x14ac:dyDescent="0.2">
      <c r="R40" s="9"/>
      <c r="S40" s="9"/>
    </row>
    <row r="41" spans="1:24" x14ac:dyDescent="0.2">
      <c r="R41" s="9"/>
      <c r="S41" s="9"/>
    </row>
    <row r="42" spans="1:24" x14ac:dyDescent="0.2">
      <c r="R42" s="9"/>
      <c r="S42" s="9"/>
    </row>
    <row r="43" spans="1:24" x14ac:dyDescent="0.2">
      <c r="R43" s="9"/>
      <c r="S43" s="9"/>
    </row>
    <row r="44" spans="1:24" x14ac:dyDescent="0.2">
      <c r="R44" s="9"/>
      <c r="S44" s="9"/>
    </row>
    <row r="45" spans="1:24" x14ac:dyDescent="0.2">
      <c r="R45" s="9"/>
      <c r="S45" s="9"/>
    </row>
    <row r="46" spans="1:24" x14ac:dyDescent="0.2">
      <c r="R46" s="9"/>
      <c r="S46" s="9"/>
    </row>
    <row r="47" spans="1:24" x14ac:dyDescent="0.2">
      <c r="R47" s="9"/>
      <c r="S47" s="9"/>
    </row>
    <row r="48" spans="1:24" x14ac:dyDescent="0.2">
      <c r="R48" s="9"/>
      <c r="S48" s="9"/>
    </row>
    <row r="49" spans="18:19" x14ac:dyDescent="0.2">
      <c r="R49" s="9"/>
      <c r="S49" s="9"/>
    </row>
    <row r="50" spans="18:19" x14ac:dyDescent="0.2">
      <c r="R50" s="9"/>
      <c r="S50" s="9"/>
    </row>
    <row r="51" spans="18:19" x14ac:dyDescent="0.2">
      <c r="R51" s="9"/>
      <c r="S51" s="9"/>
    </row>
    <row r="52" spans="18:19" x14ac:dyDescent="0.2">
      <c r="R52" s="9"/>
      <c r="S52" s="9"/>
    </row>
    <row r="53" spans="18:19" x14ac:dyDescent="0.2">
      <c r="R53" s="9"/>
      <c r="S53" s="9"/>
    </row>
    <row r="54" spans="18:19" x14ac:dyDescent="0.2">
      <c r="R54" s="9"/>
      <c r="S54" s="9"/>
    </row>
    <row r="55" spans="18:19" x14ac:dyDescent="0.2">
      <c r="R55" s="9"/>
      <c r="S55" s="9"/>
    </row>
    <row r="56" spans="18:19" x14ac:dyDescent="0.2">
      <c r="R56" s="9"/>
      <c r="S56" s="9"/>
    </row>
    <row r="57" spans="18:19" x14ac:dyDescent="0.2">
      <c r="R57" s="9"/>
      <c r="S57" s="9"/>
    </row>
    <row r="58" spans="18:19" x14ac:dyDescent="0.2">
      <c r="R58" s="9"/>
      <c r="S58" s="9"/>
    </row>
    <row r="59" spans="18:19" x14ac:dyDescent="0.2">
      <c r="R59" s="9"/>
      <c r="S59" s="9"/>
    </row>
    <row r="60" spans="18:19" x14ac:dyDescent="0.2">
      <c r="R60" s="9"/>
      <c r="S60" s="9"/>
    </row>
    <row r="61" spans="18:19" x14ac:dyDescent="0.2">
      <c r="R61" s="9"/>
      <c r="S61" s="9"/>
    </row>
    <row r="62" spans="18:19" x14ac:dyDescent="0.2">
      <c r="R62" s="9"/>
      <c r="S62" s="9"/>
    </row>
    <row r="63" spans="18:19" x14ac:dyDescent="0.2">
      <c r="R63" s="9"/>
      <c r="S63" s="9"/>
    </row>
    <row r="64" spans="18:19" x14ac:dyDescent="0.2">
      <c r="R64" s="9"/>
      <c r="S64" s="9"/>
    </row>
    <row r="65" spans="18:19" x14ac:dyDescent="0.2">
      <c r="R65" s="9"/>
      <c r="S65" s="9"/>
    </row>
    <row r="66" spans="18:19" x14ac:dyDescent="0.2">
      <c r="R66" s="9"/>
      <c r="S66" s="9"/>
    </row>
    <row r="67" spans="18:19" x14ac:dyDescent="0.2">
      <c r="R67" s="9"/>
      <c r="S67" s="9"/>
    </row>
    <row r="68" spans="18:19" x14ac:dyDescent="0.2">
      <c r="R68" s="9"/>
      <c r="S68" s="9"/>
    </row>
    <row r="69" spans="18:19" x14ac:dyDescent="0.2">
      <c r="R69" s="9"/>
      <c r="S69" s="9"/>
    </row>
    <row r="70" spans="18:19" x14ac:dyDescent="0.2">
      <c r="R70" s="9"/>
      <c r="S70" s="9"/>
    </row>
    <row r="71" spans="18:19" x14ac:dyDescent="0.2">
      <c r="R71" s="9"/>
      <c r="S71" s="9"/>
    </row>
    <row r="72" spans="18:19" x14ac:dyDescent="0.2">
      <c r="R72" s="9"/>
      <c r="S72" s="9"/>
    </row>
    <row r="73" spans="18:19" x14ac:dyDescent="0.2">
      <c r="R73" s="9"/>
      <c r="S73" s="9"/>
    </row>
    <row r="74" spans="18:19" x14ac:dyDescent="0.2">
      <c r="R74" s="9"/>
      <c r="S74" s="9"/>
    </row>
    <row r="75" spans="18:19" x14ac:dyDescent="0.2">
      <c r="R75" s="9"/>
      <c r="S75" s="9"/>
    </row>
    <row r="76" spans="18:19" x14ac:dyDescent="0.2">
      <c r="R76" s="9"/>
      <c r="S76" s="9"/>
    </row>
    <row r="77" spans="18:19" x14ac:dyDescent="0.2">
      <c r="R77" s="9"/>
      <c r="S77" s="9"/>
    </row>
  </sheetData>
  <autoFilter ref="A13:S35"/>
  <mergeCells count="21">
    <mergeCell ref="R4:R5"/>
    <mergeCell ref="S4:S5"/>
    <mergeCell ref="D5:F5"/>
    <mergeCell ref="Q2:S2"/>
    <mergeCell ref="Q4:Q5"/>
    <mergeCell ref="D4:E4"/>
    <mergeCell ref="M2:N3"/>
    <mergeCell ref="M4:N5"/>
    <mergeCell ref="H9:I9"/>
    <mergeCell ref="Q9:R9"/>
    <mergeCell ref="H10:I10"/>
    <mergeCell ref="Q10:R10"/>
    <mergeCell ref="Q7:R7"/>
    <mergeCell ref="H8:I8"/>
    <mergeCell ref="Q8:R8"/>
    <mergeCell ref="H7:I7"/>
    <mergeCell ref="Q12:S12"/>
    <mergeCell ref="A12:C12"/>
    <mergeCell ref="D12:F12"/>
    <mergeCell ref="G12:K12"/>
    <mergeCell ref="L12:O12"/>
  </mergeCells>
  <phoneticPr fontId="19" type="noConversion"/>
  <dataValidations count="6">
    <dataValidation type="whole" allowBlank="1" showInputMessage="1" showErrorMessage="1" sqref="U1:V11 U14:V35">
      <formula1>-500</formula1>
      <formula2>500</formula2>
    </dataValidation>
    <dataValidation type="list" allowBlank="1" showInputMessage="1" showErrorMessage="1" sqref="W1:W11 W14:W35">
      <formula1>"VERKAUFT,ALTE PREISLISTE,FEHLBESTAND,ZUSTAND,BRUCH"</formula1>
      <formula2>0</formula2>
    </dataValidation>
    <dataValidation type="whole" allowBlank="1" showInputMessage="1" showErrorMessage="1" sqref="K14:K35">
      <formula1>0</formula1>
      <formula2>1000</formula2>
    </dataValidation>
    <dataValidation type="list" allowBlank="1" showInputMessage="1" showErrorMessage="1" sqref="A14:A35">
      <formula1>"Wein,Schaumwein,Fortfied,Spirituose"</formula1>
      <formula2>0</formula2>
    </dataValidation>
    <dataValidation type="list" allowBlank="1" showInputMessage="1" showErrorMessage="1" sqref="B14:B35">
      <formula1>"weiß,rot,rosé,n.a."</formula1>
      <formula2>0</formula2>
    </dataValidation>
    <dataValidation type="list" allowBlank="1" showInputMessage="1" showErrorMessage="1" sqref="C14:C35">
      <formula1>"trocken,süß,halbtrocken,n.a."</formula1>
      <formula2>0</formula2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57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Gesamtliste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Microsoft Office User</cp:lastModifiedBy>
  <cp:revision>1</cp:revision>
  <cp:lastPrinted>2019-11-07T14:42:13Z</cp:lastPrinted>
  <dcterms:created xsi:type="dcterms:W3CDTF">2014-09-02T10:40:28Z</dcterms:created>
  <dcterms:modified xsi:type="dcterms:W3CDTF">2019-12-01T12:02:38Z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