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uliusneubauer/Dropbox (Trinkreif)/Team-Ordner „Trinkreif“/preislisten trinkreif/"/>
    </mc:Choice>
  </mc:AlternateContent>
  <xr:revisionPtr revIDLastSave="0" documentId="13_ncr:1_{04223D32-3983-4E4E-8099-BFF158BA3DEE}" xr6:coauthVersionLast="46" xr6:coauthVersionMax="46" xr10:uidLastSave="{00000000-0000-0000-0000-000000000000}"/>
  <bookViews>
    <workbookView xWindow="0" yWindow="460" windowWidth="28800" windowHeight="16460" tabRatio="500" xr2:uid="{00000000-000D-0000-FFFF-FFFF00000000}"/>
  </bookViews>
  <sheets>
    <sheet name="Gesamtliste" sheetId="1" r:id="rId1"/>
    <sheet name="Zalto Denk'Art" sheetId="2" r:id="rId2"/>
  </sheets>
  <definedNames>
    <definedName name="_xlnm._FilterDatabase" localSheetId="0" hidden="1">Gesamtliste!$A$13:$X$264</definedName>
    <definedName name="_xlnm.Print_Area" localSheetId="0">Gesamtliste!$A$1:$X$281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20" i="2" l="1"/>
  <c r="N20" i="2" s="1"/>
  <c r="O19" i="2"/>
  <c r="N19" i="2" s="1"/>
  <c r="O18" i="2"/>
  <c r="N18" i="2"/>
  <c r="O17" i="2"/>
  <c r="N17" i="2"/>
  <c r="O16" i="2"/>
  <c r="N16" i="2" s="1"/>
  <c r="O15" i="2"/>
  <c r="N15" i="2" s="1"/>
  <c r="O14" i="2"/>
  <c r="N14" i="2"/>
  <c r="O13" i="2"/>
  <c r="N13" i="2"/>
  <c r="I13" i="2"/>
  <c r="I12" i="2"/>
  <c r="O12" i="2" s="1"/>
  <c r="N12" i="2" s="1"/>
  <c r="I11" i="2"/>
  <c r="O11" i="2" s="1"/>
  <c r="N11" i="2" s="1"/>
  <c r="O10" i="2"/>
  <c r="N10" i="2" s="1"/>
  <c r="I10" i="2"/>
  <c r="I9" i="2"/>
  <c r="O9" i="2" s="1"/>
  <c r="M4" i="2"/>
  <c r="L4" i="2"/>
  <c r="K4" i="2"/>
  <c r="X205" i="1"/>
  <c r="W205" i="1"/>
  <c r="X204" i="1"/>
  <c r="W204" i="1"/>
  <c r="X203" i="1"/>
  <c r="W203" i="1"/>
  <c r="X200" i="1"/>
  <c r="W200" i="1"/>
  <c r="X202" i="1"/>
  <c r="W202" i="1"/>
  <c r="X201" i="1"/>
  <c r="W201" i="1"/>
  <c r="X199" i="1"/>
  <c r="W199" i="1"/>
  <c r="X198" i="1"/>
  <c r="W198" i="1"/>
  <c r="X197" i="1"/>
  <c r="W197" i="1"/>
  <c r="X196" i="1"/>
  <c r="W196" i="1"/>
  <c r="X195" i="1"/>
  <c r="W195" i="1"/>
  <c r="X182" i="1"/>
  <c r="W182" i="1"/>
  <c r="X181" i="1"/>
  <c r="W181" i="1"/>
  <c r="X180" i="1"/>
  <c r="W180" i="1"/>
  <c r="X179" i="1"/>
  <c r="W179" i="1"/>
  <c r="X178" i="1"/>
  <c r="W178" i="1"/>
  <c r="X177" i="1"/>
  <c r="W177" i="1"/>
  <c r="X176" i="1"/>
  <c r="W176" i="1"/>
  <c r="X175" i="1"/>
  <c r="W175" i="1"/>
  <c r="X174" i="1"/>
  <c r="W174" i="1"/>
  <c r="X62" i="1"/>
  <c r="W62" i="1"/>
  <c r="X61" i="1"/>
  <c r="W61" i="1"/>
  <c r="X60" i="1"/>
  <c r="W60" i="1"/>
  <c r="X59" i="1"/>
  <c r="W59" i="1"/>
  <c r="X57" i="1"/>
  <c r="W57" i="1"/>
  <c r="X56" i="1"/>
  <c r="W56" i="1"/>
  <c r="X55" i="1"/>
  <c r="W55" i="1"/>
  <c r="X54" i="1"/>
  <c r="W54" i="1"/>
  <c r="X224" i="1"/>
  <c r="W224" i="1"/>
  <c r="X121" i="1"/>
  <c r="W121" i="1"/>
  <c r="X264" i="1"/>
  <c r="W264" i="1"/>
  <c r="X226" i="1"/>
  <c r="W226" i="1"/>
  <c r="X225" i="1"/>
  <c r="W225" i="1"/>
  <c r="X146" i="1"/>
  <c r="W146" i="1"/>
  <c r="X49" i="1"/>
  <c r="W49" i="1"/>
  <c r="X192" i="1"/>
  <c r="W192" i="1"/>
  <c r="X191" i="1"/>
  <c r="W191" i="1"/>
  <c r="X190" i="1"/>
  <c r="W190" i="1"/>
  <c r="X94" i="1"/>
  <c r="W94" i="1"/>
  <c r="X124" i="1"/>
  <c r="W124" i="1"/>
  <c r="X157" i="1"/>
  <c r="W157" i="1"/>
  <c r="X126" i="1"/>
  <c r="W126" i="1"/>
  <c r="X125" i="1"/>
  <c r="W125" i="1"/>
  <c r="X194" i="1"/>
  <c r="W194" i="1"/>
  <c r="X184" i="1"/>
  <c r="W184" i="1"/>
  <c r="X185" i="1"/>
  <c r="W185" i="1"/>
  <c r="X186" i="1"/>
  <c r="W186" i="1"/>
  <c r="X183" i="1"/>
  <c r="W183" i="1"/>
  <c r="X89" i="1"/>
  <c r="W89" i="1"/>
  <c r="X119" i="1"/>
  <c r="W119" i="1"/>
  <c r="X22" i="1"/>
  <c r="W22" i="1"/>
  <c r="X170" i="1"/>
  <c r="W170" i="1"/>
  <c r="X171" i="1"/>
  <c r="W171" i="1"/>
  <c r="X173" i="1"/>
  <c r="W173" i="1"/>
  <c r="X172" i="1"/>
  <c r="W172" i="1"/>
  <c r="X147" i="1"/>
  <c r="W147" i="1"/>
  <c r="X109" i="1"/>
  <c r="W109" i="1"/>
  <c r="X108" i="1"/>
  <c r="W108" i="1"/>
  <c r="X114" i="1"/>
  <c r="W114" i="1"/>
  <c r="X113" i="1"/>
  <c r="W113" i="1"/>
  <c r="X112" i="1"/>
  <c r="W112" i="1"/>
  <c r="X111" i="1"/>
  <c r="W111" i="1"/>
  <c r="X115" i="1"/>
  <c r="W115" i="1"/>
  <c r="X71" i="1"/>
  <c r="W71" i="1"/>
  <c r="X70" i="1"/>
  <c r="W70" i="1"/>
  <c r="X48" i="1"/>
  <c r="W48" i="1"/>
  <c r="X42" i="1"/>
  <c r="W42" i="1"/>
  <c r="X43" i="1"/>
  <c r="W43" i="1"/>
  <c r="X40" i="1"/>
  <c r="W40" i="1"/>
  <c r="X39" i="1"/>
  <c r="W39" i="1"/>
  <c r="X38" i="1"/>
  <c r="W38" i="1"/>
  <c r="X41" i="1"/>
  <c r="W41" i="1"/>
  <c r="X96" i="1"/>
  <c r="W96" i="1"/>
  <c r="X95" i="1"/>
  <c r="W95" i="1"/>
  <c r="X92" i="1"/>
  <c r="W92" i="1"/>
  <c r="X88" i="1"/>
  <c r="W88" i="1"/>
  <c r="X53" i="1"/>
  <c r="W53" i="1"/>
  <c r="X52" i="1"/>
  <c r="W52" i="1"/>
  <c r="X50" i="1"/>
  <c r="W50" i="1"/>
  <c r="X51" i="1"/>
  <c r="W51" i="1"/>
  <c r="X250" i="1"/>
  <c r="W250" i="1"/>
  <c r="X81" i="1"/>
  <c r="W81" i="1"/>
  <c r="X84" i="1"/>
  <c r="W84" i="1"/>
  <c r="X83" i="1"/>
  <c r="W83" i="1"/>
  <c r="X107" i="1"/>
  <c r="W107" i="1"/>
  <c r="X64" i="1"/>
  <c r="W64" i="1"/>
  <c r="X216" i="1"/>
  <c r="W216" i="1"/>
  <c r="X47" i="1"/>
  <c r="W47" i="1"/>
  <c r="X17" i="1"/>
  <c r="W17" i="1"/>
  <c r="X222" i="1"/>
  <c r="W222" i="1"/>
  <c r="X221" i="1"/>
  <c r="W221" i="1"/>
  <c r="X215" i="1"/>
  <c r="W215" i="1"/>
  <c r="X214" i="1"/>
  <c r="W214" i="1"/>
  <c r="X148" i="1"/>
  <c r="W148" i="1"/>
  <c r="X122" i="1"/>
  <c r="W122" i="1"/>
  <c r="X80" i="1"/>
  <c r="W80" i="1"/>
  <c r="X19" i="1"/>
  <c r="W19" i="1"/>
  <c r="X18" i="1"/>
  <c r="W18" i="1"/>
  <c r="X220" i="1"/>
  <c r="W220" i="1"/>
  <c r="X219" i="1"/>
  <c r="W219" i="1"/>
  <c r="X193" i="1"/>
  <c r="W193" i="1"/>
  <c r="X158" i="1"/>
  <c r="W158" i="1"/>
  <c r="X263" i="1"/>
  <c r="W263" i="1"/>
  <c r="X251" i="1"/>
  <c r="W251" i="1"/>
  <c r="X231" i="1"/>
  <c r="W231" i="1"/>
  <c r="X230" i="1"/>
  <c r="W230" i="1"/>
  <c r="X169" i="1"/>
  <c r="W169" i="1"/>
  <c r="X168" i="1"/>
  <c r="W168" i="1"/>
  <c r="X167" i="1"/>
  <c r="W167" i="1"/>
  <c r="X135" i="1"/>
  <c r="W135" i="1"/>
  <c r="X118" i="1"/>
  <c r="W118" i="1"/>
  <c r="X45" i="1"/>
  <c r="W45" i="1"/>
  <c r="X44" i="1"/>
  <c r="W44" i="1"/>
  <c r="X217" i="1"/>
  <c r="W217" i="1"/>
  <c r="X252" i="1"/>
  <c r="W252" i="1"/>
  <c r="X20" i="1"/>
  <c r="W20" i="1"/>
  <c r="X218" i="1"/>
  <c r="W218" i="1"/>
  <c r="X249" i="1"/>
  <c r="W249" i="1"/>
  <c r="X123" i="1"/>
  <c r="W123" i="1"/>
  <c r="X223" i="1"/>
  <c r="W223" i="1"/>
  <c r="X213" i="1"/>
  <c r="W213" i="1"/>
  <c r="X189" i="1"/>
  <c r="W189" i="1"/>
  <c r="X187" i="1"/>
  <c r="W187" i="1"/>
  <c r="X188" i="1"/>
  <c r="W188" i="1"/>
  <c r="X145" i="1"/>
  <c r="W145" i="1"/>
  <c r="X144" i="1"/>
  <c r="W144" i="1"/>
  <c r="X143" i="1"/>
  <c r="W143" i="1"/>
  <c r="X142" i="1"/>
  <c r="W142" i="1"/>
  <c r="X141" i="1"/>
  <c r="W141" i="1"/>
  <c r="X140" i="1"/>
  <c r="W140" i="1"/>
  <c r="X139" i="1"/>
  <c r="W139" i="1"/>
  <c r="X138" i="1"/>
  <c r="W138" i="1"/>
  <c r="X137" i="1"/>
  <c r="W137" i="1"/>
  <c r="X136" i="1"/>
  <c r="W136" i="1"/>
  <c r="X134" i="1"/>
  <c r="W134" i="1"/>
  <c r="X63" i="1"/>
  <c r="W63" i="1"/>
  <c r="X152" i="1"/>
  <c r="W152" i="1"/>
  <c r="X151" i="1"/>
  <c r="W151" i="1"/>
  <c r="X150" i="1"/>
  <c r="W150" i="1"/>
  <c r="X15" i="1"/>
  <c r="W15" i="1"/>
  <c r="X14" i="1"/>
  <c r="W14" i="1"/>
  <c r="X72" i="1"/>
  <c r="W72" i="1"/>
  <c r="X73" i="1"/>
  <c r="W73" i="1"/>
  <c r="X74" i="1"/>
  <c r="W74" i="1"/>
  <c r="X78" i="1"/>
  <c r="W78" i="1"/>
  <c r="X77" i="1"/>
  <c r="W77" i="1"/>
  <c r="X76" i="1"/>
  <c r="W76" i="1"/>
  <c r="X75" i="1"/>
  <c r="W75" i="1"/>
  <c r="X69" i="1"/>
  <c r="W69" i="1"/>
  <c r="X68" i="1"/>
  <c r="W68" i="1"/>
  <c r="X66" i="1"/>
  <c r="W66" i="1"/>
  <c r="X65" i="1"/>
  <c r="W65" i="1"/>
  <c r="X67" i="1"/>
  <c r="W67" i="1"/>
  <c r="X117" i="1"/>
  <c r="W117" i="1"/>
  <c r="X116" i="1"/>
  <c r="W116" i="1"/>
  <c r="X110" i="1"/>
  <c r="W110" i="1"/>
  <c r="X16" i="1"/>
  <c r="W16" i="1"/>
  <c r="X58" i="1"/>
  <c r="W58" i="1"/>
  <c r="X103" i="1"/>
  <c r="W103" i="1"/>
  <c r="X102" i="1"/>
  <c r="W102" i="1"/>
  <c r="X101" i="1"/>
  <c r="W101" i="1"/>
  <c r="X100" i="1"/>
  <c r="W100" i="1"/>
  <c r="X105" i="1"/>
  <c r="W105" i="1"/>
  <c r="X104" i="1"/>
  <c r="W104" i="1"/>
  <c r="X106" i="1"/>
  <c r="W106" i="1"/>
  <c r="X262" i="1"/>
  <c r="W262" i="1"/>
  <c r="X261" i="1"/>
  <c r="W261" i="1"/>
  <c r="X260" i="1"/>
  <c r="W260" i="1"/>
  <c r="X259" i="1"/>
  <c r="W259" i="1"/>
  <c r="X258" i="1"/>
  <c r="W258" i="1"/>
  <c r="X257" i="1"/>
  <c r="W257" i="1"/>
  <c r="X256" i="1"/>
  <c r="W256" i="1"/>
  <c r="X255" i="1"/>
  <c r="W255" i="1"/>
  <c r="X253" i="1"/>
  <c r="W253" i="1"/>
  <c r="X248" i="1"/>
  <c r="W248" i="1"/>
  <c r="X247" i="1"/>
  <c r="W247" i="1"/>
  <c r="X246" i="1"/>
  <c r="W246" i="1"/>
  <c r="X245" i="1"/>
  <c r="W245" i="1"/>
  <c r="X244" i="1"/>
  <c r="W244" i="1"/>
  <c r="X237" i="1"/>
  <c r="W237" i="1"/>
  <c r="X236" i="1"/>
  <c r="W236" i="1"/>
  <c r="X243" i="1"/>
  <c r="W243" i="1"/>
  <c r="X242" i="1"/>
  <c r="W242" i="1"/>
  <c r="X241" i="1"/>
  <c r="W241" i="1"/>
  <c r="X240" i="1"/>
  <c r="W240" i="1"/>
  <c r="X239" i="1"/>
  <c r="W239" i="1"/>
  <c r="X238" i="1"/>
  <c r="W238" i="1"/>
  <c r="X235" i="1"/>
  <c r="W235" i="1"/>
  <c r="X234" i="1"/>
  <c r="W234" i="1"/>
  <c r="X233" i="1"/>
  <c r="W233" i="1"/>
  <c r="X229" i="1"/>
  <c r="W229" i="1"/>
  <c r="X228" i="1"/>
  <c r="W228" i="1"/>
  <c r="X227" i="1"/>
  <c r="W227" i="1"/>
  <c r="X212" i="1"/>
  <c r="W212" i="1"/>
  <c r="X211" i="1"/>
  <c r="W211" i="1"/>
  <c r="X210" i="1"/>
  <c r="W210" i="1"/>
  <c r="X209" i="1"/>
  <c r="W209" i="1"/>
  <c r="X208" i="1"/>
  <c r="W208" i="1"/>
  <c r="X207" i="1"/>
  <c r="W207" i="1"/>
  <c r="X206" i="1"/>
  <c r="W206" i="1"/>
  <c r="X131" i="1"/>
  <c r="W131" i="1"/>
  <c r="X133" i="1"/>
  <c r="W133" i="1"/>
  <c r="X132" i="1"/>
  <c r="W132" i="1"/>
  <c r="X166" i="1"/>
  <c r="W166" i="1"/>
  <c r="X165" i="1"/>
  <c r="W165" i="1"/>
  <c r="X164" i="1"/>
  <c r="W164" i="1"/>
  <c r="X163" i="1"/>
  <c r="W163" i="1"/>
  <c r="X162" i="1"/>
  <c r="W162" i="1"/>
  <c r="X161" i="1"/>
  <c r="W161" i="1"/>
  <c r="X160" i="1"/>
  <c r="W160" i="1"/>
  <c r="X159" i="1"/>
  <c r="W159" i="1"/>
  <c r="X156" i="1"/>
  <c r="W156" i="1"/>
  <c r="X155" i="1"/>
  <c r="W155" i="1"/>
  <c r="X154" i="1"/>
  <c r="W154" i="1"/>
  <c r="X153" i="1"/>
  <c r="W153" i="1"/>
  <c r="X87" i="1"/>
  <c r="W87" i="1"/>
  <c r="X86" i="1"/>
  <c r="W86" i="1"/>
  <c r="X85" i="1"/>
  <c r="W85" i="1"/>
  <c r="X130" i="1"/>
  <c r="W130" i="1"/>
  <c r="X129" i="1"/>
  <c r="W129" i="1"/>
  <c r="X128" i="1"/>
  <c r="W128" i="1"/>
  <c r="X127" i="1"/>
  <c r="W127" i="1"/>
  <c r="X79" i="1"/>
  <c r="W79" i="1"/>
  <c r="X37" i="1"/>
  <c r="W37" i="1"/>
  <c r="X36" i="1"/>
  <c r="W36" i="1"/>
  <c r="X35" i="1"/>
  <c r="W35" i="1"/>
  <c r="X34" i="1"/>
  <c r="W34" i="1"/>
  <c r="X33" i="1"/>
  <c r="W33" i="1"/>
  <c r="X32" i="1"/>
  <c r="W32" i="1"/>
  <c r="X31" i="1"/>
  <c r="W31" i="1"/>
  <c r="X30" i="1"/>
  <c r="W30" i="1"/>
  <c r="X29" i="1"/>
  <c r="W29" i="1"/>
  <c r="X28" i="1"/>
  <c r="W28" i="1"/>
  <c r="X27" i="1"/>
  <c r="W27" i="1"/>
  <c r="X26" i="1"/>
  <c r="W26" i="1"/>
  <c r="X25" i="1"/>
  <c r="W25" i="1"/>
  <c r="X24" i="1"/>
  <c r="W24" i="1"/>
  <c r="X23" i="1"/>
  <c r="W23" i="1"/>
  <c r="X120" i="1"/>
  <c r="W120" i="1"/>
  <c r="X90" i="1"/>
  <c r="W90" i="1"/>
  <c r="X93" i="1"/>
  <c r="W93" i="1"/>
  <c r="X82" i="1"/>
  <c r="W82" i="1"/>
  <c r="X97" i="1"/>
  <c r="W97" i="1"/>
  <c r="X98" i="1"/>
  <c r="W98" i="1"/>
  <c r="X232" i="1"/>
  <c r="W232" i="1"/>
  <c r="X254" i="1"/>
  <c r="W254" i="1"/>
  <c r="X46" i="1"/>
  <c r="W46" i="1"/>
  <c r="X149" i="1"/>
  <c r="W149" i="1"/>
  <c r="X91" i="1"/>
  <c r="W91" i="1"/>
  <c r="X99" i="1"/>
  <c r="W99" i="1"/>
  <c r="X21" i="1"/>
  <c r="W21" i="1"/>
  <c r="V4" i="1"/>
  <c r="X4" i="1" l="1"/>
  <c r="N9" i="2"/>
  <c r="N4" i="2" s="1"/>
  <c r="O4" i="2"/>
  <c r="W4" i="1"/>
  <c r="X8" i="1" s="1"/>
  <c r="X9" i="1" s="1"/>
  <c r="X10" i="1" s="1"/>
</calcChain>
</file>

<file path=xl/sharedStrings.xml><?xml version="1.0" encoding="utf-8"?>
<sst xmlns="http://schemas.openxmlformats.org/spreadsheetml/2006/main" count="3166" uniqueCount="748">
  <si>
    <t>First come. First serve. / Es gelten unsere AGB's. www.trinkreif.at / info@trinkreif.at / +4319974145</t>
  </si>
  <si>
    <t xml:space="preserve">NAME &amp; RECHNUNGSADRESSE     </t>
  </si>
  <si>
    <t>SUMME BESTELLUNG</t>
  </si>
  <si>
    <t xml:space="preserve">TELEFON &amp; E-MAIL    </t>
  </si>
  <si>
    <t>STK</t>
  </si>
  <si>
    <t>GESAMT EXKL. MWST</t>
  </si>
  <si>
    <t>GESAMT INKL. MWST</t>
  </si>
  <si>
    <t xml:space="preserve">VERSAND / ABHOLUNG     </t>
  </si>
  <si>
    <t xml:space="preserve">LIEFERADRESSE / ANMERKUNGEN     </t>
  </si>
  <si>
    <t>BESTANDSPRÜFUNG</t>
  </si>
  <si>
    <t>Versand netto</t>
  </si>
  <si>
    <t>FAKTURIERUNG</t>
  </si>
  <si>
    <t>Gesamt netto</t>
  </si>
  <si>
    <t>ZAHLUNGSEINGANG</t>
  </si>
  <si>
    <t>MWSt</t>
  </si>
  <si>
    <t>VERSAND</t>
  </si>
  <si>
    <t>Gesamt brutto</t>
  </si>
  <si>
    <t>DIFF.</t>
  </si>
  <si>
    <t>GRUND</t>
  </si>
  <si>
    <t>ANMERKUNGEN</t>
  </si>
  <si>
    <t>KATEGORIE</t>
  </si>
  <si>
    <t>REGION</t>
  </si>
  <si>
    <t>WEIN</t>
  </si>
  <si>
    <t>ZUSTAND</t>
  </si>
  <si>
    <t>PREIS / FLASCHE</t>
  </si>
  <si>
    <t>SELEKTION</t>
  </si>
  <si>
    <t>BESTELLUNG</t>
  </si>
  <si>
    <t>BESTELL-MENGE</t>
  </si>
  <si>
    <t>AB-WEICHUNG</t>
  </si>
  <si>
    <t>Kategorie</t>
  </si>
  <si>
    <t>Farbe</t>
  </si>
  <si>
    <t>Suesse</t>
  </si>
  <si>
    <t>Land</t>
  </si>
  <si>
    <t>Region</t>
  </si>
  <si>
    <t>Appelation</t>
  </si>
  <si>
    <t>Weingut</t>
  </si>
  <si>
    <t>Weinbezeichnung</t>
  </si>
  <si>
    <t>Rebsorte</t>
  </si>
  <si>
    <t>JG</t>
  </si>
  <si>
    <t>EH</t>
  </si>
  <si>
    <t>Füllstand</t>
  </si>
  <si>
    <t>Kapsel</t>
  </si>
  <si>
    <t>Etikette</t>
  </si>
  <si>
    <t>Lagerort</t>
  </si>
  <si>
    <t>ID</t>
  </si>
  <si>
    <t>VK exkl.</t>
  </si>
  <si>
    <t>VK inkl.</t>
  </si>
  <si>
    <t>trinkreif Premium Vintage Wine      Handels GmbH</t>
  </si>
  <si>
    <t>Tel. 01-9974145</t>
  </si>
  <si>
    <t>1er</t>
  </si>
  <si>
    <t>2er</t>
  </si>
  <si>
    <t>6er</t>
  </si>
  <si>
    <t>ZALTO DENK'ART</t>
  </si>
  <si>
    <t>info@trinkreif.at</t>
  </si>
  <si>
    <t>STAND 09-12-2020</t>
  </si>
  <si>
    <t>Es gelten unsere AGB.</t>
  </si>
  <si>
    <t>PRODUKT</t>
  </si>
  <si>
    <t>FOTO</t>
  </si>
  <si>
    <t>VERWENDUNG</t>
  </si>
  <si>
    <t>PREISE INKL. MWST</t>
  </si>
  <si>
    <t>Glas</t>
  </si>
  <si>
    <t>Glashöhe</t>
  </si>
  <si>
    <t>Füllmenge</t>
  </si>
  <si>
    <t xml:space="preserve"> 1er</t>
  </si>
  <si>
    <t xml:space="preserve"> 2er</t>
  </si>
  <si>
    <t xml:space="preserve"> 6er</t>
  </si>
  <si>
    <t>Weinglas</t>
  </si>
  <si>
    <t>Burgunder</t>
  </si>
  <si>
    <t>230 mm</t>
  </si>
  <si>
    <t>960 ml</t>
  </si>
  <si>
    <t>Gereifte, hochwertige Burgunder(weiß &amp; rot) / Grüner Veltliner "Grand Cru" / Piemont / Rhone-Süd / Blaufränkisch  - - - - -  persönliche Gravur pro Glas ab 
2,50 Euro inkl. MWSt</t>
  </si>
  <si>
    <t>Bordeaux</t>
  </si>
  <si>
    <t>240 mm</t>
  </si>
  <si>
    <t>765 ml</t>
  </si>
  <si>
    <t>Schwere, gereifte Weißweine / junger deutscher Riesling "Grand Cru" / Jahrgangschampagner / Syrah / Bordeaux / Neue Welt / Supertuscans  - - - - -  
persönliche Gravur pro Glas ab 
2,50 Euro inkl. MWSt</t>
  </si>
  <si>
    <t>Universal</t>
  </si>
  <si>
    <t>235 mm</t>
  </si>
  <si>
    <t>530 ml</t>
  </si>
  <si>
    <t>Smaragde / Champagner / Sekt mit Jahrgang / deutscher Riesling gereift / sehr reifer Bordeaux &amp; Burgunder / österreichische Cuvees   - - - - -  persönliche Gravur pro Glas ab 
2,50 Euro inkl. MWSt</t>
  </si>
  <si>
    <t>Weisswein</t>
  </si>
  <si>
    <t>400 ml</t>
  </si>
  <si>
    <t>Leichte, junge Weissweine / Sekt ohne Jahrgang / Bier   - - - - -  persönliche Gravur pro Glas ab 
2,50 Euro inkl. MWSt</t>
  </si>
  <si>
    <t>Wasserglas</t>
  </si>
  <si>
    <t>Becher kristallklar</t>
  </si>
  <si>
    <t>98 mm</t>
  </si>
  <si>
    <t>380 ml</t>
  </si>
  <si>
    <t>Wasser  ;-)   - - - - -  
persönliche Gravur pro Glas ab 
2,50 Euro inkl. MWSt</t>
  </si>
  <si>
    <t>n.a.</t>
  </si>
  <si>
    <t>Karaffe</t>
  </si>
  <si>
    <t>Axium</t>
  </si>
  <si>
    <t>204 mm</t>
  </si>
  <si>
    <t>1450 ml</t>
  </si>
  <si>
    <t>Klassische Einzelflaschen-Karaffe für Rotweine und Weissweine die viel Luft brauchen.   - - - - -  
persönliche Gravur pro Stück ab 
10,00 Euro inkl. MWSt</t>
  </si>
  <si>
    <t>Mystique</t>
  </si>
  <si>
    <t>185 mm</t>
  </si>
  <si>
    <t>1900 ml</t>
  </si>
  <si>
    <t>Ideal für Rotweine, die viel Luft brauchen und Magnums, welche nach belüften nicht mehr gekühlt werden müssen/sollen. - - - - -  
persönliche Gravur pro Stück ab 
10,00 Euro inkl. MWSt</t>
  </si>
  <si>
    <t>Karaffe No. 25</t>
  </si>
  <si>
    <t>175 mm</t>
  </si>
  <si>
    <t>350 ml</t>
  </si>
  <si>
    <t>Das Baby unten den Karaffen dient mehr als Nachfolger der Glaskännchen um ein Viertel zu servieren. - - - - - 
persönliche Gravur pro Stück ab 
10,00 Euro inkl. MWSt</t>
  </si>
  <si>
    <t>Karaffe No. 75</t>
  </si>
  <si>
    <t>248 mm</t>
  </si>
  <si>
    <t>820 ml</t>
  </si>
  <si>
    <t>Schaumwein / Weine welche weiterhin gekühlt werden sollen (passt in Kühlmanschetten / Kühlschranktüre) - - - - -  
persönliche Gravur pro Stück ab 
10,00 Euro inkl. MWSt</t>
  </si>
  <si>
    <t>Karaffe No. 150</t>
  </si>
  <si>
    <t>300 mm</t>
  </si>
  <si>
    <t>1600 ml</t>
  </si>
  <si>
    <t>Ideal für Magnums, welche nach dem belüften gekühlt werden müssen/sollen. - - - - -  
persönliche Gravur pro Stück ab 
10,00 Euro inkl. MWSt</t>
  </si>
  <si>
    <t>Schüttkaraffe klein</t>
  </si>
  <si>
    <t>130 mm</t>
  </si>
  <si>
    <t>610 ml</t>
  </si>
  <si>
    <t>Schüttkaraffe für Weinreste zur persönlichen Verwendung. Erhältlich in den Farben grau, grün und rot. - - - - -  
persönliche Gravur pro Stück ab 
10,00 Euro inkl. MWSt</t>
  </si>
  <si>
    <t>Schüttkaraffe gross</t>
  </si>
  <si>
    <t>210 mm</t>
  </si>
  <si>
    <t>2600 ml</t>
  </si>
  <si>
    <t>Schüttkaraffe für Weinreste im Tischformat. Erhältlich in den Farben grau, grün und rot. - - - - -  
persönliche Gravur pro Stück ab 
10,00 Euro inkl. MWSt</t>
  </si>
  <si>
    <t>Wein</t>
  </si>
  <si>
    <t>rot</t>
  </si>
  <si>
    <t>trocken</t>
  </si>
  <si>
    <t>Frankreich</t>
  </si>
  <si>
    <t>Burgund</t>
  </si>
  <si>
    <t>Annick Parent</t>
  </si>
  <si>
    <t>Pommard Les Chanlins 1er Cru</t>
  </si>
  <si>
    <t>Pinot Noir</t>
  </si>
  <si>
    <t>weiß</t>
  </si>
  <si>
    <t>Domaine Olivier Leflaive</t>
  </si>
  <si>
    <t>Corton Charlemagne GC</t>
  </si>
  <si>
    <t>Chardonnay</t>
  </si>
  <si>
    <t>Domaine Louis Latour</t>
  </si>
  <si>
    <t>Clos de Vougeot GC</t>
  </si>
  <si>
    <t>Jean-Marc Boillot</t>
  </si>
  <si>
    <t>Pommard Jarollieres 1er Cru</t>
  </si>
  <si>
    <t>Claude Dugat</t>
  </si>
  <si>
    <t>Gevery-Chambertin Lavaux St. Jacques 1er Cru</t>
  </si>
  <si>
    <t>Sylvie Esmonin</t>
  </si>
  <si>
    <t>Gevery-Chambertin Clos St. Jacques 1er Cru</t>
  </si>
  <si>
    <t>Rossignol-Trapet</t>
  </si>
  <si>
    <t>Chambertin GC</t>
  </si>
  <si>
    <t>Domaine Michel Juillot</t>
  </si>
  <si>
    <t>Corton Perrieres G.C.</t>
  </si>
  <si>
    <t>Domaine Ferret</t>
  </si>
  <si>
    <t>Pouilly-Fuisse AC</t>
  </si>
  <si>
    <t>Grands Echezaux GC</t>
  </si>
  <si>
    <t>Chambertin Cuvee Heritiers</t>
  </si>
  <si>
    <t>Etienne Sauzet</t>
  </si>
  <si>
    <t xml:space="preserve">Puligny-Montrachet La Garenne 1er Cru </t>
  </si>
  <si>
    <t>Benjamin Leroux</t>
  </si>
  <si>
    <t>Bonnes-Mares GC</t>
  </si>
  <si>
    <t>Chambolle-Musigny AC</t>
  </si>
  <si>
    <t>Clos de la Roche GC</t>
  </si>
  <si>
    <t>Clos de Vougeot Le Petit Maupertui GC</t>
  </si>
  <si>
    <t>Clos Saint Denis GC</t>
  </si>
  <si>
    <t>Gevrey-Chambertin Les Etelois</t>
  </si>
  <si>
    <t>Nuits-Saint-Georges Aux Thorey 1er Cru</t>
  </si>
  <si>
    <t>Volnay Clos de la Cave des Ducs 1er Cru</t>
  </si>
  <si>
    <t>Domaine des Croix</t>
  </si>
  <si>
    <t>Beaune Cent Vignes 1er Cru</t>
  </si>
  <si>
    <t>Georges Noellat</t>
  </si>
  <si>
    <t>Vosne Romanee</t>
  </si>
  <si>
    <t>Vosne Romanee Beaux Monts 1er Cru</t>
  </si>
  <si>
    <t>Vosne Romanee Petits Monts 1er Cru</t>
  </si>
  <si>
    <t>Domaine Henri Boillot</t>
  </si>
  <si>
    <t>Volnay Les Caillerets 1er Cru</t>
  </si>
  <si>
    <t>Joliet Benigne</t>
  </si>
  <si>
    <t>Fixin Clos de la Perriere 1er Cru</t>
  </si>
  <si>
    <t>Lignier Michelot</t>
  </si>
  <si>
    <t>Morey Saint Denis  Les Faconnieres 1er Cru</t>
  </si>
  <si>
    <t>Gerard Mugneret</t>
  </si>
  <si>
    <t>Perrot Minot</t>
  </si>
  <si>
    <t>Chambolle Musigny V.V.</t>
  </si>
  <si>
    <t>Vosne Romanee Champ Perdrix</t>
  </si>
  <si>
    <t>Remoissenet</t>
  </si>
  <si>
    <t>Corton GC</t>
  </si>
  <si>
    <t>Robert Chevallion</t>
  </si>
  <si>
    <t>Nuits-Saint-Georges Vieilles Vignes</t>
  </si>
  <si>
    <t>Rossignol, Nicolas</t>
  </si>
  <si>
    <t>Pommard Chaponnieres 1er Cru</t>
  </si>
  <si>
    <t>Pommard Fremiers 1er Cru</t>
  </si>
  <si>
    <t>Pommard Petits Noizons</t>
  </si>
  <si>
    <t>Volnay Chevret 1er Cru</t>
  </si>
  <si>
    <t>Volnay Taillepieds 1er Cru</t>
  </si>
  <si>
    <t>Sylvain Cathiard</t>
  </si>
  <si>
    <t>Vosne Romanee Aux Malconsort 1 er Cru</t>
  </si>
  <si>
    <t>Thibault Liger-Belair</t>
  </si>
  <si>
    <t>Clos Vougeot GC</t>
  </si>
  <si>
    <t>Nuits-Saint-Georges Les Saint Georges 1er Cru</t>
  </si>
  <si>
    <t>Richebourg GC</t>
  </si>
  <si>
    <t>Domaine Armand Rousseau</t>
  </si>
  <si>
    <t>Domaine Paul Pillot</t>
  </si>
  <si>
    <t xml:space="preserve">Saint Aubin Cru Les Charmois 1er </t>
  </si>
  <si>
    <t xml:space="preserve">Chassagne-Montrachet La Romanee 1er Cru </t>
  </si>
  <si>
    <t>Meursault Blagny "Sous les Dos D´Ane" 1er Cru</t>
  </si>
  <si>
    <t>Domaine Bachelet-Monnot</t>
  </si>
  <si>
    <t>Anne Boisson-Vadot</t>
  </si>
  <si>
    <t>Meursault AC</t>
  </si>
  <si>
    <t>Domaine Raymond Dupont-Fahn</t>
  </si>
  <si>
    <t>Meursault "Les Clous"</t>
  </si>
  <si>
    <t>Domaine Thibault Liger-Belair</t>
  </si>
  <si>
    <t>Corton Renards GC</t>
  </si>
  <si>
    <t>Domaine de la Pousse D´Or</t>
  </si>
  <si>
    <t>Puligny-Montrachet Clos du Cailleret 1er Cru</t>
  </si>
  <si>
    <t>Domaine De Montille</t>
  </si>
  <si>
    <t>Pommard Les Pezerolles 1er Cru</t>
  </si>
  <si>
    <t>Domaine Denis Mortet</t>
  </si>
  <si>
    <t>Gevrey-Chambertin Mes 5 Terroirs</t>
  </si>
  <si>
    <t>Pierre-Yves Colin-Morey</t>
  </si>
  <si>
    <t>Puligny-Montrachet Les Folatieres 1er Cru</t>
  </si>
  <si>
    <t>Albert Ponnelle</t>
  </si>
  <si>
    <t>Corton Les Renards GC</t>
  </si>
  <si>
    <t>JJ Confuron</t>
  </si>
  <si>
    <t>Chambolle Musigny 1er Cru</t>
  </si>
  <si>
    <t>Nuits-Saint-Georges 1er Cru Les Chaboeufs</t>
  </si>
  <si>
    <t>Domaine Chandon de Briailles</t>
  </si>
  <si>
    <t>Volnay 1er Cru Les Caillerets</t>
  </si>
  <si>
    <t>Grivot</t>
  </si>
  <si>
    <t>Clos de Vougeot Grand Cru</t>
  </si>
  <si>
    <t>Nuits-Saint-Georges Aux Boudots</t>
  </si>
  <si>
    <t>Nuits-Saint-Georges Les Charmois</t>
  </si>
  <si>
    <t>Nuits-Saint-Georges Les Lavieres</t>
  </si>
  <si>
    <t>Nuits-Saint-Georges Les Roncieres</t>
  </si>
  <si>
    <t>Vosne Romanee 1er Cru Les Brulees</t>
  </si>
  <si>
    <t>Moreau &amp; Fils</t>
  </si>
  <si>
    <t>Chablis Les Clos Grand Cru "Clos des Hospices"</t>
  </si>
  <si>
    <t>Naudin-Varraut</t>
  </si>
  <si>
    <t>Clos Vougeot</t>
  </si>
  <si>
    <t>Pierre Bertrand</t>
  </si>
  <si>
    <t>Echezeaux</t>
  </si>
  <si>
    <t>Pierre Bouree</t>
  </si>
  <si>
    <t>Chambertin</t>
  </si>
  <si>
    <t>Fourrier</t>
  </si>
  <si>
    <t>Gevrey Chambertin VV Aux Echezeaux</t>
  </si>
  <si>
    <t>Roulot</t>
  </si>
  <si>
    <t>Bourgogne Blanc</t>
  </si>
  <si>
    <t>Pierre Boisson-Vadot</t>
  </si>
  <si>
    <t>Bourgogne Blanc "Les Herbeux"</t>
  </si>
  <si>
    <t>Anne Gros</t>
  </si>
  <si>
    <t>Vosne-Romanee Les Barreaux</t>
  </si>
  <si>
    <t>Sirouge-Noellat</t>
  </si>
  <si>
    <t xml:space="preserve">Bourgogne Blanc </t>
  </si>
  <si>
    <t>Cacheaux</t>
  </si>
  <si>
    <t>Echezeaux GC</t>
  </si>
  <si>
    <t>Dubois</t>
  </si>
  <si>
    <t>Nuits St. Georges 1er Cru Clos Des Argilliers</t>
  </si>
  <si>
    <t>Nuits St. Georges 1er Cru Boudots</t>
  </si>
  <si>
    <t>Louis Jadot</t>
  </si>
  <si>
    <t>Nuits St. Georges 1er Cru</t>
  </si>
  <si>
    <t>Louis Latour</t>
  </si>
  <si>
    <t>Aloxe-Corton 1er Cru Les Chaillots</t>
  </si>
  <si>
    <t>Savigny Les Beaune 1er Cru</t>
  </si>
  <si>
    <t>Robert Chevillon</t>
  </si>
  <si>
    <t>Nuits St. Georges 1er Cru Les Chaignots</t>
  </si>
  <si>
    <t>Roumier</t>
  </si>
  <si>
    <t>Charmes Chambertin GC</t>
  </si>
  <si>
    <t>Thomas Morey</t>
  </si>
  <si>
    <t>Batard-Montrachet GC</t>
  </si>
  <si>
    <t>Liger-Belair</t>
  </si>
  <si>
    <t>Vosne Romanee  AC</t>
  </si>
  <si>
    <t>Pascal Marchand-Tawse</t>
  </si>
  <si>
    <t>Chambertin Clos de Beze GC</t>
  </si>
  <si>
    <t>Bourgogne Blanc Murgey des Limozins</t>
  </si>
  <si>
    <t>Echezeaux Les Loachausses GC</t>
  </si>
  <si>
    <t>Domaine des Lambrays</t>
  </si>
  <si>
    <t>Clos de Lambrays GC</t>
  </si>
  <si>
    <t xml:space="preserve">Gevrey Chambertin Clos Saint Jacques VV 1er Cru </t>
  </si>
  <si>
    <t>Jacques Frederic Mugnier</t>
  </si>
  <si>
    <t>Musigny GC</t>
  </si>
  <si>
    <t>Meursault les Chevalieres</t>
  </si>
  <si>
    <t>Coche-Dury</t>
  </si>
  <si>
    <t>Bourgogne Aligote</t>
  </si>
  <si>
    <t>Aligote</t>
  </si>
  <si>
    <t>Domaine d´Eugenie</t>
  </si>
  <si>
    <t xml:space="preserve">Vosne Romanee Aux Brulees 1er Cru </t>
  </si>
  <si>
    <t>Auxey-Duresses Rouge Les Crais</t>
  </si>
  <si>
    <t>Domaine Georges Roumier</t>
  </si>
  <si>
    <t>Bonnes Mares GC</t>
  </si>
  <si>
    <t>Chambolle-Musigny 1er Cru Les Amoureuses</t>
  </si>
  <si>
    <t xml:space="preserve">Gevrey Chambertin Clos Saint Jacques 1er Cru </t>
  </si>
  <si>
    <t>Domaine Louis Jadot</t>
  </si>
  <si>
    <t>Corton Grancey GC</t>
  </si>
  <si>
    <t>Domaine Meo Camuzet</t>
  </si>
  <si>
    <t xml:space="preserve">Nuits Saint Georges Aux Murgers 1er Cru </t>
  </si>
  <si>
    <t>Boisson-Vadot (Pierre)</t>
  </si>
  <si>
    <t>Hautes Cotes de Beaune</t>
  </si>
  <si>
    <t>Auxey-Duresse Rouge 1er Cru</t>
  </si>
  <si>
    <t>Bourgogne Blanc Les Herbeux</t>
  </si>
  <si>
    <t>Bourgogne Blanc Murgey de Limozins</t>
  </si>
  <si>
    <t>Pommard AC</t>
  </si>
  <si>
    <t>Bourgogne Rouge Cuvee noble Souche</t>
  </si>
  <si>
    <t>Puligny Montrachet 1er Cru Les Folatieres</t>
  </si>
  <si>
    <t>Meursault Les Clous</t>
  </si>
  <si>
    <t>Meursault Tillets</t>
  </si>
  <si>
    <t>Bourgogne Blanc Chaumes des Perrieres</t>
  </si>
  <si>
    <t>Henri Boillot</t>
  </si>
  <si>
    <t>Maison Thierry Pillot</t>
  </si>
  <si>
    <t>Saint Aubin Le Blan</t>
  </si>
  <si>
    <t>Pommard Les Rugiens 1er Cru</t>
  </si>
  <si>
    <t>Esmonin</t>
  </si>
  <si>
    <t>Moine-Hudelot</t>
  </si>
  <si>
    <t>Chambolle Musigny AC</t>
  </si>
  <si>
    <t>Paul Pernot</t>
  </si>
  <si>
    <t>Romanee Saint Vivant GC</t>
  </si>
  <si>
    <t>Joseph Drouhin</t>
  </si>
  <si>
    <t>Francois Lamarche</t>
  </si>
  <si>
    <t>Romanee Saint Vivant  Les Quatre Journaux GC</t>
  </si>
  <si>
    <t>Olivier Bernstein</t>
  </si>
  <si>
    <t>Domaine Arlot</t>
  </si>
  <si>
    <t>Nuits-Saint-Georges "Clos des Forets" Monopole 1er Cru</t>
  </si>
  <si>
    <t>Gros Frere &amp; Soeur</t>
  </si>
  <si>
    <t xml:space="preserve">Clos Vougeot "Musigni" GC </t>
  </si>
  <si>
    <t>Ramonet</t>
  </si>
  <si>
    <t>Chassagne-Montrachet Morgeot 1er Cru</t>
  </si>
  <si>
    <t>Vincent Giradin</t>
  </si>
  <si>
    <t>Chevalier-Montrachet GC</t>
  </si>
  <si>
    <t>in</t>
  </si>
  <si>
    <t>hf</t>
  </si>
  <si>
    <t>elb, elv</t>
  </si>
  <si>
    <t>eb</t>
  </si>
  <si>
    <t>elb</t>
  </si>
  <si>
    <t>elv</t>
  </si>
  <si>
    <t>ev</t>
  </si>
  <si>
    <t>esb, esv, jg nicht lesbar</t>
  </si>
  <si>
    <t>esb, esv</t>
  </si>
  <si>
    <t>esb,esv</t>
  </si>
  <si>
    <t>klo</t>
  </si>
  <si>
    <t>ints</t>
  </si>
  <si>
    <t>2xelb</t>
  </si>
  <si>
    <t>1x -0,5</t>
  </si>
  <si>
    <t>ev, elb</t>
  </si>
  <si>
    <t>klb</t>
  </si>
  <si>
    <t>kb</t>
  </si>
  <si>
    <t>P-BOX-D/04</t>
  </si>
  <si>
    <t>tr-16-0693</t>
  </si>
  <si>
    <t>W-BOX-E/06</t>
  </si>
  <si>
    <t>tr-16-11008</t>
  </si>
  <si>
    <t>ORANGE-A/02-F</t>
  </si>
  <si>
    <t>tr-16-12484</t>
  </si>
  <si>
    <t>G-BOX-B/08</t>
  </si>
  <si>
    <t>tr-16-12984</t>
  </si>
  <si>
    <t>G-BOX-A/06</t>
  </si>
  <si>
    <t>tr-16-13222</t>
  </si>
  <si>
    <t>ORANGE-A/02-D</t>
  </si>
  <si>
    <t>tr-16-13243</t>
  </si>
  <si>
    <t>L-BOX-I/06</t>
  </si>
  <si>
    <t>tr-16-14077</t>
  </si>
  <si>
    <t>L-BOX-E/07</t>
  </si>
  <si>
    <t>tr-16-14079</t>
  </si>
  <si>
    <t>tr-16-14088</t>
  </si>
  <si>
    <t>L-BOX-J/08</t>
  </si>
  <si>
    <t>tr-16-14099</t>
  </si>
  <si>
    <t>NI-C/01</t>
  </si>
  <si>
    <t>tr-16-14130</t>
  </si>
  <si>
    <t>NI-C/00</t>
  </si>
  <si>
    <t>tr-16-14133</t>
  </si>
  <si>
    <t>R-BOX-K/09</t>
  </si>
  <si>
    <t>tr-16-14395</t>
  </si>
  <si>
    <t>G-BOX-G/07</t>
  </si>
  <si>
    <t>tr-16-14944</t>
  </si>
  <si>
    <t>tr-16-14945</t>
  </si>
  <si>
    <t>G-BOX-G/08</t>
  </si>
  <si>
    <t>tr-16-14949</t>
  </si>
  <si>
    <t>W-BOX-J/08</t>
  </si>
  <si>
    <t>tr-16-14951</t>
  </si>
  <si>
    <t>G-BOX-C/08</t>
  </si>
  <si>
    <t>tr-16-14953</t>
  </si>
  <si>
    <t>tr-16-14954</t>
  </si>
  <si>
    <t>tr-16-14955</t>
  </si>
  <si>
    <t>tr-16-14956</t>
  </si>
  <si>
    <t>G-BOX-F/02</t>
  </si>
  <si>
    <t>G-BOX-F/01</t>
  </si>
  <si>
    <t>tr-16-14960</t>
  </si>
  <si>
    <t>tr-16-14961</t>
  </si>
  <si>
    <t>tr-16-14962</t>
  </si>
  <si>
    <t>tr-16-14963</t>
  </si>
  <si>
    <t>tr-16-14964</t>
  </si>
  <si>
    <t>tr-16-14965</t>
  </si>
  <si>
    <t>tr-16-14966</t>
  </si>
  <si>
    <t>tr-16-14995</t>
  </si>
  <si>
    <t>G-BOX-C/07</t>
  </si>
  <si>
    <t>tr-16-15008</t>
  </si>
  <si>
    <t>tr-16-15009</t>
  </si>
  <si>
    <t>tr-16-15010</t>
  </si>
  <si>
    <t>tr-16-15011</t>
  </si>
  <si>
    <t>G-BOX-D/06</t>
  </si>
  <si>
    <t>G-BOX-D/02</t>
  </si>
  <si>
    <t>tr-16-15021</t>
  </si>
  <si>
    <t>tr-16-15022</t>
  </si>
  <si>
    <t>tr-16-15023</t>
  </si>
  <si>
    <t>G-BOX-B/01</t>
  </si>
  <si>
    <t>G-BOX-F/08</t>
  </si>
  <si>
    <t>G-BOX-F/09</t>
  </si>
  <si>
    <t>tr-16-15028</t>
  </si>
  <si>
    <t>tr-16-15029</t>
  </si>
  <si>
    <t>tr-16-15030</t>
  </si>
  <si>
    <t>G-BOX-H/07</t>
  </si>
  <si>
    <t>tr-16-15033</t>
  </si>
  <si>
    <t>G-BOX-D/07</t>
  </si>
  <si>
    <t>tr-16-15064</t>
  </si>
  <si>
    <t>tr-16-15065</t>
  </si>
  <si>
    <t>tr-16-15066</t>
  </si>
  <si>
    <t>G-BOX-C/03</t>
  </si>
  <si>
    <t>tr-16-15068</t>
  </si>
  <si>
    <t>G-BOX-C/06</t>
  </si>
  <si>
    <t>tr-16-15070</t>
  </si>
  <si>
    <t>tr-16-15071</t>
  </si>
  <si>
    <t>tr-16-15072</t>
  </si>
  <si>
    <t>tr-16-15073</t>
  </si>
  <si>
    <t>tr-16-15079</t>
  </si>
  <si>
    <t>W-BOX-M/03</t>
  </si>
  <si>
    <t>G-BOX-E/06</t>
  </si>
  <si>
    <t>G-BOX-E/02</t>
  </si>
  <si>
    <t>tr-16-15080</t>
  </si>
  <si>
    <t>tr-16-15081</t>
  </si>
  <si>
    <t>tr-16-15082</t>
  </si>
  <si>
    <t>G-BOX-E/08</t>
  </si>
  <si>
    <t>tr-16-15085</t>
  </si>
  <si>
    <t>tr-16-15086</t>
  </si>
  <si>
    <t>tr-16-15087</t>
  </si>
  <si>
    <t>tr-16-15088</t>
  </si>
  <si>
    <t>G-BOX-G/04</t>
  </si>
  <si>
    <t>tr-16-15096</t>
  </si>
  <si>
    <t>tr-16-15097</t>
  </si>
  <si>
    <t>G-BOX-C/04</t>
  </si>
  <si>
    <t>tr-16-15099</t>
  </si>
  <si>
    <t>G-BOX-D/04</t>
  </si>
  <si>
    <t>G-BOX-G/01</t>
  </si>
  <si>
    <t>tr-16-15100</t>
  </si>
  <si>
    <t>tr-16-15101</t>
  </si>
  <si>
    <t>tr-16-15102</t>
  </si>
  <si>
    <t>tr-16-15103</t>
  </si>
  <si>
    <t>tr-16-15104</t>
  </si>
  <si>
    <t>W-BOX-D/02</t>
  </si>
  <si>
    <t>tr-16-15106</t>
  </si>
  <si>
    <t>tr-16-15108</t>
  </si>
  <si>
    <t>G-BOX-H/08</t>
  </si>
  <si>
    <t>W-BOX-J/04</t>
  </si>
  <si>
    <t>tr-16-15111</t>
  </si>
  <si>
    <t>tr-16-15112</t>
  </si>
  <si>
    <t>tr-16-15113</t>
  </si>
  <si>
    <t>tr-16-15114</t>
  </si>
  <si>
    <t>tr-16-15116</t>
  </si>
  <si>
    <t>tr-16-15117</t>
  </si>
  <si>
    <t>W-BOX-L/03</t>
  </si>
  <si>
    <t>tr-16-15122</t>
  </si>
  <si>
    <t>tr-16-15123</t>
  </si>
  <si>
    <t>tr-16-15124</t>
  </si>
  <si>
    <t>tr-16-15125</t>
  </si>
  <si>
    <t>tr-16-15127</t>
  </si>
  <si>
    <t>tr-16-15133</t>
  </si>
  <si>
    <t>tr-16-15134</t>
  </si>
  <si>
    <t>tr-16-15136</t>
  </si>
  <si>
    <t>tr-16-15140</t>
  </si>
  <si>
    <t>tr-16-15144</t>
  </si>
  <si>
    <t>tr-16-15145</t>
  </si>
  <si>
    <t>tr-16-15146</t>
  </si>
  <si>
    <t>tr-16-15147</t>
  </si>
  <si>
    <t>tr-16-15151</t>
  </si>
  <si>
    <t>W-BOX-M/05</t>
  </si>
  <si>
    <t>tr-16-15442</t>
  </si>
  <si>
    <t>W-BOX-O&amp;/04</t>
  </si>
  <si>
    <t>tr-16-15447</t>
  </si>
  <si>
    <t>W-BOX-O/04</t>
  </si>
  <si>
    <t>W-BOX-J/09</t>
  </si>
  <si>
    <t>W-BOX-D/09</t>
  </si>
  <si>
    <t>W-BOX-K/09</t>
  </si>
  <si>
    <t>W-BOX-K/08</t>
  </si>
  <si>
    <t>tr-16-15449</t>
  </si>
  <si>
    <t>tr-16-15450</t>
  </si>
  <si>
    <t>tr-16-15451</t>
  </si>
  <si>
    <t>tr-16-15452</t>
  </si>
  <si>
    <t>tr-16-15453</t>
  </si>
  <si>
    <t>W-BOX-N/03</t>
  </si>
  <si>
    <t>tr-16-15460</t>
  </si>
  <si>
    <t>W-BOX-A/07</t>
  </si>
  <si>
    <t>tr-16-15465</t>
  </si>
  <si>
    <t>W-BOX-O/05</t>
  </si>
  <si>
    <t>tr-16-15473</t>
  </si>
  <si>
    <t>W-BOX-M/08</t>
  </si>
  <si>
    <t>W-BOX-N/02</t>
  </si>
  <si>
    <t>tr-16-15476</t>
  </si>
  <si>
    <t>tr-16-15477</t>
  </si>
  <si>
    <t>W-BOX-Q/01</t>
  </si>
  <si>
    <t>tr-16-15479</t>
  </si>
  <si>
    <t>W-BOX-Q/02</t>
  </si>
  <si>
    <t>W-BOX-Q/04</t>
  </si>
  <si>
    <t>W-BOX-Q/06</t>
  </si>
  <si>
    <t>W-BOX-T/02</t>
  </si>
  <si>
    <t>tr-16-15480</t>
  </si>
  <si>
    <t>tr-16-15481</t>
  </si>
  <si>
    <t>tr-16-15482</t>
  </si>
  <si>
    <t>tr-16-15483</t>
  </si>
  <si>
    <t>W-BOX-R/06</t>
  </si>
  <si>
    <t>W-BOX-R/03</t>
  </si>
  <si>
    <t>W-BOX-R/04</t>
  </si>
  <si>
    <t>W-BOX-R/05</t>
  </si>
  <si>
    <t>tr-16-15486</t>
  </si>
  <si>
    <t>tr-16-15487</t>
  </si>
  <si>
    <t>tr-16-15488</t>
  </si>
  <si>
    <t>tr-16-15489</t>
  </si>
  <si>
    <t>W-BOX-R/01</t>
  </si>
  <si>
    <t>W-BOX-N/08</t>
  </si>
  <si>
    <t>tr-16-15491</t>
  </si>
  <si>
    <t>tr-16-15492</t>
  </si>
  <si>
    <t>tr-16-15493</t>
  </si>
  <si>
    <t>L-BOX-H/10</t>
  </si>
  <si>
    <t>R-BOX-D/11</t>
  </si>
  <si>
    <t>tr-16-16030</t>
  </si>
  <si>
    <t>tr-16-16031</t>
  </si>
  <si>
    <t>R-BOX-F/06</t>
  </si>
  <si>
    <t>tr-16-16036</t>
  </si>
  <si>
    <t>tr-16-16042</t>
  </si>
  <si>
    <t>P-BOX-I/09</t>
  </si>
  <si>
    <t>tr-16-16044</t>
  </si>
  <si>
    <t>L-BOX-I/10</t>
  </si>
  <si>
    <t>P-BOX-A/04</t>
  </si>
  <si>
    <t>tr-16-16048</t>
  </si>
  <si>
    <t>tr-16-16049</t>
  </si>
  <si>
    <t>R-BOX-E/11</t>
  </si>
  <si>
    <t>L-BOX-G/10</t>
  </si>
  <si>
    <t>tr-16-16053</t>
  </si>
  <si>
    <t>tr-16-16054</t>
  </si>
  <si>
    <t>tr-16-16056</t>
  </si>
  <si>
    <t>R-BOX-C/11</t>
  </si>
  <si>
    <t>R-BOX-F/11</t>
  </si>
  <si>
    <t>tr-16-16059</t>
  </si>
  <si>
    <t>tr-16-16060</t>
  </si>
  <si>
    <t>P-BOX-G/07</t>
  </si>
  <si>
    <t>tr-16-16062</t>
  </si>
  <si>
    <t>tr-16-16063</t>
  </si>
  <si>
    <t>tr-16-16064</t>
  </si>
  <si>
    <t>tr-16-16065</t>
  </si>
  <si>
    <t>P-BOX-I/06</t>
  </si>
  <si>
    <t>tr-16-16071</t>
  </si>
  <si>
    <t>OHK</t>
  </si>
  <si>
    <t>tr-16-16808</t>
  </si>
  <si>
    <t>tr-16-16911</t>
  </si>
  <si>
    <t>OHK1</t>
  </si>
  <si>
    <t>tr-16-16838</t>
  </si>
  <si>
    <t>tr-16-16839</t>
  </si>
  <si>
    <t>tr-16-16841</t>
  </si>
  <si>
    <t>W-BOX-D/06</t>
  </si>
  <si>
    <t>tr-16-17125</t>
  </si>
  <si>
    <t>W-BOX-D/08</t>
  </si>
  <si>
    <t>tr-16-17277</t>
  </si>
  <si>
    <t>GELB-A/00</t>
  </si>
  <si>
    <t>tr-16-17279</t>
  </si>
  <si>
    <t>VR-I/02</t>
  </si>
  <si>
    <t>G-BOX-C/05</t>
  </si>
  <si>
    <t>tr-16-17283</t>
  </si>
  <si>
    <t>tr-16-17284</t>
  </si>
  <si>
    <t>#LogP</t>
  </si>
  <si>
    <t>tr-16-17303</t>
  </si>
  <si>
    <t>N-BOX-A/05</t>
  </si>
  <si>
    <t>N-BOX-B/06</t>
  </si>
  <si>
    <t>tr-16-17359</t>
  </si>
  <si>
    <t>tr-16-17360</t>
  </si>
  <si>
    <t>N-BOX-A/04</t>
  </si>
  <si>
    <t>tr-16-17414</t>
  </si>
  <si>
    <t>tr-16-17424</t>
  </si>
  <si>
    <t>N-BOX-A/09</t>
  </si>
  <si>
    <t>tr-16-17432</t>
  </si>
  <si>
    <t>tr-16-17446</t>
  </si>
  <si>
    <t>N-BOX-B/07</t>
  </si>
  <si>
    <t>tr-16-17448</t>
  </si>
  <si>
    <t>tr-16-17472</t>
  </si>
  <si>
    <t>tr-16-17473</t>
  </si>
  <si>
    <t>N-BOX-B/03</t>
  </si>
  <si>
    <t>tr-16-17475</t>
  </si>
  <si>
    <t>W-BOX-C/04</t>
  </si>
  <si>
    <t>tr-16-17499</t>
  </si>
  <si>
    <t>tr-16-17842</t>
  </si>
  <si>
    <t>G-BOX-H/06</t>
  </si>
  <si>
    <t>tr-16-17899</t>
  </si>
  <si>
    <t>L-BOX-L/06</t>
  </si>
  <si>
    <t>L-BOX-H/02</t>
  </si>
  <si>
    <t>tr-16-18121</t>
  </si>
  <si>
    <t>tr-16-18122</t>
  </si>
  <si>
    <t>G-BOX-L/09</t>
  </si>
  <si>
    <t>tr-16-18159</t>
  </si>
  <si>
    <t>W-BOX-T/07</t>
  </si>
  <si>
    <t>tr-16-18160</t>
  </si>
  <si>
    <t>GELB-B/04</t>
  </si>
  <si>
    <t>ORANGE-A/03-C</t>
  </si>
  <si>
    <t>ORANGE-A/02-E</t>
  </si>
  <si>
    <t>tr-16-18162</t>
  </si>
  <si>
    <t>tr-16-18163</t>
  </si>
  <si>
    <t>tr-16-18164</t>
  </si>
  <si>
    <t>GELB-A/01</t>
  </si>
  <si>
    <t>W-BOX-O/07</t>
  </si>
  <si>
    <t>tr-16-18200</t>
  </si>
  <si>
    <t>tr-16-18201</t>
  </si>
  <si>
    <t>tr-16-18203</t>
  </si>
  <si>
    <t>tr-16-18204</t>
  </si>
  <si>
    <t>W-BOX-P/04</t>
  </si>
  <si>
    <t>tr-16-18215</t>
  </si>
  <si>
    <t>L-BOX-K/07</t>
  </si>
  <si>
    <t>tr-16-18334</t>
  </si>
  <si>
    <t>R-BOX-G/08</t>
  </si>
  <si>
    <t>tr-16-18411</t>
  </si>
  <si>
    <t>VR-F/07</t>
  </si>
  <si>
    <t>tr-16-18422</t>
  </si>
  <si>
    <t>L-BOX-J/01</t>
  </si>
  <si>
    <t>tr-16-18468</t>
  </si>
  <si>
    <t>ORANGE-B/01-D</t>
  </si>
  <si>
    <t>tr-16-18487</t>
  </si>
  <si>
    <t>tr-16-18488</t>
  </si>
  <si>
    <t>L-BOX-J/07</t>
  </si>
  <si>
    <t>tr-16-18642</t>
  </si>
  <si>
    <t>L-BOX-I/09</t>
  </si>
  <si>
    <t>tr-16-18654</t>
  </si>
  <si>
    <t>W-BOX-K/05</t>
  </si>
  <si>
    <t>W-BOX-H/08</t>
  </si>
  <si>
    <t>tr-16-18714</t>
  </si>
  <si>
    <t>tr-16-18715</t>
  </si>
  <si>
    <t>R-BOX-G/03</t>
  </si>
  <si>
    <t>tr-16-18717</t>
  </si>
  <si>
    <t>tr-16-18720</t>
  </si>
  <si>
    <t>W-BOX-G/07</t>
  </si>
  <si>
    <t>G-BOX-K/06</t>
  </si>
  <si>
    <t>tr-16-18722</t>
  </si>
  <si>
    <t>tr-16-18723</t>
  </si>
  <si>
    <t>tr-16-18724</t>
  </si>
  <si>
    <t>tr-16-18725</t>
  </si>
  <si>
    <t>O-BOX-B/08</t>
  </si>
  <si>
    <t>tr-16-18800</t>
  </si>
  <si>
    <t>tr-16-18801</t>
  </si>
  <si>
    <t>tr-16-18802</t>
  </si>
  <si>
    <t>tr-16-18803</t>
  </si>
  <si>
    <t>tr-16-18804</t>
  </si>
  <si>
    <t>tr-16-18805</t>
  </si>
  <si>
    <t>ORANGE-A/03-E</t>
  </si>
  <si>
    <t>L-BOX-F/07</t>
  </si>
  <si>
    <t>tr-16-18807</t>
  </si>
  <si>
    <t>tr-16-18808</t>
  </si>
  <si>
    <t>tr-16-18810</t>
  </si>
  <si>
    <t>O-BOX-A/07</t>
  </si>
  <si>
    <t>#Log</t>
  </si>
  <si>
    <t>VR-C/07</t>
  </si>
  <si>
    <t>tr-16-18817</t>
  </si>
  <si>
    <t>tr-16-18818</t>
  </si>
  <si>
    <t>tr-16-18819</t>
  </si>
  <si>
    <t>tr-16-18820</t>
  </si>
  <si>
    <t>tr-16-18821</t>
  </si>
  <si>
    <t>tr-16-18822</t>
  </si>
  <si>
    <t>tr-16-18825</t>
  </si>
  <si>
    <t>VR-L/06</t>
  </si>
  <si>
    <t>tr-16-18829</t>
  </si>
  <si>
    <t>tr-16-18830</t>
  </si>
  <si>
    <t>tr-16-18831</t>
  </si>
  <si>
    <t>P-BOX-D/05</t>
  </si>
  <si>
    <t>tr-16-3458</t>
  </si>
  <si>
    <t>G-BOX-E/03</t>
  </si>
  <si>
    <t>tr-16-5545</t>
  </si>
  <si>
    <t>W-BOX-G/08</t>
  </si>
  <si>
    <t>tr-16-5784</t>
  </si>
  <si>
    <t>tr-16-5817</t>
  </si>
  <si>
    <t>tr-16-5818</t>
  </si>
  <si>
    <t>ORANGE-A/01-C</t>
  </si>
  <si>
    <t>tr-16-5821</t>
  </si>
  <si>
    <t>tr-16-5822</t>
  </si>
  <si>
    <t>G-BOX-G/05</t>
  </si>
  <si>
    <t>tr-16-5849</t>
  </si>
  <si>
    <t>ORANGE-A/01-B</t>
  </si>
  <si>
    <t>tr-16-8110</t>
  </si>
  <si>
    <t>tr-16-8111</t>
  </si>
  <si>
    <t>G-BOX-G/06</t>
  </si>
  <si>
    <t>tr-16-8131</t>
  </si>
  <si>
    <t>tr-16-8135</t>
  </si>
  <si>
    <t>tr-16-8141</t>
  </si>
  <si>
    <t>ORANGE-B/01</t>
  </si>
  <si>
    <t>tr-16-9542</t>
  </si>
  <si>
    <t>tr-16-9544</t>
  </si>
  <si>
    <t>tr-16-9545</t>
  </si>
  <si>
    <t>R-BOX-F/04</t>
  </si>
  <si>
    <t>tr-1615906</t>
  </si>
  <si>
    <t>tr-1616113</t>
  </si>
  <si>
    <t>W-BOX-K/07</t>
  </si>
  <si>
    <t>tr-1616199</t>
  </si>
  <si>
    <t>W-BOX-P/08</t>
  </si>
  <si>
    <t>tr-1616213</t>
  </si>
  <si>
    <t>tr-1616239</t>
  </si>
  <si>
    <t>W-BOX-D/07</t>
  </si>
  <si>
    <t>tr-16-18865</t>
  </si>
  <si>
    <t>tr-16-18866</t>
  </si>
  <si>
    <t>D</t>
  </si>
  <si>
    <t>U</t>
  </si>
  <si>
    <t>Puligny-Montrachet 1er Cru Les Folatieres</t>
  </si>
  <si>
    <t>Puligny-Montrachet 1er Cru Les Referts</t>
  </si>
  <si>
    <t>Marc Morey</t>
  </si>
  <si>
    <t>Chassagne-Montrachet 1er Cru Virondot</t>
  </si>
  <si>
    <t>Puligny-Montrachet 1er Cru Pucelles</t>
  </si>
  <si>
    <t>Saint-Aubin 1er Cru Charmois</t>
  </si>
  <si>
    <t>Paul Pillot</t>
  </si>
  <si>
    <t>Chassagne-Montrachet 1er Cru Caillerets</t>
  </si>
  <si>
    <t>Chassagne-Montrachet 1er Cru Clos Saint Jean</t>
  </si>
  <si>
    <t>Chassagne-Montrachet 1er Cru Grande Montagne</t>
  </si>
  <si>
    <t>Chassagne-Montrachet 1er Cru La Romanee</t>
  </si>
  <si>
    <t>Chassagne-Montrachet 1er Cru Les Callierets</t>
  </si>
  <si>
    <t>Sonderpreisliste</t>
  </si>
  <si>
    <t>BURGUND</t>
  </si>
  <si>
    <t xml:space="preserve"> tr-16-19036</t>
  </si>
  <si>
    <t xml:space="preserve"> tr-16-19037</t>
  </si>
  <si>
    <t xml:space="preserve"> tr-16-19038</t>
  </si>
  <si>
    <t xml:space="preserve"> tr-16-19039</t>
  </si>
  <si>
    <t xml:space="preserve"> tr-16-19040</t>
  </si>
  <si>
    <t xml:space="preserve"> tr-16-19041</t>
  </si>
  <si>
    <t xml:space="preserve"> tr-16-19042</t>
  </si>
  <si>
    <t xml:space="preserve"> tr-16-19043</t>
  </si>
  <si>
    <t xml:space="preserve"> tr-16-19044</t>
  </si>
  <si>
    <t xml:space="preserve"> tr-16-19045</t>
  </si>
  <si>
    <t xml:space="preserve"> tr-16-19046</t>
  </si>
  <si>
    <t xml:space="preserve"> tr-16-19047</t>
  </si>
  <si>
    <t xml:space="preserve"> tr-16-19048</t>
  </si>
  <si>
    <t xml:space="preserve"> tr-16-19049</t>
  </si>
  <si>
    <t xml:space="preserve"> tr-16-19050</t>
  </si>
  <si>
    <t xml:space="preserve"> tr-16-19051</t>
  </si>
  <si>
    <t xml:space="preserve"> tr-16-19052</t>
  </si>
  <si>
    <t xml:space="preserve"> tr-16-19053</t>
  </si>
  <si>
    <t xml:space="preserve"> tr-16-19054</t>
  </si>
  <si>
    <t xml:space="preserve"> tr-16-19055</t>
  </si>
  <si>
    <t xml:space="preserve"> tr-16-19056</t>
  </si>
  <si>
    <t xml:space="preserve"> tr-16-19057</t>
  </si>
  <si>
    <t xml:space="preserve"> tr-16-19060</t>
  </si>
  <si>
    <t xml:space="preserve"> tr-16-19058</t>
  </si>
  <si>
    <t xml:space="preserve"> tr-16-19059</t>
  </si>
  <si>
    <t xml:space="preserve"> tr-16-19061</t>
  </si>
  <si>
    <t xml:space="preserve"> tr-16-19062</t>
  </si>
  <si>
    <t xml:space="preserve"> tr-16-19063</t>
  </si>
  <si>
    <t>W-BOX-S/08</t>
  </si>
  <si>
    <t>W-BOX-S/07</t>
  </si>
  <si>
    <t>R-BOX-H/04</t>
  </si>
  <si>
    <t>R-BOX-C/05</t>
  </si>
  <si>
    <t>W-BOX-S/03</t>
  </si>
  <si>
    <t>G-BOX-F/07</t>
  </si>
  <si>
    <t>L-BOX-D/04</t>
  </si>
  <si>
    <t>L-BOX-F/04</t>
  </si>
  <si>
    <t>L-BOX-E/04</t>
  </si>
  <si>
    <t>W-BOX-H/06</t>
  </si>
  <si>
    <t>N-BOX-D/05</t>
  </si>
  <si>
    <t>R-BOX-I/05</t>
  </si>
  <si>
    <t>R-BOX-G/06</t>
  </si>
  <si>
    <t>VR-A/03</t>
  </si>
  <si>
    <t>L-BOX-I/07</t>
  </si>
  <si>
    <t>N-BOX-E/05</t>
  </si>
  <si>
    <t>P-BOX-C/05</t>
  </si>
  <si>
    <t>N-BOX-D/06</t>
  </si>
  <si>
    <t>W-BOX-K/04</t>
  </si>
  <si>
    <t>STAND 12-01-21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</si>
</sst>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_-;\-* #,##0.00_-;_-* \-??_-;_-@_-"/>
    <numFmt numFmtId="165" formatCode="[$-409]d\-mmm"/>
    <numFmt numFmtId="166" formatCode="#,##0.00_ ;\-#,##0.00\ "/>
  </numFmts>
  <fonts count="36" x14ac:knownFonts="1">
    <font>
      <sz val="12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charset val="1"/>
    </font>
    <font>
      <b/>
      <sz val="12"/>
      <name val="Calibri"/>
      <family val="2"/>
      <charset val="1"/>
    </font>
    <font>
      <sz val="10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u/>
      <sz val="12"/>
      <color rgb="FF0000FF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29"/>
      <color rgb="FF000000"/>
      <name val="Calibri"/>
      <family val="2"/>
      <charset val="1"/>
    </font>
    <font>
      <b/>
      <sz val="38"/>
      <color rgb="FF000000"/>
      <name val="Calibri"/>
      <family val="2"/>
      <charset val="1"/>
    </font>
    <font>
      <b/>
      <i/>
      <sz val="12"/>
      <color rgb="FF000000"/>
      <name val="Calibri"/>
      <family val="2"/>
      <charset val="1"/>
    </font>
    <font>
      <b/>
      <sz val="12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6"/>
      <color rgb="FF000000"/>
      <name val="Calibri"/>
      <family val="2"/>
      <charset val="1"/>
    </font>
    <font>
      <sz val="12"/>
      <name val="Calibri"/>
      <family val="2"/>
      <charset val="1"/>
    </font>
    <font>
      <sz val="10"/>
      <name val="Calibri"/>
      <family val="2"/>
      <charset val="1"/>
    </font>
    <font>
      <b/>
      <sz val="1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name val="Calibri"/>
      <family val="2"/>
      <charset val="1"/>
    </font>
    <font>
      <sz val="12"/>
      <color rgb="FF000000"/>
      <name val="Calibri"/>
      <family val="2"/>
      <charset val="1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38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FF00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D9D9D9"/>
        <bgColor rgb="FFDCE6F2"/>
      </patternFill>
    </fill>
    <fill>
      <patternFill patternType="solid">
        <fgColor rgb="FFFFFEC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C4F058"/>
        <bgColor rgb="FFFFFF00"/>
      </patternFill>
    </fill>
    <fill>
      <patternFill patternType="solid">
        <fgColor rgb="FFDCE6F2"/>
        <bgColor rgb="FFD9D9D9"/>
      </patternFill>
    </fill>
    <fill>
      <patternFill patternType="solid">
        <fgColor rgb="FFF2DCDB"/>
        <bgColor rgb="FFD9D9D9"/>
      </patternFill>
    </fill>
    <fill>
      <patternFill patternType="solid">
        <fgColor rgb="FFF2F2F2"/>
        <bgColor rgb="FFFFFFFF"/>
      </patternFill>
    </fill>
    <fill>
      <patternFill patternType="solid">
        <fgColor rgb="FFFFFEC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4F05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4">
    <border>
      <left/>
      <right/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>
      <left style="hair">
        <color auto="1"/>
      </left>
      <right style="hair">
        <color auto="1"/>
      </right>
      <top style="thin">
        <color rgb="FFFF0000"/>
      </top>
      <bottom style="medium">
        <color rgb="FFFF0000"/>
      </bottom>
      <diagonal/>
    </border>
    <border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hair">
        <color auto="1"/>
      </left>
      <right style="hair">
        <color auto="1"/>
      </right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rgb="FFFF0000"/>
      </right>
      <top style="medium">
        <color auto="1"/>
      </top>
      <bottom style="thin">
        <color auto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hair">
        <color auto="1"/>
      </left>
      <right/>
      <top style="thin">
        <color rgb="FFFF0000"/>
      </top>
      <bottom style="medium">
        <color rgb="FFFF0000"/>
      </bottom>
      <diagonal/>
    </border>
    <border>
      <left style="hair">
        <color auto="1"/>
      </left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medium">
        <color rgb="FFFF0000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rgb="FFFF0000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 style="medium">
        <color rgb="FFFF0000"/>
      </right>
      <top style="thin">
        <color auto="1"/>
      </top>
      <bottom style="medium">
        <color rgb="FFFF0000"/>
      </bottom>
      <diagonal/>
    </border>
    <border>
      <left style="medium">
        <color rgb="FFFF0000"/>
      </left>
      <right/>
      <top style="thin">
        <color auto="1"/>
      </top>
      <bottom style="medium">
        <color rgb="FFFF0000"/>
      </bottom>
      <diagonal/>
    </border>
    <border>
      <left style="hair">
        <color auto="1"/>
      </left>
      <right/>
      <top style="thin">
        <color auto="1"/>
      </top>
      <bottom style="medium">
        <color rgb="FFFF0000"/>
      </bottom>
      <diagonal/>
    </border>
    <border>
      <left style="hair">
        <color auto="1"/>
      </left>
      <right style="medium">
        <color rgb="FFFF0000"/>
      </right>
      <top style="thin">
        <color auto="1"/>
      </top>
      <bottom style="medium">
        <color rgb="FFFF0000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hair">
        <color auto="1"/>
      </left>
      <right style="hair">
        <color auto="1"/>
      </right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hair">
        <color auto="1"/>
      </left>
      <right style="hair">
        <color auto="1"/>
      </right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rgb="FFFF0000"/>
      </left>
      <right/>
      <top style="medium">
        <color rgb="FFFF0000"/>
      </top>
      <bottom style="thin">
        <color auto="1"/>
      </bottom>
      <diagonal/>
    </border>
    <border>
      <left/>
      <right/>
      <top style="medium">
        <color rgb="FFFF0000"/>
      </top>
      <bottom style="thin">
        <color auto="1"/>
      </bottom>
      <diagonal/>
    </border>
    <border>
      <left/>
      <right style="medium">
        <color rgb="FFFF0000"/>
      </right>
      <top style="medium">
        <color rgb="FFFF0000"/>
      </top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FF0000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medium">
        <color rgb="FFFF0000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/>
      <right/>
      <top style="thin">
        <color auto="1"/>
      </top>
      <bottom style="medium">
        <color rgb="FFFF0000"/>
      </bottom>
      <diagonal/>
    </border>
  </borders>
  <cellStyleXfs count="3">
    <xf numFmtId="0" fontId="0" fillId="0" borderId="0"/>
    <xf numFmtId="164" fontId="21" fillId="0" borderId="0" applyBorder="0" applyProtection="0"/>
    <xf numFmtId="0" fontId="6" fillId="0" borderId="0" applyBorder="0" applyProtection="0"/>
  </cellStyleXfs>
  <cellXfs count="257">
    <xf numFmtId="0" fontId="0" fillId="0" borderId="0" xfId="0"/>
    <xf numFmtId="0" fontId="0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164" fontId="0" fillId="0" borderId="0" xfId="1" applyFont="1" applyBorder="1" applyAlignment="1" applyProtection="1">
      <alignment horizontal="right" vertical="center"/>
    </xf>
    <xf numFmtId="164" fontId="2" fillId="0" borderId="0" xfId="1" applyFont="1" applyBorder="1" applyAlignment="1" applyProtection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0" fillId="2" borderId="4" xfId="0" applyFont="1" applyFill="1" applyBorder="1" applyAlignment="1">
      <alignment vertical="center"/>
    </xf>
    <xf numFmtId="0" fontId="2" fillId="0" borderId="6" xfId="0" applyFont="1" applyBorder="1" applyAlignment="1">
      <alignment horizontal="right" vertical="center"/>
    </xf>
    <xf numFmtId="0" fontId="0" fillId="2" borderId="7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0" fontId="0" fillId="2" borderId="16" xfId="0" applyFont="1" applyFill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right" vertical="center"/>
    </xf>
    <xf numFmtId="2" fontId="3" fillId="0" borderId="0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right" vertical="center"/>
    </xf>
    <xf numFmtId="0" fontId="12" fillId="7" borderId="17" xfId="0" applyFont="1" applyFill="1" applyBorder="1" applyAlignment="1">
      <alignment horizontal="right" vertical="center"/>
    </xf>
    <xf numFmtId="0" fontId="0" fillId="7" borderId="18" xfId="0" applyFont="1" applyFill="1" applyBorder="1" applyAlignment="1">
      <alignment vertical="center"/>
    </xf>
    <xf numFmtId="164" fontId="12" fillId="7" borderId="20" xfId="0" applyNumberFormat="1" applyFont="1" applyFill="1" applyBorder="1" applyAlignment="1">
      <alignment horizontal="center" vertical="center"/>
    </xf>
    <xf numFmtId="0" fontId="12" fillId="7" borderId="21" xfId="0" applyFont="1" applyFill="1" applyBorder="1" applyAlignment="1">
      <alignment horizontal="right" vertical="center"/>
    </xf>
    <xf numFmtId="0" fontId="0" fillId="7" borderId="0" xfId="0" applyFont="1" applyFill="1" applyBorder="1" applyAlignment="1">
      <alignment vertical="center"/>
    </xf>
    <xf numFmtId="164" fontId="12" fillId="4" borderId="23" xfId="0" applyNumberFormat="1" applyFont="1" applyFill="1" applyBorder="1" applyAlignment="1">
      <alignment horizontal="center" vertical="center"/>
    </xf>
    <xf numFmtId="164" fontId="12" fillId="7" borderId="23" xfId="0" applyNumberFormat="1" applyFont="1" applyFill="1" applyBorder="1" applyAlignment="1">
      <alignment horizontal="center" vertical="center"/>
    </xf>
    <xf numFmtId="0" fontId="12" fillId="7" borderId="24" xfId="0" applyFont="1" applyFill="1" applyBorder="1" applyAlignment="1">
      <alignment horizontal="right" vertical="center"/>
    </xf>
    <xf numFmtId="0" fontId="0" fillId="7" borderId="25" xfId="0" applyFont="1" applyFill="1" applyBorder="1" applyAlignment="1">
      <alignment vertical="center"/>
    </xf>
    <xf numFmtId="164" fontId="12" fillId="4" borderId="27" xfId="0" applyNumberFormat="1" applyFont="1" applyFill="1" applyBorder="1" applyAlignment="1">
      <alignment horizontal="center" vertical="center"/>
    </xf>
    <xf numFmtId="0" fontId="0" fillId="7" borderId="28" xfId="0" applyFont="1" applyFill="1" applyBorder="1" applyAlignment="1">
      <alignment horizontal="center" vertical="center"/>
    </xf>
    <xf numFmtId="0" fontId="0" fillId="7" borderId="29" xfId="0" applyFont="1" applyFill="1" applyBorder="1" applyAlignment="1">
      <alignment horizontal="center" vertical="center"/>
    </xf>
    <xf numFmtId="0" fontId="0" fillId="7" borderId="30" xfId="0" applyFont="1" applyFill="1" applyBorder="1" applyAlignment="1">
      <alignment horizontal="center" vertical="center"/>
    </xf>
    <xf numFmtId="0" fontId="0" fillId="7" borderId="31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2" fillId="2" borderId="17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0" fillId="2" borderId="34" xfId="0" applyFont="1" applyFill="1" applyBorder="1" applyAlignment="1">
      <alignment vertical="center"/>
    </xf>
    <xf numFmtId="0" fontId="0" fillId="2" borderId="36" xfId="0" applyFont="1" applyFill="1" applyBorder="1" applyAlignment="1">
      <alignment vertical="center"/>
    </xf>
    <xf numFmtId="0" fontId="15" fillId="2" borderId="34" xfId="0" applyFont="1" applyFill="1" applyBorder="1" applyAlignment="1">
      <alignment vertical="center"/>
    </xf>
    <xf numFmtId="0" fontId="15" fillId="2" borderId="35" xfId="0" applyFont="1" applyFill="1" applyBorder="1" applyAlignment="1">
      <alignment vertical="center"/>
    </xf>
    <xf numFmtId="0" fontId="15" fillId="2" borderId="36" xfId="0" applyFont="1" applyFill="1" applyBorder="1" applyAlignment="1">
      <alignment vertical="center"/>
    </xf>
    <xf numFmtId="0" fontId="3" fillId="2" borderId="34" xfId="0" applyFont="1" applyFill="1" applyBorder="1" applyAlignment="1">
      <alignment vertical="center"/>
    </xf>
    <xf numFmtId="0" fontId="3" fillId="2" borderId="35" xfId="0" applyFont="1" applyFill="1" applyBorder="1" applyAlignment="1">
      <alignment vertical="center"/>
    </xf>
    <xf numFmtId="0" fontId="3" fillId="2" borderId="36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16" fillId="2" borderId="34" xfId="0" applyFont="1" applyFill="1" applyBorder="1" applyAlignment="1">
      <alignment horizontal="center" vertical="center"/>
    </xf>
    <xf numFmtId="0" fontId="16" fillId="2" borderId="35" xfId="0" applyFont="1" applyFill="1" applyBorder="1" applyAlignment="1">
      <alignment horizontal="center" vertical="center"/>
    </xf>
    <xf numFmtId="0" fontId="16" fillId="2" borderId="36" xfId="0" applyFont="1" applyFill="1" applyBorder="1" applyAlignment="1">
      <alignment horizontal="center" vertical="center"/>
    </xf>
    <xf numFmtId="0" fontId="16" fillId="2" borderId="38" xfId="0" applyFont="1" applyFill="1" applyBorder="1" applyAlignment="1">
      <alignment horizontal="center" vertical="center"/>
    </xf>
    <xf numFmtId="164" fontId="15" fillId="2" borderId="38" xfId="1" applyFont="1" applyFill="1" applyBorder="1" applyAlignment="1" applyProtection="1">
      <alignment horizontal="center" vertical="center"/>
    </xf>
    <xf numFmtId="164" fontId="3" fillId="2" borderId="38" xfId="1" applyFont="1" applyFill="1" applyBorder="1" applyAlignment="1" applyProtection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17" fillId="4" borderId="40" xfId="0" applyFont="1" applyFill="1" applyBorder="1" applyAlignment="1">
      <alignment horizontal="center" vertical="center" wrapText="1"/>
    </xf>
    <xf numFmtId="0" fontId="17" fillId="4" borderId="41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vertical="center"/>
    </xf>
    <xf numFmtId="0" fontId="3" fillId="2" borderId="24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18" fillId="0" borderId="42" xfId="0" applyFont="1" applyBorder="1" applyAlignment="1">
      <alignment vertical="center"/>
    </xf>
    <xf numFmtId="0" fontId="18" fillId="0" borderId="44" xfId="0" applyFont="1" applyBorder="1" applyAlignment="1">
      <alignment vertical="center"/>
    </xf>
    <xf numFmtId="0" fontId="19" fillId="0" borderId="42" xfId="0" applyFont="1" applyBorder="1" applyAlignment="1">
      <alignment vertical="center"/>
    </xf>
    <xf numFmtId="0" fontId="19" fillId="0" borderId="43" xfId="0" applyFont="1" applyBorder="1" applyAlignment="1">
      <alignment vertical="center"/>
    </xf>
    <xf numFmtId="0" fontId="19" fillId="0" borderId="44" xfId="0" applyFont="1" applyBorder="1" applyAlignment="1">
      <alignment vertical="center"/>
    </xf>
    <xf numFmtId="0" fontId="20" fillId="0" borderId="42" xfId="0" applyFont="1" applyBorder="1"/>
    <xf numFmtId="0" fontId="20" fillId="0" borderId="43" xfId="0" applyFont="1" applyBorder="1"/>
    <xf numFmtId="0" fontId="20" fillId="0" borderId="44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/>
    </xf>
    <xf numFmtId="0" fontId="20" fillId="3" borderId="44" xfId="0" applyFont="1" applyFill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49" fontId="16" fillId="0" borderId="43" xfId="1" applyNumberFormat="1" applyFont="1" applyBorder="1" applyAlignment="1" applyProtection="1">
      <alignment horizontal="center" vertical="center"/>
    </xf>
    <xf numFmtId="49" fontId="16" fillId="0" borderId="47" xfId="1" applyNumberFormat="1" applyFont="1" applyBorder="1" applyAlignment="1" applyProtection="1">
      <alignment horizontal="center" vertical="center"/>
    </xf>
    <xf numFmtId="164" fontId="19" fillId="6" borderId="47" xfId="1" applyFont="1" applyFill="1" applyBorder="1" applyAlignment="1" applyProtection="1">
      <alignment horizontal="right" vertical="center"/>
    </xf>
    <xf numFmtId="164" fontId="20" fillId="3" borderId="46" xfId="1" applyFont="1" applyFill="1" applyBorder="1" applyAlignment="1" applyProtection="1">
      <alignment horizontal="right" vertical="center"/>
    </xf>
    <xf numFmtId="49" fontId="20" fillId="8" borderId="48" xfId="1" applyNumberFormat="1" applyFont="1" applyFill="1" applyBorder="1" applyAlignment="1" applyProtection="1">
      <alignment horizontal="center" vertical="center"/>
    </xf>
    <xf numFmtId="0" fontId="20" fillId="5" borderId="49" xfId="0" applyFont="1" applyFill="1" applyBorder="1" applyAlignment="1">
      <alignment horizontal="center" vertical="center"/>
    </xf>
    <xf numFmtId="164" fontId="19" fillId="6" borderId="46" xfId="0" applyNumberFormat="1" applyFont="1" applyFill="1" applyBorder="1" applyAlignment="1">
      <alignment horizontal="center" vertical="center"/>
    </xf>
    <xf numFmtId="164" fontId="20" fillId="3" borderId="50" xfId="0" applyNumberFormat="1" applyFont="1" applyFill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44" xfId="0" applyFont="1" applyBorder="1" applyAlignment="1">
      <alignment vertical="center"/>
    </xf>
    <xf numFmtId="0" fontId="18" fillId="0" borderId="52" xfId="0" applyFont="1" applyBorder="1" applyAlignment="1">
      <alignment vertical="center"/>
    </xf>
    <xf numFmtId="0" fontId="18" fillId="0" borderId="37" xfId="0" applyFont="1" applyBorder="1" applyAlignment="1">
      <alignment vertical="center"/>
    </xf>
    <xf numFmtId="0" fontId="19" fillId="0" borderId="52" xfId="0" applyFont="1" applyBorder="1" applyAlignment="1">
      <alignment vertical="center"/>
    </xf>
    <xf numFmtId="0" fontId="19" fillId="0" borderId="53" xfId="0" applyFont="1" applyBorder="1" applyAlignment="1">
      <alignment vertical="center"/>
    </xf>
    <xf numFmtId="0" fontId="19" fillId="0" borderId="37" xfId="0" applyFont="1" applyBorder="1" applyAlignment="1">
      <alignment vertical="center"/>
    </xf>
    <xf numFmtId="0" fontId="20" fillId="0" borderId="52" xfId="0" applyFont="1" applyBorder="1"/>
    <xf numFmtId="0" fontId="20" fillId="0" borderId="53" xfId="0" applyFont="1" applyBorder="1"/>
    <xf numFmtId="0" fontId="20" fillId="0" borderId="37" xfId="0" applyFont="1" applyBorder="1" applyAlignment="1">
      <alignment horizontal="center" vertical="center"/>
    </xf>
    <xf numFmtId="0" fontId="19" fillId="0" borderId="54" xfId="0" applyFont="1" applyBorder="1" applyAlignment="1">
      <alignment horizontal="center"/>
    </xf>
    <xf numFmtId="0" fontId="20" fillId="3" borderId="37" xfId="0" applyFont="1" applyFill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49" fontId="16" fillId="0" borderId="53" xfId="1" applyNumberFormat="1" applyFont="1" applyBorder="1" applyAlignment="1" applyProtection="1">
      <alignment horizontal="center" vertical="center"/>
    </xf>
    <xf numFmtId="49" fontId="16" fillId="0" borderId="55" xfId="1" applyNumberFormat="1" applyFont="1" applyBorder="1" applyAlignment="1" applyProtection="1">
      <alignment horizontal="center" vertical="center"/>
    </xf>
    <xf numFmtId="164" fontId="19" fillId="6" borderId="55" xfId="1" applyFont="1" applyFill="1" applyBorder="1" applyAlignment="1" applyProtection="1">
      <alignment horizontal="right" vertical="center"/>
    </xf>
    <xf numFmtId="164" fontId="20" fillId="3" borderId="56" xfId="1" applyFont="1" applyFill="1" applyBorder="1" applyAlignment="1" applyProtection="1">
      <alignment horizontal="right" vertical="center"/>
    </xf>
    <xf numFmtId="49" fontId="20" fillId="8" borderId="57" xfId="1" applyNumberFormat="1" applyFont="1" applyFill="1" applyBorder="1" applyAlignment="1" applyProtection="1">
      <alignment horizontal="center" vertical="center"/>
    </xf>
    <xf numFmtId="0" fontId="20" fillId="5" borderId="58" xfId="0" applyFont="1" applyFill="1" applyBorder="1" applyAlignment="1">
      <alignment horizontal="center" vertical="center"/>
    </xf>
    <xf numFmtId="164" fontId="19" fillId="6" borderId="59" xfId="0" applyNumberFormat="1" applyFont="1" applyFill="1" applyBorder="1" applyAlignment="1">
      <alignment horizontal="center" vertical="center"/>
    </xf>
    <xf numFmtId="164" fontId="20" fillId="3" borderId="6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164" fontId="15" fillId="0" borderId="0" xfId="1" applyFont="1" applyBorder="1" applyAlignment="1" applyProtection="1">
      <alignment horizontal="right" vertical="center"/>
    </xf>
    <xf numFmtId="164" fontId="3" fillId="0" borderId="0" xfId="1" applyFont="1" applyBorder="1" applyAlignment="1" applyProtection="1">
      <alignment horizontal="right" vertical="center"/>
    </xf>
    <xf numFmtId="0" fontId="24" fillId="0" borderId="3" xfId="0" applyFont="1" applyBorder="1" applyAlignment="1">
      <alignment horizontal="right" vertical="center"/>
    </xf>
    <xf numFmtId="0" fontId="24" fillId="0" borderId="6" xfId="0" applyFont="1" applyBorder="1" applyAlignment="1">
      <alignment horizontal="right" vertical="center"/>
    </xf>
    <xf numFmtId="0" fontId="24" fillId="10" borderId="9" xfId="0" applyFont="1" applyFill="1" applyBorder="1" applyAlignment="1">
      <alignment horizontal="center" vertical="center"/>
    </xf>
    <xf numFmtId="0" fontId="24" fillId="10" borderId="10" xfId="0" applyFont="1" applyFill="1" applyBorder="1" applyAlignment="1">
      <alignment horizontal="center" vertical="center"/>
    </xf>
    <xf numFmtId="0" fontId="24" fillId="10" borderId="69" xfId="0" applyFont="1" applyFill="1" applyBorder="1" applyAlignment="1">
      <alignment horizontal="center" vertical="center"/>
    </xf>
    <xf numFmtId="0" fontId="26" fillId="10" borderId="10" xfId="0" applyFont="1" applyFill="1" applyBorder="1" applyAlignment="1">
      <alignment horizontal="center" vertical="center" wrapText="1"/>
    </xf>
    <xf numFmtId="0" fontId="26" fillId="10" borderId="11" xfId="0" applyFont="1" applyFill="1" applyBorder="1" applyAlignment="1">
      <alignment horizontal="center" vertical="center" wrapText="1"/>
    </xf>
    <xf numFmtId="0" fontId="24" fillId="0" borderId="8" xfId="0" applyFont="1" applyBorder="1" applyAlignment="1">
      <alignment horizontal="right" vertical="center"/>
    </xf>
    <xf numFmtId="0" fontId="24" fillId="0" borderId="15" xfId="0" applyFont="1" applyBorder="1" applyAlignment="1">
      <alignment horizontal="right" vertical="center"/>
    </xf>
    <xf numFmtId="0" fontId="0" fillId="13" borderId="24" xfId="0" applyFill="1" applyBorder="1" applyAlignment="1">
      <alignment vertical="center"/>
    </xf>
    <xf numFmtId="0" fontId="24" fillId="13" borderId="26" xfId="0" applyFont="1" applyFill="1" applyBorder="1" applyAlignment="1">
      <alignment vertical="center"/>
    </xf>
    <xf numFmtId="0" fontId="0" fillId="13" borderId="26" xfId="0" applyFill="1" applyBorder="1" applyAlignment="1">
      <alignment horizontal="center" vertical="center"/>
    </xf>
    <xf numFmtId="0" fontId="0" fillId="13" borderId="27" xfId="0" applyFill="1" applyBorder="1" applyAlignment="1">
      <alignment horizontal="center" vertical="center"/>
    </xf>
    <xf numFmtId="166" fontId="24" fillId="13" borderId="24" xfId="1" applyNumberFormat="1" applyFont="1" applyFill="1" applyBorder="1" applyAlignment="1">
      <alignment horizontal="center" vertical="center"/>
    </xf>
    <xf numFmtId="166" fontId="24" fillId="13" borderId="26" xfId="1" applyNumberFormat="1" applyFont="1" applyFill="1" applyBorder="1" applyAlignment="1">
      <alignment horizontal="center" vertical="center"/>
    </xf>
    <xf numFmtId="166" fontId="24" fillId="13" borderId="27" xfId="1" applyNumberFormat="1" applyFont="1" applyFill="1" applyBorder="1" applyAlignment="1">
      <alignment horizontal="center" vertical="center"/>
    </xf>
    <xf numFmtId="0" fontId="24" fillId="10" borderId="85" xfId="0" applyFont="1" applyFill="1" applyBorder="1" applyAlignment="1">
      <alignment horizontal="center" vertical="center"/>
    </xf>
    <xf numFmtId="0" fontId="24" fillId="10" borderId="26" xfId="0" applyFont="1" applyFill="1" applyBorder="1" applyAlignment="1">
      <alignment horizontal="center" vertical="center"/>
    </xf>
    <xf numFmtId="0" fontId="26" fillId="10" borderId="26" xfId="0" applyFont="1" applyFill="1" applyBorder="1" applyAlignment="1">
      <alignment horizontal="center" vertical="center" wrapText="1"/>
    </xf>
    <xf numFmtId="0" fontId="26" fillId="10" borderId="86" xfId="0" applyFont="1" applyFill="1" applyBorder="1" applyAlignment="1">
      <alignment horizontal="center" vertical="center" wrapText="1"/>
    </xf>
    <xf numFmtId="0" fontId="0" fillId="0" borderId="21" xfId="0" applyBorder="1" applyAlignment="1">
      <alignment vertical="center"/>
    </xf>
    <xf numFmtId="0" fontId="34" fillId="0" borderId="22" xfId="0" applyFont="1" applyBorder="1" applyAlignment="1">
      <alignment horizontal="left" vertical="center" wrapText="1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4" fillId="0" borderId="8" xfId="0" applyFont="1" applyBorder="1" applyAlignment="1">
      <alignment vertical="center"/>
    </xf>
    <xf numFmtId="0" fontId="0" fillId="0" borderId="45" xfId="0" applyBorder="1" applyAlignment="1">
      <alignment horizontal="center" vertical="center" wrapText="1"/>
    </xf>
    <xf numFmtId="166" fontId="24" fillId="9" borderId="21" xfId="0" applyNumberFormat="1" applyFont="1" applyFill="1" applyBorder="1" applyAlignment="1">
      <alignment horizontal="center" vertical="center"/>
    </xf>
    <xf numFmtId="166" fontId="24" fillId="9" borderId="22" xfId="0" applyNumberFormat="1" applyFont="1" applyFill="1" applyBorder="1" applyAlignment="1">
      <alignment horizontal="center" vertical="center"/>
    </xf>
    <xf numFmtId="166" fontId="24" fillId="9" borderId="23" xfId="0" applyNumberFormat="1" applyFont="1" applyFill="1" applyBorder="1" applyAlignment="1">
      <alignment horizontal="center" vertical="center"/>
    </xf>
    <xf numFmtId="0" fontId="25" fillId="0" borderId="67" xfId="0" applyFont="1" applyBorder="1" applyAlignment="1">
      <alignment horizontal="center" vertical="center"/>
    </xf>
    <xf numFmtId="0" fontId="23" fillId="11" borderId="87" xfId="0" applyFont="1" applyFill="1" applyBorder="1" applyAlignment="1">
      <alignment horizontal="center" vertical="center"/>
    </xf>
    <xf numFmtId="0" fontId="23" fillId="11" borderId="22" xfId="0" applyFont="1" applyFill="1" applyBorder="1" applyAlignment="1">
      <alignment horizontal="center" vertical="center"/>
    </xf>
    <xf numFmtId="43" fontId="1" fillId="12" borderId="88" xfId="0" applyNumberFormat="1" applyFont="1" applyFill="1" applyBorder="1" applyAlignment="1">
      <alignment horizontal="center" vertical="center"/>
    </xf>
    <xf numFmtId="43" fontId="23" fillId="9" borderId="89" xfId="0" applyNumberFormat="1" applyFont="1" applyFill="1" applyBorder="1" applyAlignment="1">
      <alignment horizontal="center" vertical="center"/>
    </xf>
    <xf numFmtId="0" fontId="0" fillId="0" borderId="54" xfId="0" applyBorder="1" applyAlignment="1">
      <alignment horizontal="center" vertical="center" wrapText="1"/>
    </xf>
    <xf numFmtId="0" fontId="0" fillId="0" borderId="24" xfId="0" applyBorder="1" applyAlignment="1">
      <alignment vertical="center"/>
    </xf>
    <xf numFmtId="0" fontId="34" fillId="0" borderId="26" xfId="0" applyFont="1" applyBorder="1" applyAlignment="1">
      <alignment horizontal="left" vertical="center" wrapText="1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24" fillId="0" borderId="90" xfId="0" applyFont="1" applyBorder="1" applyAlignment="1">
      <alignment vertical="center"/>
    </xf>
    <xf numFmtId="166" fontId="24" fillId="9" borderId="24" xfId="0" applyNumberFormat="1" applyFont="1" applyFill="1" applyBorder="1" applyAlignment="1">
      <alignment horizontal="center" vertical="center"/>
    </xf>
    <xf numFmtId="0" fontId="25" fillId="0" borderId="86" xfId="0" applyFont="1" applyBorder="1" applyAlignment="1">
      <alignment horizontal="center" vertical="center"/>
    </xf>
    <xf numFmtId="0" fontId="23" fillId="11" borderId="91" xfId="0" applyFont="1" applyFill="1" applyBorder="1" applyAlignment="1">
      <alignment horizontal="center" vertical="center"/>
    </xf>
    <xf numFmtId="0" fontId="23" fillId="11" borderId="92" xfId="0" applyFont="1" applyFill="1" applyBorder="1" applyAlignment="1">
      <alignment horizontal="center" vertical="center"/>
    </xf>
    <xf numFmtId="43" fontId="1" fillId="12" borderId="93" xfId="0" applyNumberFormat="1" applyFont="1" applyFill="1" applyBorder="1" applyAlignment="1">
      <alignment horizontal="center" vertical="center"/>
    </xf>
    <xf numFmtId="43" fontId="23" fillId="9" borderId="60" xfId="0" applyNumberFormat="1" applyFont="1" applyFill="1" applyBorder="1" applyAlignment="1">
      <alignment horizontal="center" vertical="center"/>
    </xf>
    <xf numFmtId="0" fontId="0" fillId="14" borderId="0" xfId="0" applyFill="1"/>
    <xf numFmtId="0" fontId="0" fillId="14" borderId="0" xfId="0" applyFill="1" applyAlignment="1">
      <alignment vertical="center"/>
    </xf>
    <xf numFmtId="0" fontId="29" fillId="14" borderId="0" xfId="0" applyFont="1" applyFill="1" applyAlignment="1">
      <alignment horizontal="left" vertical="center"/>
    </xf>
    <xf numFmtId="0" fontId="25" fillId="14" borderId="0" xfId="0" applyFont="1" applyFill="1" applyAlignment="1">
      <alignment horizontal="center" vertical="center"/>
    </xf>
    <xf numFmtId="0" fontId="30" fillId="14" borderId="0" xfId="0" applyFont="1" applyFill="1" applyAlignment="1">
      <alignment horizontal="right" vertical="center"/>
    </xf>
    <xf numFmtId="2" fontId="31" fillId="14" borderId="0" xfId="0" applyNumberFormat="1" applyFont="1" applyFill="1" applyAlignment="1">
      <alignment horizontal="center" vertical="center"/>
    </xf>
    <xf numFmtId="0" fontId="0" fillId="14" borderId="0" xfId="0" applyFill="1" applyAlignment="1">
      <alignment horizontal="center" vertical="center"/>
    </xf>
    <xf numFmtId="0" fontId="24" fillId="14" borderId="0" xfId="0" applyFont="1" applyFill="1" applyAlignment="1">
      <alignment horizontal="center" vertical="center"/>
    </xf>
    <xf numFmtId="0" fontId="33" fillId="14" borderId="0" xfId="0" applyFont="1" applyFill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2" borderId="35" xfId="0" applyFont="1" applyFill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18" fillId="0" borderId="53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35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6" fillId="3" borderId="8" xfId="2" applyFill="1" applyBorder="1" applyAlignment="1" applyProtection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164" fontId="0" fillId="6" borderId="13" xfId="0" applyNumberFormat="1" applyFont="1" applyFill="1" applyBorder="1" applyAlignment="1">
      <alignment horizontal="center" vertical="center"/>
    </xf>
    <xf numFmtId="164" fontId="2" fillId="3" borderId="14" xfId="0" applyNumberFormat="1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2" fontId="3" fillId="7" borderId="19" xfId="0" applyNumberFormat="1" applyFont="1" applyFill="1" applyBorder="1" applyAlignment="1">
      <alignment horizontal="center" vertical="center"/>
    </xf>
    <xf numFmtId="165" fontId="3" fillId="7" borderId="19" xfId="0" applyNumberFormat="1" applyFont="1" applyFill="1" applyBorder="1" applyAlignment="1">
      <alignment horizontal="center" vertical="center"/>
    </xf>
    <xf numFmtId="0" fontId="4" fillId="7" borderId="20" xfId="0" applyFont="1" applyFill="1" applyBorder="1" applyAlignment="1">
      <alignment horizontal="center" vertical="center"/>
    </xf>
    <xf numFmtId="0" fontId="13" fillId="7" borderId="17" xfId="0" applyFont="1" applyFill="1" applyBorder="1" applyAlignment="1">
      <alignment horizontal="right" vertical="center"/>
    </xf>
    <xf numFmtId="2" fontId="3" fillId="7" borderId="22" xfId="0" applyNumberFormat="1" applyFont="1" applyFill="1" applyBorder="1" applyAlignment="1">
      <alignment horizontal="center" vertical="center"/>
    </xf>
    <xf numFmtId="0" fontId="3" fillId="7" borderId="22" xfId="0" applyFont="1" applyFill="1" applyBorder="1" applyAlignment="1">
      <alignment horizontal="center" vertical="center"/>
    </xf>
    <xf numFmtId="0" fontId="4" fillId="7" borderId="23" xfId="0" applyFont="1" applyFill="1" applyBorder="1" applyAlignment="1">
      <alignment horizontal="center" vertical="center"/>
    </xf>
    <xf numFmtId="0" fontId="12" fillId="7" borderId="21" xfId="0" applyFont="1" applyFill="1" applyBorder="1" applyAlignment="1">
      <alignment horizontal="right" vertical="center"/>
    </xf>
    <xf numFmtId="2" fontId="3" fillId="7" borderId="26" xfId="0" applyNumberFormat="1" applyFont="1" applyFill="1" applyBorder="1" applyAlignment="1">
      <alignment horizontal="center" vertical="center"/>
    </xf>
    <xf numFmtId="0" fontId="3" fillId="7" borderId="26" xfId="0" applyFont="1" applyFill="1" applyBorder="1" applyAlignment="1">
      <alignment horizontal="center" vertical="center"/>
    </xf>
    <xf numFmtId="0" fontId="4" fillId="7" borderId="27" xfId="0" applyFont="1" applyFill="1" applyBorder="1" applyAlignment="1">
      <alignment horizontal="center" vertical="center"/>
    </xf>
    <xf numFmtId="0" fontId="12" fillId="7" borderId="24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4" fillId="10" borderId="64" xfId="0" applyFont="1" applyFill="1" applyBorder="1" applyAlignment="1">
      <alignment horizontal="center" vertical="center"/>
    </xf>
    <xf numFmtId="0" fontId="24" fillId="10" borderId="65" xfId="0" applyFont="1" applyFill="1" applyBorder="1" applyAlignment="1">
      <alignment horizontal="center" vertical="center"/>
    </xf>
    <xf numFmtId="0" fontId="24" fillId="10" borderId="66" xfId="0" applyFont="1" applyFill="1" applyBorder="1" applyAlignment="1">
      <alignment horizontal="center" vertical="center"/>
    </xf>
    <xf numFmtId="0" fontId="0" fillId="14" borderId="0" xfId="0" applyFill="1" applyAlignment="1">
      <alignment horizontal="center" vertical="center" wrapText="1"/>
    </xf>
    <xf numFmtId="0" fontId="0" fillId="14" borderId="2" xfId="0" applyFill="1" applyBorder="1" applyAlignment="1">
      <alignment horizontal="center" vertical="center" wrapText="1"/>
    </xf>
    <xf numFmtId="0" fontId="22" fillId="9" borderId="45" xfId="0" applyFont="1" applyFill="1" applyBorder="1" applyAlignment="1">
      <alignment horizontal="center" vertical="center"/>
    </xf>
    <xf numFmtId="0" fontId="22" fillId="9" borderId="67" xfId="0" applyFont="1" applyFill="1" applyBorder="1" applyAlignment="1">
      <alignment horizontal="center" vertical="center"/>
    </xf>
    <xf numFmtId="0" fontId="22" fillId="9" borderId="68" xfId="0" applyFont="1" applyFill="1" applyBorder="1" applyAlignment="1">
      <alignment horizontal="center" vertical="center"/>
    </xf>
    <xf numFmtId="0" fontId="32" fillId="13" borderId="4" xfId="0" applyFont="1" applyFill="1" applyBorder="1" applyAlignment="1">
      <alignment horizontal="center" vertical="center"/>
    </xf>
    <xf numFmtId="0" fontId="32" fillId="13" borderId="18" xfId="0" applyFont="1" applyFill="1" applyBorder="1" applyAlignment="1">
      <alignment horizontal="center" vertical="center"/>
    </xf>
    <xf numFmtId="0" fontId="32" fillId="13" borderId="80" xfId="0" applyFont="1" applyFill="1" applyBorder="1" applyAlignment="1">
      <alignment horizontal="center" vertical="center"/>
    </xf>
    <xf numFmtId="0" fontId="24" fillId="13" borderId="81" xfId="0" applyFont="1" applyFill="1" applyBorder="1" applyAlignment="1">
      <alignment horizontal="center" vertical="center"/>
    </xf>
    <xf numFmtId="0" fontId="24" fillId="13" borderId="15" xfId="0" applyFont="1" applyFill="1" applyBorder="1" applyAlignment="1">
      <alignment horizontal="center" vertical="center"/>
    </xf>
    <xf numFmtId="0" fontId="24" fillId="13" borderId="4" xfId="0" applyFont="1" applyFill="1" applyBorder="1" applyAlignment="1">
      <alignment horizontal="center" vertical="center"/>
    </xf>
    <xf numFmtId="0" fontId="24" fillId="13" borderId="16" xfId="0" applyFont="1" applyFill="1" applyBorder="1" applyAlignment="1">
      <alignment horizontal="center" vertical="center"/>
    </xf>
    <xf numFmtId="0" fontId="24" fillId="13" borderId="18" xfId="0" applyFont="1" applyFill="1" applyBorder="1" applyAlignment="1">
      <alignment horizontal="center" vertical="center"/>
    </xf>
    <xf numFmtId="0" fontId="24" fillId="13" borderId="80" xfId="0" applyFont="1" applyFill="1" applyBorder="1" applyAlignment="1">
      <alignment horizontal="center" vertical="center"/>
    </xf>
    <xf numFmtId="0" fontId="24" fillId="14" borderId="0" xfId="0" applyFont="1" applyFill="1" applyAlignment="1">
      <alignment horizontal="center" vertical="center" wrapText="1"/>
    </xf>
    <xf numFmtId="0" fontId="24" fillId="14" borderId="2" xfId="0" applyFont="1" applyFill="1" applyBorder="1" applyAlignment="1">
      <alignment horizontal="center" vertical="center" wrapText="1"/>
    </xf>
    <xf numFmtId="0" fontId="22" fillId="9" borderId="61" xfId="0" applyFont="1" applyFill="1" applyBorder="1" applyAlignment="1">
      <alignment horizontal="center" vertical="center"/>
    </xf>
    <xf numFmtId="0" fontId="22" fillId="9" borderId="62" xfId="0" applyFont="1" applyFill="1" applyBorder="1" applyAlignment="1">
      <alignment horizontal="center" vertical="center"/>
    </xf>
    <xf numFmtId="0" fontId="22" fillId="9" borderId="63" xfId="0" applyFont="1" applyFill="1" applyBorder="1" applyAlignment="1">
      <alignment horizontal="center" vertical="center"/>
    </xf>
    <xf numFmtId="0" fontId="0" fillId="14" borderId="0" xfId="0" applyFill="1" applyAlignment="1">
      <alignment horizontal="right" vertical="center"/>
    </xf>
    <xf numFmtId="0" fontId="28" fillId="14" borderId="0" xfId="0" applyFont="1" applyFill="1" applyAlignment="1">
      <alignment horizontal="right" vertical="center"/>
    </xf>
    <xf numFmtId="0" fontId="22" fillId="9" borderId="54" xfId="0" applyFont="1" applyFill="1" applyBorder="1" applyAlignment="1">
      <alignment horizontal="center" vertical="center"/>
    </xf>
    <xf numFmtId="0" fontId="22" fillId="9" borderId="74" xfId="0" applyFont="1" applyFill="1" applyBorder="1" applyAlignment="1">
      <alignment horizontal="center" vertical="center"/>
    </xf>
    <xf numFmtId="0" fontId="22" fillId="9" borderId="75" xfId="0" applyFont="1" applyFill="1" applyBorder="1" applyAlignment="1">
      <alignment horizontal="center" vertical="center"/>
    </xf>
    <xf numFmtId="0" fontId="27" fillId="14" borderId="0" xfId="0" applyFont="1" applyFill="1" applyAlignment="1">
      <alignment horizontal="center" vertical="center"/>
    </xf>
    <xf numFmtId="0" fontId="6" fillId="14" borderId="0" xfId="2" applyFill="1" applyBorder="1" applyAlignment="1">
      <alignment horizontal="center" vertical="center" wrapText="1"/>
    </xf>
    <xf numFmtId="0" fontId="26" fillId="13" borderId="18" xfId="0" applyFont="1" applyFill="1" applyBorder="1" applyAlignment="1">
      <alignment horizontal="center" vertical="center" wrapText="1"/>
    </xf>
    <xf numFmtId="0" fontId="26" fillId="13" borderId="25" xfId="0" applyFont="1" applyFill="1" applyBorder="1" applyAlignment="1">
      <alignment horizontal="center" vertical="center" wrapText="1"/>
    </xf>
    <xf numFmtId="0" fontId="24" fillId="10" borderId="82" xfId="0" applyFont="1" applyFill="1" applyBorder="1" applyAlignment="1">
      <alignment horizontal="center" vertical="center"/>
    </xf>
    <xf numFmtId="0" fontId="24" fillId="10" borderId="83" xfId="0" applyFont="1" applyFill="1" applyBorder="1" applyAlignment="1">
      <alignment horizontal="center" vertical="center"/>
    </xf>
    <xf numFmtId="0" fontId="24" fillId="10" borderId="84" xfId="0" applyFont="1" applyFill="1" applyBorder="1" applyAlignment="1">
      <alignment horizontal="center" vertical="center"/>
    </xf>
    <xf numFmtId="0" fontId="24" fillId="11" borderId="72" xfId="0" applyFont="1" applyFill="1" applyBorder="1" applyAlignment="1">
      <alignment horizontal="center" vertical="center"/>
    </xf>
    <xf numFmtId="0" fontId="24" fillId="11" borderId="78" xfId="0" applyFont="1" applyFill="1" applyBorder="1" applyAlignment="1">
      <alignment horizontal="center" vertical="center"/>
    </xf>
    <xf numFmtId="43" fontId="0" fillId="12" borderId="71" xfId="0" applyNumberFormat="1" applyFill="1" applyBorder="1" applyAlignment="1">
      <alignment horizontal="center" vertical="center"/>
    </xf>
    <xf numFmtId="43" fontId="0" fillId="12" borderId="77" xfId="0" applyNumberFormat="1" applyFill="1" applyBorder="1" applyAlignment="1">
      <alignment horizontal="center" vertical="center"/>
    </xf>
    <xf numFmtId="43" fontId="24" fillId="9" borderId="73" xfId="0" applyNumberFormat="1" applyFont="1" applyFill="1" applyBorder="1" applyAlignment="1">
      <alignment horizontal="center" vertical="center"/>
    </xf>
    <xf numFmtId="43" fontId="24" fillId="9" borderId="79" xfId="0" applyNumberFormat="1" applyFont="1" applyFill="1" applyBorder="1" applyAlignment="1">
      <alignment horizontal="center" vertical="center"/>
    </xf>
    <xf numFmtId="0" fontId="24" fillId="11" borderId="70" xfId="0" applyFont="1" applyFill="1" applyBorder="1" applyAlignment="1">
      <alignment horizontal="center" vertical="center"/>
    </xf>
    <xf numFmtId="0" fontId="24" fillId="11" borderId="76" xfId="0" applyFont="1" applyFill="1" applyBorder="1" applyAlignment="1">
      <alignment horizontal="center" vertical="center"/>
    </xf>
    <xf numFmtId="0" fontId="24" fillId="11" borderId="71" xfId="0" applyFont="1" applyFill="1" applyBorder="1" applyAlignment="1">
      <alignment horizontal="center" vertical="center"/>
    </xf>
    <xf numFmtId="0" fontId="24" fillId="11" borderId="77" xfId="0" applyFont="1" applyFill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ECF"/>
      <rgbColor rgb="FFDCE6F2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2F2F2"/>
      <rgbColor rgb="FFF2DCDB"/>
      <rgbColor rgb="FFC4F058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jpeg"/><Relationship Id="rId13" Type="http://schemas.openxmlformats.org/officeDocument/2006/relationships/image" Target="../media/image14.jpeg"/><Relationship Id="rId3" Type="http://schemas.openxmlformats.org/officeDocument/2006/relationships/image" Target="../media/image4.jpeg"/><Relationship Id="rId7" Type="http://schemas.openxmlformats.org/officeDocument/2006/relationships/image" Target="../media/image8.jpg"/><Relationship Id="rId12" Type="http://schemas.openxmlformats.org/officeDocument/2006/relationships/image" Target="../media/image13.jpeg"/><Relationship Id="rId2" Type="http://schemas.openxmlformats.org/officeDocument/2006/relationships/image" Target="../media/image3.jpeg"/><Relationship Id="rId1" Type="http://schemas.openxmlformats.org/officeDocument/2006/relationships/image" Target="../media/image1.wmf"/><Relationship Id="rId6" Type="http://schemas.openxmlformats.org/officeDocument/2006/relationships/image" Target="../media/image7.jpg"/><Relationship Id="rId11" Type="http://schemas.openxmlformats.org/officeDocument/2006/relationships/image" Target="../media/image12.jpeg"/><Relationship Id="rId5" Type="http://schemas.openxmlformats.org/officeDocument/2006/relationships/image" Target="../media/image6.jpeg"/><Relationship Id="rId10" Type="http://schemas.openxmlformats.org/officeDocument/2006/relationships/image" Target="../media/image11.jpg"/><Relationship Id="rId4" Type="http://schemas.openxmlformats.org/officeDocument/2006/relationships/image" Target="../media/image5.jpeg"/><Relationship Id="rId9" Type="http://schemas.openxmlformats.org/officeDocument/2006/relationships/image" Target="../media/image10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280596</xdr:colOff>
      <xdr:row>1</xdr:row>
      <xdr:rowOff>118140</xdr:rowOff>
    </xdr:from>
    <xdr:to>
      <xdr:col>4</xdr:col>
      <xdr:colOff>1028957</xdr:colOff>
      <xdr:row>2</xdr:row>
      <xdr:rowOff>198720</xdr:rowOff>
    </xdr:to>
    <xdr:pic>
      <xdr:nvPicPr>
        <xdr:cNvPr id="2" name="Picture 1" descr="trinkreif_logo.ep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80596" y="324884"/>
          <a:ext cx="2643357" cy="44976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904218</xdr:colOff>
      <xdr:row>265</xdr:row>
      <xdr:rowOff>45744</xdr:rowOff>
    </xdr:from>
    <xdr:to>
      <xdr:col>12</xdr:col>
      <xdr:colOff>461470</xdr:colOff>
      <xdr:row>279</xdr:row>
      <xdr:rowOff>148344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4167981" y="52197679"/>
          <a:ext cx="7190908" cy="2779159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338746</xdr:colOff>
      <xdr:row>1</xdr:row>
      <xdr:rowOff>48926</xdr:rowOff>
    </xdr:from>
    <xdr:to>
      <xdr:col>2</xdr:col>
      <xdr:colOff>811395</xdr:colOff>
      <xdr:row>2</xdr:row>
      <xdr:rowOff>123579</xdr:rowOff>
    </xdr:to>
    <xdr:pic>
      <xdr:nvPicPr>
        <xdr:cNvPr id="15" name="Picture 1" descr="trinkreif_logo.eps">
          <a:extLst>
            <a:ext uri="{FF2B5EF4-FFF2-40B4-BE49-F238E27FC236}">
              <a16:creationId xmlns:a16="http://schemas.microsoft.com/office/drawing/2014/main" id="{5D876B13-0DBB-4064-8DB2-3EE219B7B1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746" y="258476"/>
          <a:ext cx="3006299" cy="512803"/>
        </a:xfrm>
        <a:prstGeom prst="rect">
          <a:avLst/>
        </a:prstGeom>
      </xdr:spPr>
    </xdr:pic>
    <xdr:clientData/>
  </xdr:twoCellAnchor>
  <xdr:twoCellAnchor editAs="oneCell">
    <xdr:from>
      <xdr:col>4</xdr:col>
      <xdr:colOff>263896</xdr:colOff>
      <xdr:row>8</xdr:row>
      <xdr:rowOff>115455</xdr:rowOff>
    </xdr:from>
    <xdr:to>
      <xdr:col>4</xdr:col>
      <xdr:colOff>1583376</xdr:colOff>
      <xdr:row>8</xdr:row>
      <xdr:rowOff>2094675</xdr:rowOff>
    </xdr:to>
    <xdr:pic>
      <xdr:nvPicPr>
        <xdr:cNvPr id="16" name="Picture 3">
          <a:extLst>
            <a:ext uri="{FF2B5EF4-FFF2-40B4-BE49-F238E27FC236}">
              <a16:creationId xmlns:a16="http://schemas.microsoft.com/office/drawing/2014/main" id="{EAB8F1ED-F148-4586-96BB-B0C2338645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4921" y="2849130"/>
          <a:ext cx="1319480" cy="1979220"/>
        </a:xfrm>
        <a:prstGeom prst="rect">
          <a:avLst/>
        </a:prstGeom>
      </xdr:spPr>
    </xdr:pic>
    <xdr:clientData/>
  </xdr:twoCellAnchor>
  <xdr:twoCellAnchor editAs="oneCell">
    <xdr:from>
      <xdr:col>4</xdr:col>
      <xdr:colOff>230906</xdr:colOff>
      <xdr:row>9</xdr:row>
      <xdr:rowOff>65973</xdr:rowOff>
    </xdr:from>
    <xdr:to>
      <xdr:col>4</xdr:col>
      <xdr:colOff>1599867</xdr:colOff>
      <xdr:row>9</xdr:row>
      <xdr:rowOff>2119415</xdr:rowOff>
    </xdr:to>
    <xdr:pic>
      <xdr:nvPicPr>
        <xdr:cNvPr id="17" name="Picture 4">
          <a:extLst>
            <a:ext uri="{FF2B5EF4-FFF2-40B4-BE49-F238E27FC236}">
              <a16:creationId xmlns:a16="http://schemas.microsoft.com/office/drawing/2014/main" id="{B090DC4B-6B62-4D3A-8827-4AC62F7A9B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1931" y="4971348"/>
          <a:ext cx="1368961" cy="2053442"/>
        </a:xfrm>
        <a:prstGeom prst="rect">
          <a:avLst/>
        </a:prstGeom>
      </xdr:spPr>
    </xdr:pic>
    <xdr:clientData/>
  </xdr:twoCellAnchor>
  <xdr:twoCellAnchor editAs="oneCell">
    <xdr:from>
      <xdr:col>4</xdr:col>
      <xdr:colOff>230910</xdr:colOff>
      <xdr:row>10</xdr:row>
      <xdr:rowOff>56951</xdr:rowOff>
    </xdr:from>
    <xdr:to>
      <xdr:col>4</xdr:col>
      <xdr:colOff>1610664</xdr:colOff>
      <xdr:row>10</xdr:row>
      <xdr:rowOff>2126582</xdr:rowOff>
    </xdr:to>
    <xdr:pic>
      <xdr:nvPicPr>
        <xdr:cNvPr id="18" name="Picture 5">
          <a:extLst>
            <a:ext uri="{FF2B5EF4-FFF2-40B4-BE49-F238E27FC236}">
              <a16:creationId xmlns:a16="http://schemas.microsoft.com/office/drawing/2014/main" id="{F290009F-A76A-46F8-8E51-9A8A61ADCE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1935" y="7134026"/>
          <a:ext cx="1379754" cy="2069631"/>
        </a:xfrm>
        <a:prstGeom prst="rect">
          <a:avLst/>
        </a:prstGeom>
      </xdr:spPr>
    </xdr:pic>
    <xdr:clientData/>
  </xdr:twoCellAnchor>
  <xdr:twoCellAnchor editAs="oneCell">
    <xdr:from>
      <xdr:col>4</xdr:col>
      <xdr:colOff>193462</xdr:colOff>
      <xdr:row>11</xdr:row>
      <xdr:rowOff>131947</xdr:rowOff>
    </xdr:from>
    <xdr:to>
      <xdr:col>4</xdr:col>
      <xdr:colOff>1645209</xdr:colOff>
      <xdr:row>11</xdr:row>
      <xdr:rowOff>2309568</xdr:rowOff>
    </xdr:to>
    <xdr:pic>
      <xdr:nvPicPr>
        <xdr:cNvPr id="19" name="Picture 6">
          <a:extLst>
            <a:ext uri="{FF2B5EF4-FFF2-40B4-BE49-F238E27FC236}">
              <a16:creationId xmlns:a16="http://schemas.microsoft.com/office/drawing/2014/main" id="{6BD42578-F8C3-4C84-AAA2-01E5F55B2B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84487" y="9533122"/>
          <a:ext cx="1451747" cy="2177621"/>
        </a:xfrm>
        <a:prstGeom prst="rect">
          <a:avLst/>
        </a:prstGeom>
      </xdr:spPr>
    </xdr:pic>
    <xdr:clientData/>
  </xdr:twoCellAnchor>
  <xdr:twoCellAnchor editAs="oneCell">
    <xdr:from>
      <xdr:col>4</xdr:col>
      <xdr:colOff>131946</xdr:colOff>
      <xdr:row>13</xdr:row>
      <xdr:rowOff>32617</xdr:rowOff>
    </xdr:from>
    <xdr:to>
      <xdr:col>4</xdr:col>
      <xdr:colOff>1682181</xdr:colOff>
      <xdr:row>13</xdr:row>
      <xdr:rowOff>2127663</xdr:rowOff>
    </xdr:to>
    <xdr:pic>
      <xdr:nvPicPr>
        <xdr:cNvPr id="20" name="Picture 7">
          <a:extLst>
            <a:ext uri="{FF2B5EF4-FFF2-40B4-BE49-F238E27FC236}">
              <a16:creationId xmlns:a16="http://schemas.microsoft.com/office/drawing/2014/main" id="{DDFE6BAC-3435-44B2-86F7-3152948AA2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2971" y="13977217"/>
          <a:ext cx="1550235" cy="2095046"/>
        </a:xfrm>
        <a:prstGeom prst="rect">
          <a:avLst/>
        </a:prstGeom>
      </xdr:spPr>
    </xdr:pic>
    <xdr:clientData/>
  </xdr:twoCellAnchor>
  <xdr:twoCellAnchor editAs="oneCell">
    <xdr:from>
      <xdr:col>4</xdr:col>
      <xdr:colOff>157659</xdr:colOff>
      <xdr:row>14</xdr:row>
      <xdr:rowOff>82468</xdr:rowOff>
    </xdr:from>
    <xdr:to>
      <xdr:col>4</xdr:col>
      <xdr:colOff>1658801</xdr:colOff>
      <xdr:row>14</xdr:row>
      <xdr:rowOff>2111168</xdr:rowOff>
    </xdr:to>
    <xdr:pic>
      <xdr:nvPicPr>
        <xdr:cNvPr id="21" name="Picture 8">
          <a:extLst>
            <a:ext uri="{FF2B5EF4-FFF2-40B4-BE49-F238E27FC236}">
              <a16:creationId xmlns:a16="http://schemas.microsoft.com/office/drawing/2014/main" id="{BD8EADB0-0310-45C0-86A0-883625CF4C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8684" y="16198768"/>
          <a:ext cx="1501142" cy="2028700"/>
        </a:xfrm>
        <a:prstGeom prst="rect">
          <a:avLst/>
        </a:prstGeom>
      </xdr:spPr>
    </xdr:pic>
    <xdr:clientData/>
  </xdr:twoCellAnchor>
  <xdr:twoCellAnchor editAs="oneCell">
    <xdr:from>
      <xdr:col>4</xdr:col>
      <xdr:colOff>280390</xdr:colOff>
      <xdr:row>12</xdr:row>
      <xdr:rowOff>64414</xdr:rowOff>
    </xdr:from>
    <xdr:to>
      <xdr:col>4</xdr:col>
      <xdr:colOff>1622902</xdr:colOff>
      <xdr:row>12</xdr:row>
      <xdr:rowOff>2078181</xdr:rowOff>
    </xdr:to>
    <xdr:pic>
      <xdr:nvPicPr>
        <xdr:cNvPr id="22" name="Picture 9">
          <a:extLst>
            <a:ext uri="{FF2B5EF4-FFF2-40B4-BE49-F238E27FC236}">
              <a16:creationId xmlns:a16="http://schemas.microsoft.com/office/drawing/2014/main" id="{BE0EAA27-8A08-44F3-A139-B95ABB8135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1415" y="11837314"/>
          <a:ext cx="1342512" cy="2013767"/>
        </a:xfrm>
        <a:prstGeom prst="rect">
          <a:avLst/>
        </a:prstGeom>
      </xdr:spPr>
    </xdr:pic>
    <xdr:clientData/>
  </xdr:twoCellAnchor>
  <xdr:twoCellAnchor editAs="oneCell">
    <xdr:from>
      <xdr:col>4</xdr:col>
      <xdr:colOff>125945</xdr:colOff>
      <xdr:row>15</xdr:row>
      <xdr:rowOff>49482</xdr:rowOff>
    </xdr:from>
    <xdr:to>
      <xdr:col>4</xdr:col>
      <xdr:colOff>1660161</xdr:colOff>
      <xdr:row>15</xdr:row>
      <xdr:rowOff>2122879</xdr:rowOff>
    </xdr:to>
    <xdr:pic>
      <xdr:nvPicPr>
        <xdr:cNvPr id="23" name="Picture 10">
          <a:extLst>
            <a:ext uri="{FF2B5EF4-FFF2-40B4-BE49-F238E27FC236}">
              <a16:creationId xmlns:a16="http://schemas.microsoft.com/office/drawing/2014/main" id="{006761EA-3A58-428F-BAC4-597382DF7C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6970" y="18337482"/>
          <a:ext cx="1534216" cy="2073397"/>
        </a:xfrm>
        <a:prstGeom prst="rect">
          <a:avLst/>
        </a:prstGeom>
      </xdr:spPr>
    </xdr:pic>
    <xdr:clientData/>
  </xdr:twoCellAnchor>
  <xdr:twoCellAnchor editAs="oneCell">
    <xdr:from>
      <xdr:col>4</xdr:col>
      <xdr:colOff>164932</xdr:colOff>
      <xdr:row>16</xdr:row>
      <xdr:rowOff>85131</xdr:rowOff>
    </xdr:from>
    <xdr:to>
      <xdr:col>4</xdr:col>
      <xdr:colOff>1661716</xdr:colOff>
      <xdr:row>16</xdr:row>
      <xdr:rowOff>2107941</xdr:rowOff>
    </xdr:to>
    <xdr:pic>
      <xdr:nvPicPr>
        <xdr:cNvPr id="24" name="Picture 11">
          <a:extLst>
            <a:ext uri="{FF2B5EF4-FFF2-40B4-BE49-F238E27FC236}">
              <a16:creationId xmlns:a16="http://schemas.microsoft.com/office/drawing/2014/main" id="{20D215C6-F896-4C73-9DE9-E67A3AF95C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55957" y="20544831"/>
          <a:ext cx="1496784" cy="2022810"/>
        </a:xfrm>
        <a:prstGeom prst="rect">
          <a:avLst/>
        </a:prstGeom>
      </xdr:spPr>
    </xdr:pic>
    <xdr:clientData/>
  </xdr:twoCellAnchor>
  <xdr:twoCellAnchor editAs="oneCell">
    <xdr:from>
      <xdr:col>4</xdr:col>
      <xdr:colOff>181428</xdr:colOff>
      <xdr:row>17</xdr:row>
      <xdr:rowOff>152011</xdr:rowOff>
    </xdr:from>
    <xdr:to>
      <xdr:col>4</xdr:col>
      <xdr:colOff>1630477</xdr:colOff>
      <xdr:row>17</xdr:row>
      <xdr:rowOff>2325584</xdr:rowOff>
    </xdr:to>
    <xdr:pic>
      <xdr:nvPicPr>
        <xdr:cNvPr id="25" name="Picture 12">
          <a:extLst>
            <a:ext uri="{FF2B5EF4-FFF2-40B4-BE49-F238E27FC236}">
              <a16:creationId xmlns:a16="http://schemas.microsoft.com/office/drawing/2014/main" id="{95847641-B269-4FE9-9D90-F77950A3B0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453" y="22783411"/>
          <a:ext cx="1449049" cy="2173573"/>
        </a:xfrm>
        <a:prstGeom prst="rect">
          <a:avLst/>
        </a:prstGeom>
      </xdr:spPr>
    </xdr:pic>
    <xdr:clientData/>
  </xdr:twoCellAnchor>
  <xdr:twoCellAnchor editAs="oneCell">
    <xdr:from>
      <xdr:col>4</xdr:col>
      <xdr:colOff>75717</xdr:colOff>
      <xdr:row>19</xdr:row>
      <xdr:rowOff>82467</xdr:rowOff>
    </xdr:from>
    <xdr:to>
      <xdr:col>4</xdr:col>
      <xdr:colOff>1623717</xdr:colOff>
      <xdr:row>19</xdr:row>
      <xdr:rowOff>2134467</xdr:rowOff>
    </xdr:to>
    <xdr:pic>
      <xdr:nvPicPr>
        <xdr:cNvPr id="26" name="Picture 13">
          <a:extLst>
            <a:ext uri="{FF2B5EF4-FFF2-40B4-BE49-F238E27FC236}">
              <a16:creationId xmlns:a16="http://schemas.microsoft.com/office/drawing/2014/main" id="{A22A7E84-DDAA-4BFD-B07B-10F315B0723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6004" t="14340" r="1126" b="-833"/>
        <a:stretch/>
      </xdr:blipFill>
      <xdr:spPr>
        <a:xfrm>
          <a:off x="4466742" y="27285867"/>
          <a:ext cx="1548000" cy="2052000"/>
        </a:xfrm>
        <a:prstGeom prst="rect">
          <a:avLst/>
        </a:prstGeom>
      </xdr:spPr>
    </xdr:pic>
    <xdr:clientData/>
  </xdr:twoCellAnchor>
  <xdr:twoCellAnchor editAs="oneCell">
    <xdr:from>
      <xdr:col>4</xdr:col>
      <xdr:colOff>148441</xdr:colOff>
      <xdr:row>18</xdr:row>
      <xdr:rowOff>182559</xdr:rowOff>
    </xdr:from>
    <xdr:to>
      <xdr:col>4</xdr:col>
      <xdr:colOff>1642013</xdr:colOff>
      <xdr:row>18</xdr:row>
      <xdr:rowOff>2090559</xdr:rowOff>
    </xdr:to>
    <xdr:pic>
      <xdr:nvPicPr>
        <xdr:cNvPr id="27" name="Picture 14">
          <a:extLst>
            <a:ext uri="{FF2B5EF4-FFF2-40B4-BE49-F238E27FC236}">
              <a16:creationId xmlns:a16="http://schemas.microsoft.com/office/drawing/2014/main" id="{C0E98177-7526-4B32-9899-4620253FC60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854" b="1003"/>
        <a:stretch/>
      </xdr:blipFill>
      <xdr:spPr>
        <a:xfrm>
          <a:off x="4539466" y="25214259"/>
          <a:ext cx="1493572" cy="190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trinkreif.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334"/>
  <sheetViews>
    <sheetView showGridLines="0" tabSelected="1" topLeftCell="B1" zoomScale="93" zoomScaleNormal="93" workbookViewId="0">
      <selection activeCell="J2" sqref="J2:O2"/>
    </sheetView>
  </sheetViews>
  <sheetFormatPr baseColWidth="10" defaultColWidth="10.83203125" defaultRowHeight="16" outlineLevelRow="1" outlineLevelCol="1" x14ac:dyDescent="0.2"/>
  <cols>
    <col min="1" max="1" width="12.83203125" style="1" hidden="1" customWidth="1" outlineLevel="1"/>
    <col min="2" max="2" width="11.1640625" style="179" customWidth="1" collapsed="1"/>
    <col min="3" max="3" width="11.5" style="1" hidden="1" customWidth="1" outlineLevel="1"/>
    <col min="4" max="4" width="13.83203125" style="1" customWidth="1" collapsed="1"/>
    <col min="5" max="5" width="17.83203125" style="1" customWidth="1"/>
    <col min="6" max="6" width="18.5" style="1" hidden="1" customWidth="1" outlineLevel="1"/>
    <col min="7" max="7" width="31.6640625" style="2" customWidth="1" collapsed="1"/>
    <col min="8" max="8" width="42.83203125" style="2" customWidth="1"/>
    <col min="9" max="9" width="18.5" style="1" hidden="1" customWidth="1" outlineLevel="1"/>
    <col min="10" max="10" width="8.6640625" style="3" customWidth="1" collapsed="1"/>
    <col min="11" max="11" width="8.6640625" style="4" customWidth="1"/>
    <col min="12" max="12" width="8.33203125" style="3" customWidth="1"/>
    <col min="13" max="13" width="9" style="5" customWidth="1"/>
    <col min="14" max="14" width="8" style="5" customWidth="1"/>
    <col min="15" max="15" width="13.1640625" style="5" customWidth="1"/>
    <col min="16" max="16" width="18.6640625" style="5" hidden="1" customWidth="1" outlineLevel="1"/>
    <col min="17" max="18" width="10" style="6" hidden="1" customWidth="1" outlineLevel="1"/>
    <col min="19" max="19" width="10.5" style="7" customWidth="1" collapsed="1"/>
    <col min="20" max="20" width="10.6640625" style="8" customWidth="1"/>
    <col min="21" max="21" width="25.33203125" style="2" hidden="1" customWidth="1" outlineLevel="1"/>
    <col min="22" max="22" width="7" style="9" customWidth="1" collapsed="1"/>
    <col min="23" max="23" width="10.33203125" style="10" customWidth="1"/>
    <col min="24" max="24" width="10.6640625" style="10" customWidth="1"/>
    <col min="25" max="25" width="5.33203125" style="1" customWidth="1"/>
    <col min="26" max="27" width="0" style="4" hidden="1" customWidth="1" outlineLevel="1"/>
    <col min="28" max="28" width="24.6640625" style="4" hidden="1" customWidth="1" outlineLevel="1"/>
    <col min="29" max="29" width="46.83203125" style="1" hidden="1" customWidth="1" outlineLevel="1"/>
    <col min="30" max="30" width="10.83203125" collapsed="1"/>
    <col min="627" max="1025" width="10.5" customWidth="1"/>
  </cols>
  <sheetData>
    <row r="1" spans="1:1024" x14ac:dyDescent="0.2">
      <c r="W1" s="9"/>
      <c r="X1" s="9"/>
    </row>
    <row r="2" spans="1:1024" ht="29" customHeight="1" x14ac:dyDescent="0.2">
      <c r="G2" s="188" t="s">
        <v>0</v>
      </c>
      <c r="H2" s="11" t="s">
        <v>1</v>
      </c>
      <c r="I2" s="12"/>
      <c r="J2" s="189"/>
      <c r="K2" s="189"/>
      <c r="L2" s="189"/>
      <c r="M2" s="189"/>
      <c r="N2" s="189"/>
      <c r="O2" s="189"/>
      <c r="V2" s="190" t="s">
        <v>2</v>
      </c>
      <c r="W2" s="190"/>
      <c r="X2" s="190"/>
    </row>
    <row r="3" spans="1:1024" ht="31" customHeight="1" x14ac:dyDescent="0.2">
      <c r="G3" s="188"/>
      <c r="H3" s="13" t="s">
        <v>3</v>
      </c>
      <c r="I3" s="14"/>
      <c r="J3" s="191"/>
      <c r="K3" s="191"/>
      <c r="L3" s="191"/>
      <c r="M3" s="191"/>
      <c r="N3" s="191"/>
      <c r="O3" s="191"/>
      <c r="V3" s="15" t="s">
        <v>4</v>
      </c>
      <c r="W3" s="16" t="s">
        <v>5</v>
      </c>
      <c r="X3" s="17" t="s">
        <v>6</v>
      </c>
    </row>
    <row r="4" spans="1:1024" ht="28" customHeight="1" x14ac:dyDescent="0.2">
      <c r="B4" s="185" t="s">
        <v>698</v>
      </c>
      <c r="C4" s="185"/>
      <c r="D4" s="185"/>
      <c r="E4" s="185"/>
      <c r="F4" s="183"/>
      <c r="G4" s="188"/>
      <c r="H4" s="18" t="s">
        <v>7</v>
      </c>
      <c r="I4" s="14"/>
      <c r="J4" s="192"/>
      <c r="K4" s="192"/>
      <c r="L4" s="192"/>
      <c r="M4" s="192"/>
      <c r="N4" s="192"/>
      <c r="O4" s="192"/>
      <c r="V4" s="193">
        <f>SUM(V14:V282)</f>
        <v>0</v>
      </c>
      <c r="W4" s="194">
        <f>SUM(W14:W282)</f>
        <v>0</v>
      </c>
      <c r="X4" s="195">
        <f>SUM(X14:X282)</f>
        <v>0</v>
      </c>
    </row>
    <row r="5" spans="1:1024" ht="32" customHeight="1" x14ac:dyDescent="0.2">
      <c r="B5" s="186" t="s">
        <v>699</v>
      </c>
      <c r="C5" s="186"/>
      <c r="D5" s="186"/>
      <c r="E5" s="186"/>
      <c r="F5" s="184"/>
      <c r="G5" s="188"/>
      <c r="H5" s="19" t="s">
        <v>8</v>
      </c>
      <c r="I5" s="20"/>
      <c r="J5" s="196"/>
      <c r="K5" s="196"/>
      <c r="L5" s="196"/>
      <c r="M5" s="196"/>
      <c r="N5" s="196"/>
      <c r="O5" s="196"/>
      <c r="V5" s="193"/>
      <c r="W5" s="194"/>
      <c r="X5" s="195"/>
    </row>
    <row r="6" spans="1:1024" ht="14" customHeight="1" x14ac:dyDescent="0.2">
      <c r="B6" s="187" t="s">
        <v>747</v>
      </c>
      <c r="C6" s="187"/>
      <c r="D6" s="187"/>
      <c r="E6" s="187"/>
      <c r="G6" s="21"/>
      <c r="H6" s="22"/>
      <c r="J6" s="23"/>
      <c r="U6" s="24"/>
      <c r="W6" s="9"/>
      <c r="X6" s="9"/>
    </row>
    <row r="7" spans="1:1024" ht="20" hidden="1" customHeight="1" outlineLevel="1" x14ac:dyDescent="0.2">
      <c r="G7" s="21"/>
      <c r="H7" s="25" t="s">
        <v>9</v>
      </c>
      <c r="I7" s="26"/>
      <c r="J7" s="197"/>
      <c r="K7" s="197"/>
      <c r="L7" s="198"/>
      <c r="M7" s="198"/>
      <c r="N7" s="199"/>
      <c r="O7" s="199"/>
      <c r="U7" s="24"/>
      <c r="V7" s="200" t="s">
        <v>10</v>
      </c>
      <c r="W7" s="200"/>
      <c r="X7" s="27"/>
    </row>
    <row r="8" spans="1:1024" ht="20" hidden="1" customHeight="1" outlineLevel="1" x14ac:dyDescent="0.2">
      <c r="G8" s="21"/>
      <c r="H8" s="28" t="s">
        <v>11</v>
      </c>
      <c r="I8" s="29"/>
      <c r="J8" s="201"/>
      <c r="K8" s="201"/>
      <c r="L8" s="202"/>
      <c r="M8" s="202"/>
      <c r="N8" s="203"/>
      <c r="O8" s="203"/>
      <c r="U8" s="24"/>
      <c r="V8" s="204" t="s">
        <v>12</v>
      </c>
      <c r="W8" s="204"/>
      <c r="X8" s="30">
        <f>W4+X7</f>
        <v>0</v>
      </c>
    </row>
    <row r="9" spans="1:1024" ht="20" hidden="1" customHeight="1" outlineLevel="1" x14ac:dyDescent="0.2">
      <c r="G9" s="21"/>
      <c r="H9" s="28" t="s">
        <v>13</v>
      </c>
      <c r="I9" s="29"/>
      <c r="J9" s="201"/>
      <c r="K9" s="201"/>
      <c r="L9" s="202"/>
      <c r="M9" s="202"/>
      <c r="N9" s="203"/>
      <c r="O9" s="203"/>
      <c r="U9" s="24"/>
      <c r="V9" s="204" t="s">
        <v>14</v>
      </c>
      <c r="W9" s="204"/>
      <c r="X9" s="31">
        <f>X8*0.2</f>
        <v>0</v>
      </c>
    </row>
    <row r="10" spans="1:1024" ht="20" hidden="1" customHeight="1" outlineLevel="1" x14ac:dyDescent="0.2">
      <c r="G10" s="21"/>
      <c r="H10" s="32" t="s">
        <v>15</v>
      </c>
      <c r="I10" s="33"/>
      <c r="J10" s="205"/>
      <c r="K10" s="205"/>
      <c r="L10" s="206"/>
      <c r="M10" s="206"/>
      <c r="N10" s="207"/>
      <c r="O10" s="207"/>
      <c r="U10" s="24"/>
      <c r="V10" s="208" t="s">
        <v>16</v>
      </c>
      <c r="W10" s="208"/>
      <c r="X10" s="34">
        <f>X9+X8</f>
        <v>0</v>
      </c>
      <c r="Z10" s="35" t="s">
        <v>17</v>
      </c>
      <c r="AA10" s="36"/>
      <c r="AB10" s="37" t="s">
        <v>18</v>
      </c>
      <c r="AC10" s="38" t="s">
        <v>19</v>
      </c>
    </row>
    <row r="11" spans="1:1024" ht="14" customHeight="1" collapsed="1" thickBot="1" x14ac:dyDescent="0.25">
      <c r="G11" s="21"/>
      <c r="H11" s="22"/>
      <c r="J11" s="23"/>
      <c r="U11" s="24"/>
      <c r="W11" s="9"/>
      <c r="X11" s="9"/>
    </row>
    <row r="12" spans="1:1024" s="40" customFormat="1" ht="26.25" customHeight="1" x14ac:dyDescent="0.2">
      <c r="A12" s="209" t="s">
        <v>20</v>
      </c>
      <c r="B12" s="209"/>
      <c r="C12" s="209"/>
      <c r="D12" s="209" t="s">
        <v>21</v>
      </c>
      <c r="E12" s="209"/>
      <c r="F12" s="209"/>
      <c r="G12" s="210" t="s">
        <v>22</v>
      </c>
      <c r="H12" s="210"/>
      <c r="I12" s="210"/>
      <c r="J12" s="210"/>
      <c r="K12" s="210"/>
      <c r="L12" s="210"/>
      <c r="M12" s="210" t="s">
        <v>23</v>
      </c>
      <c r="N12" s="210"/>
      <c r="O12" s="210"/>
      <c r="P12" s="211" t="s">
        <v>24</v>
      </c>
      <c r="Q12" s="211"/>
      <c r="R12" s="211"/>
      <c r="S12" s="211"/>
      <c r="T12" s="211"/>
      <c r="U12" s="39" t="s">
        <v>25</v>
      </c>
      <c r="V12" s="190" t="s">
        <v>26</v>
      </c>
      <c r="W12" s="190"/>
      <c r="X12" s="190"/>
      <c r="Z12" s="41" t="s">
        <v>27</v>
      </c>
      <c r="AA12" s="42" t="s">
        <v>28</v>
      </c>
      <c r="AB12" s="43" t="s">
        <v>18</v>
      </c>
      <c r="AC12" s="44" t="s">
        <v>19</v>
      </c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s="1" customFormat="1" ht="47" customHeight="1" thickBot="1" x14ac:dyDescent="0.25">
      <c r="A13" s="45" t="s">
        <v>29</v>
      </c>
      <c r="B13" s="180" t="s">
        <v>30</v>
      </c>
      <c r="C13" s="46" t="s">
        <v>31</v>
      </c>
      <c r="D13" s="47" t="s">
        <v>32</v>
      </c>
      <c r="E13" s="48" t="s">
        <v>33</v>
      </c>
      <c r="F13" s="49" t="s">
        <v>34</v>
      </c>
      <c r="G13" s="50" t="s">
        <v>35</v>
      </c>
      <c r="H13" s="51" t="s">
        <v>36</v>
      </c>
      <c r="I13" s="48" t="s">
        <v>37</v>
      </c>
      <c r="J13" s="52" t="s">
        <v>38</v>
      </c>
      <c r="K13" s="53" t="s">
        <v>39</v>
      </c>
      <c r="L13" s="54" t="s">
        <v>4</v>
      </c>
      <c r="M13" s="55" t="s">
        <v>40</v>
      </c>
      <c r="N13" s="56" t="s">
        <v>41</v>
      </c>
      <c r="O13" s="57" t="s">
        <v>42</v>
      </c>
      <c r="P13" s="58" t="s">
        <v>43</v>
      </c>
      <c r="Q13" s="56" t="s">
        <v>44</v>
      </c>
      <c r="R13" s="58"/>
      <c r="S13" s="59" t="s">
        <v>45</v>
      </c>
      <c r="T13" s="60" t="s">
        <v>46</v>
      </c>
      <c r="U13" s="61"/>
      <c r="V13" s="62" t="s">
        <v>4</v>
      </c>
      <c r="W13" s="63" t="s">
        <v>5</v>
      </c>
      <c r="X13" s="64" t="s">
        <v>6</v>
      </c>
      <c r="Y13" s="65"/>
      <c r="Z13" s="66"/>
      <c r="AA13" s="67"/>
      <c r="AB13" s="68"/>
      <c r="AC13" s="69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15.75" customHeight="1" x14ac:dyDescent="0.2">
      <c r="A14" s="70" t="s">
        <v>117</v>
      </c>
      <c r="B14" s="181" t="s">
        <v>125</v>
      </c>
      <c r="C14" s="71" t="s">
        <v>119</v>
      </c>
      <c r="D14" s="72" t="s">
        <v>120</v>
      </c>
      <c r="E14" s="73" t="s">
        <v>121</v>
      </c>
      <c r="F14" s="74"/>
      <c r="G14" s="75" t="s">
        <v>208</v>
      </c>
      <c r="H14" s="76" t="s">
        <v>127</v>
      </c>
      <c r="I14" s="73" t="s">
        <v>128</v>
      </c>
      <c r="J14" s="77">
        <v>2002</v>
      </c>
      <c r="K14" s="78">
        <v>0.75</v>
      </c>
      <c r="L14" s="79">
        <v>2</v>
      </c>
      <c r="M14" s="80" t="s">
        <v>315</v>
      </c>
      <c r="N14" s="81"/>
      <c r="O14" s="82"/>
      <c r="P14" s="83" t="s">
        <v>504</v>
      </c>
      <c r="Q14" s="84" t="s">
        <v>506</v>
      </c>
      <c r="R14" s="85" t="s">
        <v>684</v>
      </c>
      <c r="S14" s="86">
        <v>75</v>
      </c>
      <c r="T14" s="87">
        <v>90</v>
      </c>
      <c r="U14" s="88"/>
      <c r="V14" s="89"/>
      <c r="W14" s="90">
        <f>V14*S14</f>
        <v>0</v>
      </c>
      <c r="X14" s="91">
        <f>V14*T14</f>
        <v>0</v>
      </c>
      <c r="Y14" s="65"/>
      <c r="Z14" s="92"/>
      <c r="AA14" s="93"/>
      <c r="AB14" s="94"/>
      <c r="AC14" s="95"/>
    </row>
    <row r="15" spans="1:1024" ht="15.75" customHeight="1" x14ac:dyDescent="0.2">
      <c r="A15" s="70" t="s">
        <v>117</v>
      </c>
      <c r="B15" s="181" t="s">
        <v>118</v>
      </c>
      <c r="C15" s="71" t="s">
        <v>119</v>
      </c>
      <c r="D15" s="72" t="s">
        <v>120</v>
      </c>
      <c r="E15" s="73" t="s">
        <v>121</v>
      </c>
      <c r="F15" s="74"/>
      <c r="G15" s="75" t="s">
        <v>208</v>
      </c>
      <c r="H15" s="76" t="s">
        <v>209</v>
      </c>
      <c r="I15" s="73" t="s">
        <v>124</v>
      </c>
      <c r="J15" s="77">
        <v>2002</v>
      </c>
      <c r="K15" s="78">
        <v>0.75</v>
      </c>
      <c r="L15" s="79">
        <v>8</v>
      </c>
      <c r="M15" s="80" t="s">
        <v>315</v>
      </c>
      <c r="N15" s="81"/>
      <c r="O15" s="82"/>
      <c r="P15" s="83" t="s">
        <v>505</v>
      </c>
      <c r="Q15" s="84" t="s">
        <v>507</v>
      </c>
      <c r="R15" s="85" t="s">
        <v>684</v>
      </c>
      <c r="S15" s="86">
        <v>58.333333333333336</v>
      </c>
      <c r="T15" s="87">
        <v>70</v>
      </c>
      <c r="U15" s="88"/>
      <c r="V15" s="89"/>
      <c r="W15" s="90">
        <f>V15*S15</f>
        <v>0</v>
      </c>
      <c r="X15" s="91">
        <f>V15*T15</f>
        <v>0</v>
      </c>
      <c r="Y15" s="65"/>
      <c r="Z15" s="92"/>
      <c r="AA15" s="93"/>
      <c r="AB15" s="94"/>
      <c r="AC15" s="95"/>
    </row>
    <row r="16" spans="1:1024" ht="15.75" customHeight="1" x14ac:dyDescent="0.2">
      <c r="A16" s="70" t="s">
        <v>117</v>
      </c>
      <c r="B16" s="181" t="s">
        <v>125</v>
      </c>
      <c r="C16" s="71" t="s">
        <v>119</v>
      </c>
      <c r="D16" s="72" t="s">
        <v>120</v>
      </c>
      <c r="E16" s="73" t="s">
        <v>121</v>
      </c>
      <c r="F16" s="74"/>
      <c r="G16" s="75" t="s">
        <v>194</v>
      </c>
      <c r="H16" s="76" t="s">
        <v>195</v>
      </c>
      <c r="I16" s="73" t="s">
        <v>128</v>
      </c>
      <c r="J16" s="77">
        <v>2017</v>
      </c>
      <c r="K16" s="78">
        <v>0.75</v>
      </c>
      <c r="L16" s="79">
        <v>1</v>
      </c>
      <c r="M16" s="80" t="s">
        <v>315</v>
      </c>
      <c r="N16" s="81"/>
      <c r="O16" s="82"/>
      <c r="P16" s="83" t="s">
        <v>473</v>
      </c>
      <c r="Q16" s="84" t="s">
        <v>474</v>
      </c>
      <c r="R16" s="85" t="s">
        <v>685</v>
      </c>
      <c r="S16" s="86">
        <v>75</v>
      </c>
      <c r="T16" s="87">
        <v>90</v>
      </c>
      <c r="U16" s="88"/>
      <c r="V16" s="89"/>
      <c r="W16" s="90">
        <f>V16*S16</f>
        <v>0</v>
      </c>
      <c r="X16" s="91">
        <f>V16*T16</f>
        <v>0</v>
      </c>
      <c r="Y16" s="65"/>
      <c r="Z16" s="92"/>
      <c r="AA16" s="93"/>
      <c r="AB16" s="94"/>
      <c r="AC16" s="95"/>
    </row>
    <row r="17" spans="1:29" ht="15.75" customHeight="1" x14ac:dyDescent="0.2">
      <c r="A17" s="70" t="s">
        <v>117</v>
      </c>
      <c r="B17" s="181" t="s">
        <v>125</v>
      </c>
      <c r="C17" s="71" t="s">
        <v>119</v>
      </c>
      <c r="D17" s="72" t="s">
        <v>120</v>
      </c>
      <c r="E17" s="73" t="s">
        <v>121</v>
      </c>
      <c r="F17" s="74"/>
      <c r="G17" s="75" t="s">
        <v>194</v>
      </c>
      <c r="H17" s="76" t="s">
        <v>267</v>
      </c>
      <c r="I17" s="73" t="s">
        <v>128</v>
      </c>
      <c r="J17" s="77">
        <v>2017</v>
      </c>
      <c r="K17" s="78">
        <v>0.75</v>
      </c>
      <c r="L17" s="79">
        <v>2</v>
      </c>
      <c r="M17" s="80" t="s">
        <v>315</v>
      </c>
      <c r="N17" s="81"/>
      <c r="O17" s="82"/>
      <c r="P17" s="83" t="s">
        <v>593</v>
      </c>
      <c r="Q17" s="84" t="s">
        <v>594</v>
      </c>
      <c r="R17" s="85" t="s">
        <v>684</v>
      </c>
      <c r="S17" s="86">
        <v>158.33333333333334</v>
      </c>
      <c r="T17" s="87">
        <v>190</v>
      </c>
      <c r="U17" s="88"/>
      <c r="V17" s="89"/>
      <c r="W17" s="90">
        <f>V17*S17</f>
        <v>0</v>
      </c>
      <c r="X17" s="91">
        <f>V17*T17</f>
        <v>0</v>
      </c>
      <c r="Y17" s="65"/>
      <c r="Z17" s="92"/>
      <c r="AA17" s="93"/>
      <c r="AB17" s="94"/>
      <c r="AC17" s="95"/>
    </row>
    <row r="18" spans="1:29" ht="15.75" customHeight="1" x14ac:dyDescent="0.2">
      <c r="A18" s="70" t="s">
        <v>117</v>
      </c>
      <c r="B18" s="181" t="s">
        <v>118</v>
      </c>
      <c r="C18" s="71" t="s">
        <v>119</v>
      </c>
      <c r="D18" s="72" t="s">
        <v>120</v>
      </c>
      <c r="E18" s="73" t="s">
        <v>121</v>
      </c>
      <c r="F18" s="74"/>
      <c r="G18" s="75" t="s">
        <v>236</v>
      </c>
      <c r="H18" s="76" t="s">
        <v>261</v>
      </c>
      <c r="I18" s="73" t="s">
        <v>124</v>
      </c>
      <c r="J18" s="77">
        <v>2009</v>
      </c>
      <c r="K18" s="78">
        <v>0.75</v>
      </c>
      <c r="L18" s="79">
        <v>6</v>
      </c>
      <c r="M18" s="80" t="s">
        <v>315</v>
      </c>
      <c r="N18" s="81"/>
      <c r="O18" s="82"/>
      <c r="P18" s="83" t="s">
        <v>577</v>
      </c>
      <c r="Q18" s="84" t="s">
        <v>578</v>
      </c>
      <c r="R18" s="85" t="s">
        <v>685</v>
      </c>
      <c r="S18" s="86">
        <v>233.33333333333334</v>
      </c>
      <c r="T18" s="87">
        <v>280</v>
      </c>
      <c r="U18" s="88"/>
      <c r="V18" s="89"/>
      <c r="W18" s="90">
        <f>V18*S18</f>
        <v>0</v>
      </c>
      <c r="X18" s="91">
        <f>V18*T18</f>
        <v>0</v>
      </c>
      <c r="Y18" s="65"/>
      <c r="Z18" s="92"/>
      <c r="AA18" s="93"/>
      <c r="AB18" s="94"/>
      <c r="AC18" s="95"/>
    </row>
    <row r="19" spans="1:29" ht="15.75" customHeight="1" x14ac:dyDescent="0.2">
      <c r="A19" s="70" t="s">
        <v>117</v>
      </c>
      <c r="B19" s="181" t="s">
        <v>118</v>
      </c>
      <c r="C19" s="71" t="s">
        <v>119</v>
      </c>
      <c r="D19" s="72" t="s">
        <v>120</v>
      </c>
      <c r="E19" s="73" t="s">
        <v>121</v>
      </c>
      <c r="F19" s="74"/>
      <c r="G19" s="75" t="s">
        <v>236</v>
      </c>
      <c r="H19" s="76" t="s">
        <v>261</v>
      </c>
      <c r="I19" s="73" t="s">
        <v>124</v>
      </c>
      <c r="J19" s="77">
        <v>2009</v>
      </c>
      <c r="K19" s="78">
        <v>1.5</v>
      </c>
      <c r="L19" s="79">
        <v>1</v>
      </c>
      <c r="M19" s="80">
        <v>-0.5</v>
      </c>
      <c r="N19" s="81"/>
      <c r="O19" s="82"/>
      <c r="P19" s="83" t="s">
        <v>579</v>
      </c>
      <c r="Q19" s="84" t="s">
        <v>580</v>
      </c>
      <c r="R19" s="85" t="s">
        <v>685</v>
      </c>
      <c r="S19" s="86">
        <v>500</v>
      </c>
      <c r="T19" s="87">
        <v>600</v>
      </c>
      <c r="U19" s="88"/>
      <c r="V19" s="89"/>
      <c r="W19" s="90">
        <f>V19*S19</f>
        <v>0</v>
      </c>
      <c r="X19" s="91">
        <f>V19*T19</f>
        <v>0</v>
      </c>
      <c r="Y19" s="65"/>
      <c r="Z19" s="92"/>
      <c r="AA19" s="93"/>
      <c r="AB19" s="94"/>
      <c r="AC19" s="95"/>
    </row>
    <row r="20" spans="1:29" ht="15.75" customHeight="1" x14ac:dyDescent="0.2">
      <c r="A20" s="70" t="s">
        <v>117</v>
      </c>
      <c r="B20" s="181" t="s">
        <v>118</v>
      </c>
      <c r="C20" s="71" t="s">
        <v>119</v>
      </c>
      <c r="D20" s="72" t="s">
        <v>120</v>
      </c>
      <c r="E20" s="73" t="s">
        <v>121</v>
      </c>
      <c r="F20" s="74"/>
      <c r="G20" s="75" t="s">
        <v>236</v>
      </c>
      <c r="H20" s="76" t="s">
        <v>237</v>
      </c>
      <c r="I20" s="73" t="s">
        <v>124</v>
      </c>
      <c r="J20" s="77">
        <v>2017</v>
      </c>
      <c r="K20" s="78">
        <v>0.75</v>
      </c>
      <c r="L20" s="79">
        <v>11</v>
      </c>
      <c r="M20" s="80" t="s">
        <v>315</v>
      </c>
      <c r="N20" s="81"/>
      <c r="O20" s="82"/>
      <c r="P20" s="83" t="s">
        <v>546</v>
      </c>
      <c r="Q20" s="84" t="s">
        <v>548</v>
      </c>
      <c r="R20" s="85" t="s">
        <v>685</v>
      </c>
      <c r="S20" s="86">
        <v>100</v>
      </c>
      <c r="T20" s="87">
        <v>120</v>
      </c>
      <c r="U20" s="88"/>
      <c r="V20" s="89"/>
      <c r="W20" s="90">
        <f>V20*S20</f>
        <v>0</v>
      </c>
      <c r="X20" s="91">
        <f>V20*T20</f>
        <v>0</v>
      </c>
      <c r="Y20" s="65"/>
      <c r="Z20" s="92"/>
      <c r="AA20" s="93"/>
      <c r="AB20" s="94"/>
      <c r="AC20" s="95"/>
    </row>
    <row r="21" spans="1:29" ht="15.75" customHeight="1" x14ac:dyDescent="0.2">
      <c r="A21" s="70" t="s">
        <v>117</v>
      </c>
      <c r="B21" s="181" t="s">
        <v>118</v>
      </c>
      <c r="C21" s="71" t="s">
        <v>119</v>
      </c>
      <c r="D21" s="72" t="s">
        <v>120</v>
      </c>
      <c r="E21" s="73" t="s">
        <v>121</v>
      </c>
      <c r="F21" s="74"/>
      <c r="G21" s="75" t="s">
        <v>122</v>
      </c>
      <c r="H21" s="76" t="s">
        <v>123</v>
      </c>
      <c r="I21" s="73" t="s">
        <v>124</v>
      </c>
      <c r="J21" s="77">
        <v>2002</v>
      </c>
      <c r="K21" s="78">
        <v>0.75</v>
      </c>
      <c r="L21" s="79">
        <v>1</v>
      </c>
      <c r="M21" s="80"/>
      <c r="N21" s="81"/>
      <c r="O21" s="82"/>
      <c r="P21" s="83" t="s">
        <v>331</v>
      </c>
      <c r="Q21" s="84" t="s">
        <v>332</v>
      </c>
      <c r="R21" s="85" t="s">
        <v>684</v>
      </c>
      <c r="S21" s="86">
        <v>75</v>
      </c>
      <c r="T21" s="87">
        <v>90</v>
      </c>
      <c r="U21" s="88"/>
      <c r="V21" s="89"/>
      <c r="W21" s="90">
        <f>V21*S21</f>
        <v>0</v>
      </c>
      <c r="X21" s="91">
        <f>V21*T21</f>
        <v>0</v>
      </c>
      <c r="Y21" s="65"/>
      <c r="Z21" s="92"/>
      <c r="AA21" s="93"/>
      <c r="AB21" s="94"/>
      <c r="AC21" s="95"/>
    </row>
    <row r="22" spans="1:29" ht="15.75" customHeight="1" x14ac:dyDescent="0.2">
      <c r="A22" s="70" t="s">
        <v>117</v>
      </c>
      <c r="B22" s="181" t="s">
        <v>118</v>
      </c>
      <c r="C22" s="71" t="s">
        <v>119</v>
      </c>
      <c r="D22" s="72" t="s">
        <v>120</v>
      </c>
      <c r="E22" s="73" t="s">
        <v>121</v>
      </c>
      <c r="F22" s="74"/>
      <c r="G22" s="75" t="s">
        <v>122</v>
      </c>
      <c r="H22" s="76" t="s">
        <v>296</v>
      </c>
      <c r="I22" s="73" t="s">
        <v>124</v>
      </c>
      <c r="J22" s="77">
        <v>2002</v>
      </c>
      <c r="K22" s="78">
        <v>0.75</v>
      </c>
      <c r="L22" s="79">
        <v>1</v>
      </c>
      <c r="M22" s="80"/>
      <c r="N22" s="81"/>
      <c r="O22" s="82"/>
      <c r="P22" s="83" t="s">
        <v>649</v>
      </c>
      <c r="Q22" s="84" t="s">
        <v>650</v>
      </c>
      <c r="R22" s="85" t="s">
        <v>684</v>
      </c>
      <c r="S22" s="86">
        <v>83.333333333333343</v>
      </c>
      <c r="T22" s="87">
        <v>100</v>
      </c>
      <c r="U22" s="88"/>
      <c r="V22" s="89"/>
      <c r="W22" s="90">
        <f>V22*S22</f>
        <v>0</v>
      </c>
      <c r="X22" s="91">
        <f>V22*T22</f>
        <v>0</v>
      </c>
      <c r="Y22" s="65"/>
      <c r="Z22" s="92"/>
      <c r="AA22" s="93"/>
      <c r="AB22" s="94"/>
      <c r="AC22" s="95"/>
    </row>
    <row r="23" spans="1:29" ht="15.75" customHeight="1" x14ac:dyDescent="0.2">
      <c r="A23" s="70" t="s">
        <v>117</v>
      </c>
      <c r="B23" s="181" t="s">
        <v>118</v>
      </c>
      <c r="C23" s="71" t="s">
        <v>119</v>
      </c>
      <c r="D23" s="72" t="s">
        <v>120</v>
      </c>
      <c r="E23" s="73" t="s">
        <v>121</v>
      </c>
      <c r="F23" s="74"/>
      <c r="G23" s="75" t="s">
        <v>147</v>
      </c>
      <c r="H23" s="76" t="s">
        <v>148</v>
      </c>
      <c r="I23" s="73" t="s">
        <v>124</v>
      </c>
      <c r="J23" s="77">
        <v>2011</v>
      </c>
      <c r="K23" s="78">
        <v>0.75</v>
      </c>
      <c r="L23" s="79">
        <v>1</v>
      </c>
      <c r="M23" s="80" t="s">
        <v>315</v>
      </c>
      <c r="N23" s="81"/>
      <c r="O23" s="82"/>
      <c r="P23" s="83" t="s">
        <v>356</v>
      </c>
      <c r="Q23" s="84" t="s">
        <v>357</v>
      </c>
      <c r="R23" s="85" t="s">
        <v>684</v>
      </c>
      <c r="S23" s="86">
        <v>183.33333333333334</v>
      </c>
      <c r="T23" s="87">
        <v>220</v>
      </c>
      <c r="U23" s="88"/>
      <c r="V23" s="89"/>
      <c r="W23" s="90">
        <f>V23*S23</f>
        <v>0</v>
      </c>
      <c r="X23" s="91">
        <f>V23*T23</f>
        <v>0</v>
      </c>
      <c r="Y23" s="65"/>
      <c r="Z23" s="92"/>
      <c r="AA23" s="93"/>
      <c r="AB23" s="94"/>
      <c r="AC23" s="95"/>
    </row>
    <row r="24" spans="1:29" ht="15.75" customHeight="1" x14ac:dyDescent="0.2">
      <c r="A24" s="70" t="s">
        <v>117</v>
      </c>
      <c r="B24" s="181" t="s">
        <v>118</v>
      </c>
      <c r="C24" s="71" t="s">
        <v>119</v>
      </c>
      <c r="D24" s="72" t="s">
        <v>120</v>
      </c>
      <c r="E24" s="73" t="s">
        <v>121</v>
      </c>
      <c r="F24" s="74"/>
      <c r="G24" s="75" t="s">
        <v>147</v>
      </c>
      <c r="H24" s="76" t="s">
        <v>149</v>
      </c>
      <c r="I24" s="73" t="s">
        <v>124</v>
      </c>
      <c r="J24" s="77">
        <v>2015</v>
      </c>
      <c r="K24" s="78">
        <v>0.75</v>
      </c>
      <c r="L24" s="79">
        <v>3</v>
      </c>
      <c r="M24" s="80" t="s">
        <v>315</v>
      </c>
      <c r="N24" s="81"/>
      <c r="O24" s="82"/>
      <c r="P24" s="83" t="s">
        <v>356</v>
      </c>
      <c r="Q24" s="84" t="s">
        <v>358</v>
      </c>
      <c r="R24" s="85" t="s">
        <v>684</v>
      </c>
      <c r="S24" s="86">
        <v>45.833333333333336</v>
      </c>
      <c r="T24" s="87">
        <v>55</v>
      </c>
      <c r="U24" s="88"/>
      <c r="V24" s="89"/>
      <c r="W24" s="90">
        <f>V24*S24</f>
        <v>0</v>
      </c>
      <c r="X24" s="91">
        <f>V24*T24</f>
        <v>0</v>
      </c>
      <c r="Y24" s="65"/>
      <c r="Z24" s="92"/>
      <c r="AA24" s="93"/>
      <c r="AB24" s="94"/>
      <c r="AC24" s="95"/>
    </row>
    <row r="25" spans="1:29" ht="15.75" customHeight="1" x14ac:dyDescent="0.2">
      <c r="A25" s="70" t="s">
        <v>117</v>
      </c>
      <c r="B25" s="181" t="s">
        <v>118</v>
      </c>
      <c r="C25" s="71" t="s">
        <v>119</v>
      </c>
      <c r="D25" s="72" t="s">
        <v>120</v>
      </c>
      <c r="E25" s="73" t="s">
        <v>121</v>
      </c>
      <c r="F25" s="74"/>
      <c r="G25" s="75" t="s">
        <v>147</v>
      </c>
      <c r="H25" s="76" t="s">
        <v>150</v>
      </c>
      <c r="I25" s="73" t="s">
        <v>124</v>
      </c>
      <c r="J25" s="77">
        <v>2011</v>
      </c>
      <c r="K25" s="78">
        <v>0.75</v>
      </c>
      <c r="L25" s="79">
        <v>1</v>
      </c>
      <c r="M25" s="80" t="s">
        <v>315</v>
      </c>
      <c r="N25" s="81"/>
      <c r="O25" s="82"/>
      <c r="P25" s="83" t="s">
        <v>359</v>
      </c>
      <c r="Q25" s="84" t="s">
        <v>360</v>
      </c>
      <c r="R25" s="85" t="s">
        <v>684</v>
      </c>
      <c r="S25" s="86">
        <v>141.66666666666669</v>
      </c>
      <c r="T25" s="87">
        <v>170</v>
      </c>
      <c r="U25" s="88"/>
      <c r="V25" s="89"/>
      <c r="W25" s="90">
        <f>V25*S25</f>
        <v>0</v>
      </c>
      <c r="X25" s="91">
        <f>V25*T25</f>
        <v>0</v>
      </c>
      <c r="Y25" s="65"/>
      <c r="Z25" s="92"/>
      <c r="AA25" s="93"/>
      <c r="AB25" s="94"/>
      <c r="AC25" s="95"/>
    </row>
    <row r="26" spans="1:29" ht="15.75" customHeight="1" x14ac:dyDescent="0.2">
      <c r="A26" s="70" t="s">
        <v>117</v>
      </c>
      <c r="B26" s="181" t="s">
        <v>118</v>
      </c>
      <c r="C26" s="71" t="s">
        <v>119</v>
      </c>
      <c r="D26" s="72" t="s">
        <v>120</v>
      </c>
      <c r="E26" s="73" t="s">
        <v>121</v>
      </c>
      <c r="F26" s="74"/>
      <c r="G26" s="75" t="s">
        <v>147</v>
      </c>
      <c r="H26" s="76" t="s">
        <v>150</v>
      </c>
      <c r="I26" s="73" t="s">
        <v>124</v>
      </c>
      <c r="J26" s="77">
        <v>2013</v>
      </c>
      <c r="K26" s="78">
        <v>1.5</v>
      </c>
      <c r="L26" s="79">
        <v>1</v>
      </c>
      <c r="M26" s="80" t="s">
        <v>315</v>
      </c>
      <c r="N26" s="81"/>
      <c r="O26" s="82"/>
      <c r="P26" s="83" t="s">
        <v>361</v>
      </c>
      <c r="Q26" s="84" t="s">
        <v>362</v>
      </c>
      <c r="R26" s="85" t="s">
        <v>684</v>
      </c>
      <c r="S26" s="86">
        <v>300</v>
      </c>
      <c r="T26" s="87">
        <v>360</v>
      </c>
      <c r="U26" s="88"/>
      <c r="V26" s="89"/>
      <c r="W26" s="90">
        <f>V26*S26</f>
        <v>0</v>
      </c>
      <c r="X26" s="91">
        <f>V26*T26</f>
        <v>0</v>
      </c>
      <c r="Y26" s="65"/>
      <c r="Z26" s="92"/>
      <c r="AA26" s="93"/>
      <c r="AB26" s="94"/>
      <c r="AC26" s="95"/>
    </row>
    <row r="27" spans="1:29" ht="15.75" customHeight="1" x14ac:dyDescent="0.2">
      <c r="A27" s="70" t="s">
        <v>117</v>
      </c>
      <c r="B27" s="181" t="s">
        <v>118</v>
      </c>
      <c r="C27" s="71" t="s">
        <v>119</v>
      </c>
      <c r="D27" s="72" t="s">
        <v>120</v>
      </c>
      <c r="E27" s="73" t="s">
        <v>121</v>
      </c>
      <c r="F27" s="74"/>
      <c r="G27" s="75" t="s">
        <v>147</v>
      </c>
      <c r="H27" s="76" t="s">
        <v>151</v>
      </c>
      <c r="I27" s="73" t="s">
        <v>124</v>
      </c>
      <c r="J27" s="77">
        <v>2012</v>
      </c>
      <c r="K27" s="78">
        <v>0.75</v>
      </c>
      <c r="L27" s="79">
        <v>1</v>
      </c>
      <c r="M27" s="80" t="s">
        <v>315</v>
      </c>
      <c r="N27" s="81"/>
      <c r="O27" s="82"/>
      <c r="P27" s="83" t="s">
        <v>359</v>
      </c>
      <c r="Q27" s="84" t="s">
        <v>364</v>
      </c>
      <c r="R27" s="85" t="s">
        <v>684</v>
      </c>
      <c r="S27" s="86">
        <v>133.33333333333334</v>
      </c>
      <c r="T27" s="87">
        <v>160</v>
      </c>
      <c r="U27" s="88"/>
      <c r="V27" s="89"/>
      <c r="W27" s="90">
        <f>V27*S27</f>
        <v>0</v>
      </c>
      <c r="X27" s="91">
        <f>V27*T27</f>
        <v>0</v>
      </c>
      <c r="Y27" s="65"/>
      <c r="Z27" s="92"/>
      <c r="AA27" s="93"/>
      <c r="AB27" s="94"/>
      <c r="AC27" s="95"/>
    </row>
    <row r="28" spans="1:29" ht="15.75" customHeight="1" x14ac:dyDescent="0.2">
      <c r="A28" s="70" t="s">
        <v>117</v>
      </c>
      <c r="B28" s="181" t="s">
        <v>118</v>
      </c>
      <c r="C28" s="71" t="s">
        <v>119</v>
      </c>
      <c r="D28" s="72" t="s">
        <v>120</v>
      </c>
      <c r="E28" s="73" t="s">
        <v>121</v>
      </c>
      <c r="F28" s="74"/>
      <c r="G28" s="75" t="s">
        <v>147</v>
      </c>
      <c r="H28" s="76" t="s">
        <v>151</v>
      </c>
      <c r="I28" s="73" t="s">
        <v>124</v>
      </c>
      <c r="J28" s="77">
        <v>2013</v>
      </c>
      <c r="K28" s="78">
        <v>0.75</v>
      </c>
      <c r="L28" s="79">
        <v>1</v>
      </c>
      <c r="M28" s="80" t="s">
        <v>315</v>
      </c>
      <c r="N28" s="81"/>
      <c r="O28" s="82" t="s">
        <v>317</v>
      </c>
      <c r="P28" s="83" t="s">
        <v>363</v>
      </c>
      <c r="Q28" s="84" t="s">
        <v>365</v>
      </c>
      <c r="R28" s="85" t="s">
        <v>684</v>
      </c>
      <c r="S28" s="86">
        <v>120.83333333333334</v>
      </c>
      <c r="T28" s="87">
        <v>145</v>
      </c>
      <c r="U28" s="88"/>
      <c r="V28" s="89"/>
      <c r="W28" s="90">
        <f>V28*S28</f>
        <v>0</v>
      </c>
      <c r="X28" s="91">
        <f>V28*T28</f>
        <v>0</v>
      </c>
      <c r="Y28" s="65"/>
      <c r="Z28" s="92"/>
      <c r="AA28" s="93"/>
      <c r="AB28" s="94"/>
      <c r="AC28" s="95"/>
    </row>
    <row r="29" spans="1:29" ht="15.75" customHeight="1" x14ac:dyDescent="0.2">
      <c r="A29" s="70" t="s">
        <v>117</v>
      </c>
      <c r="B29" s="181" t="s">
        <v>118</v>
      </c>
      <c r="C29" s="71" t="s">
        <v>119</v>
      </c>
      <c r="D29" s="72" t="s">
        <v>120</v>
      </c>
      <c r="E29" s="73" t="s">
        <v>121</v>
      </c>
      <c r="F29" s="74"/>
      <c r="G29" s="75" t="s">
        <v>147</v>
      </c>
      <c r="H29" s="76" t="s">
        <v>152</v>
      </c>
      <c r="I29" s="73" t="s">
        <v>124</v>
      </c>
      <c r="J29" s="77">
        <v>2011</v>
      </c>
      <c r="K29" s="78">
        <v>0.75</v>
      </c>
      <c r="L29" s="79">
        <v>1</v>
      </c>
      <c r="M29" s="80" t="s">
        <v>315</v>
      </c>
      <c r="N29" s="81"/>
      <c r="O29" s="82"/>
      <c r="P29" s="83" t="s">
        <v>359</v>
      </c>
      <c r="Q29" s="84" t="s">
        <v>366</v>
      </c>
      <c r="R29" s="85" t="s">
        <v>684</v>
      </c>
      <c r="S29" s="86">
        <v>133.33333333333334</v>
      </c>
      <c r="T29" s="87">
        <v>160</v>
      </c>
      <c r="U29" s="88"/>
      <c r="V29" s="89"/>
      <c r="W29" s="90">
        <f>V29*S29</f>
        <v>0</v>
      </c>
      <c r="X29" s="91">
        <f>V29*T29</f>
        <v>0</v>
      </c>
      <c r="Y29" s="65"/>
      <c r="Z29" s="92"/>
      <c r="AA29" s="93"/>
      <c r="AB29" s="94"/>
      <c r="AC29" s="95"/>
    </row>
    <row r="30" spans="1:29" ht="15.75" customHeight="1" x14ac:dyDescent="0.2">
      <c r="A30" s="70" t="s">
        <v>117</v>
      </c>
      <c r="B30" s="181" t="s">
        <v>118</v>
      </c>
      <c r="C30" s="71" t="s">
        <v>119</v>
      </c>
      <c r="D30" s="72" t="s">
        <v>120</v>
      </c>
      <c r="E30" s="73" t="s">
        <v>121</v>
      </c>
      <c r="F30" s="74"/>
      <c r="G30" s="75" t="s">
        <v>147</v>
      </c>
      <c r="H30" s="76" t="s">
        <v>152</v>
      </c>
      <c r="I30" s="73" t="s">
        <v>124</v>
      </c>
      <c r="J30" s="77">
        <v>2013</v>
      </c>
      <c r="K30" s="78">
        <v>0.75</v>
      </c>
      <c r="L30" s="79">
        <v>1</v>
      </c>
      <c r="M30" s="80" t="s">
        <v>315</v>
      </c>
      <c r="N30" s="81"/>
      <c r="O30" s="82" t="s">
        <v>317</v>
      </c>
      <c r="P30" s="83" t="s">
        <v>363</v>
      </c>
      <c r="Q30" s="84" t="s">
        <v>367</v>
      </c>
      <c r="R30" s="85" t="s">
        <v>684</v>
      </c>
      <c r="S30" s="86">
        <v>150</v>
      </c>
      <c r="T30" s="87">
        <v>180</v>
      </c>
      <c r="U30" s="88"/>
      <c r="V30" s="89"/>
      <c r="W30" s="90">
        <f>V30*S30</f>
        <v>0</v>
      </c>
      <c r="X30" s="91">
        <f>V30*T30</f>
        <v>0</v>
      </c>
      <c r="Y30" s="65"/>
      <c r="Z30" s="92"/>
      <c r="AA30" s="93"/>
      <c r="AB30" s="94"/>
      <c r="AC30" s="95"/>
    </row>
    <row r="31" spans="1:29" ht="15.75" customHeight="1" x14ac:dyDescent="0.2">
      <c r="A31" s="70" t="s">
        <v>117</v>
      </c>
      <c r="B31" s="181" t="s">
        <v>118</v>
      </c>
      <c r="C31" s="71" t="s">
        <v>119</v>
      </c>
      <c r="D31" s="72" t="s">
        <v>120</v>
      </c>
      <c r="E31" s="73" t="s">
        <v>121</v>
      </c>
      <c r="F31" s="74"/>
      <c r="G31" s="75" t="s">
        <v>147</v>
      </c>
      <c r="H31" s="76" t="s">
        <v>153</v>
      </c>
      <c r="I31" s="73" t="s">
        <v>124</v>
      </c>
      <c r="J31" s="77">
        <v>2012</v>
      </c>
      <c r="K31" s="78">
        <v>0.75</v>
      </c>
      <c r="L31" s="79">
        <v>2</v>
      </c>
      <c r="M31" s="80" t="s">
        <v>315</v>
      </c>
      <c r="N31" s="81"/>
      <c r="O31" s="82" t="s">
        <v>317</v>
      </c>
      <c r="P31" s="83" t="s">
        <v>368</v>
      </c>
      <c r="Q31" s="84" t="s">
        <v>370</v>
      </c>
      <c r="R31" s="85" t="s">
        <v>684</v>
      </c>
      <c r="S31" s="86">
        <v>54.166666666666671</v>
      </c>
      <c r="T31" s="87">
        <v>65</v>
      </c>
      <c r="U31" s="88"/>
      <c r="V31" s="89"/>
      <c r="W31" s="90">
        <f>V31*S31</f>
        <v>0</v>
      </c>
      <c r="X31" s="91">
        <f>V31*T31</f>
        <v>0</v>
      </c>
      <c r="Y31" s="65"/>
      <c r="Z31" s="92"/>
      <c r="AA31" s="93"/>
      <c r="AB31" s="94"/>
      <c r="AC31" s="95"/>
    </row>
    <row r="32" spans="1:29" ht="15.75" customHeight="1" x14ac:dyDescent="0.2">
      <c r="A32" s="70" t="s">
        <v>117</v>
      </c>
      <c r="B32" s="181" t="s">
        <v>118</v>
      </c>
      <c r="C32" s="71" t="s">
        <v>119</v>
      </c>
      <c r="D32" s="72" t="s">
        <v>120</v>
      </c>
      <c r="E32" s="73" t="s">
        <v>121</v>
      </c>
      <c r="F32" s="74"/>
      <c r="G32" s="75" t="s">
        <v>147</v>
      </c>
      <c r="H32" s="76" t="s">
        <v>153</v>
      </c>
      <c r="I32" s="73" t="s">
        <v>124</v>
      </c>
      <c r="J32" s="77">
        <v>2013</v>
      </c>
      <c r="K32" s="78">
        <v>0.75</v>
      </c>
      <c r="L32" s="79">
        <v>2</v>
      </c>
      <c r="M32" s="80" t="s">
        <v>315</v>
      </c>
      <c r="N32" s="81"/>
      <c r="O32" s="82"/>
      <c r="P32" s="83" t="s">
        <v>368</v>
      </c>
      <c r="Q32" s="84" t="s">
        <v>371</v>
      </c>
      <c r="R32" s="85" t="s">
        <v>684</v>
      </c>
      <c r="S32" s="86">
        <v>58.333333333333336</v>
      </c>
      <c r="T32" s="87">
        <v>70</v>
      </c>
      <c r="U32" s="88"/>
      <c r="V32" s="89"/>
      <c r="W32" s="90">
        <f>V32*S32</f>
        <v>0</v>
      </c>
      <c r="X32" s="91">
        <f>V32*T32</f>
        <v>0</v>
      </c>
      <c r="Y32" s="65"/>
      <c r="Z32" s="92"/>
      <c r="AA32" s="93"/>
      <c r="AB32" s="94"/>
      <c r="AC32" s="95"/>
    </row>
    <row r="33" spans="1:29" ht="15.75" customHeight="1" x14ac:dyDescent="0.2">
      <c r="A33" s="70" t="s">
        <v>117</v>
      </c>
      <c r="B33" s="181" t="s">
        <v>118</v>
      </c>
      <c r="C33" s="71" t="s">
        <v>119</v>
      </c>
      <c r="D33" s="72" t="s">
        <v>120</v>
      </c>
      <c r="E33" s="73" t="s">
        <v>121</v>
      </c>
      <c r="F33" s="74"/>
      <c r="G33" s="75" t="s">
        <v>147</v>
      </c>
      <c r="H33" s="76" t="s">
        <v>154</v>
      </c>
      <c r="I33" s="73" t="s">
        <v>124</v>
      </c>
      <c r="J33" s="77">
        <v>2014</v>
      </c>
      <c r="K33" s="78">
        <v>0.75</v>
      </c>
      <c r="L33" s="79">
        <v>3</v>
      </c>
      <c r="M33" s="80" t="s">
        <v>315</v>
      </c>
      <c r="N33" s="81"/>
      <c r="O33" s="82"/>
      <c r="P33" s="83" t="s">
        <v>359</v>
      </c>
      <c r="Q33" s="84" t="s">
        <v>372</v>
      </c>
      <c r="R33" s="85" t="s">
        <v>684</v>
      </c>
      <c r="S33" s="86">
        <v>66.666666666666671</v>
      </c>
      <c r="T33" s="87">
        <v>80</v>
      </c>
      <c r="U33" s="88"/>
      <c r="V33" s="89"/>
      <c r="W33" s="90">
        <f>V33*S33</f>
        <v>0</v>
      </c>
      <c r="X33" s="91">
        <f>V33*T33</f>
        <v>0</v>
      </c>
      <c r="Y33" s="65"/>
      <c r="Z33" s="92"/>
      <c r="AA33" s="93"/>
      <c r="AB33" s="94"/>
      <c r="AC33" s="95"/>
    </row>
    <row r="34" spans="1:29" ht="15.75" customHeight="1" x14ac:dyDescent="0.2">
      <c r="A34" s="70" t="s">
        <v>117</v>
      </c>
      <c r="B34" s="181" t="s">
        <v>118</v>
      </c>
      <c r="C34" s="71" t="s">
        <v>119</v>
      </c>
      <c r="D34" s="72" t="s">
        <v>120</v>
      </c>
      <c r="E34" s="73" t="s">
        <v>121</v>
      </c>
      <c r="F34" s="74"/>
      <c r="G34" s="75" t="s">
        <v>147</v>
      </c>
      <c r="H34" s="76" t="s">
        <v>155</v>
      </c>
      <c r="I34" s="73" t="s">
        <v>124</v>
      </c>
      <c r="J34" s="77">
        <v>2010</v>
      </c>
      <c r="K34" s="78">
        <v>0.75</v>
      </c>
      <c r="L34" s="79">
        <v>1</v>
      </c>
      <c r="M34" s="80" t="s">
        <v>315</v>
      </c>
      <c r="N34" s="81"/>
      <c r="O34" s="82"/>
      <c r="P34" s="83" t="s">
        <v>359</v>
      </c>
      <c r="Q34" s="84" t="s">
        <v>373</v>
      </c>
      <c r="R34" s="85" t="s">
        <v>684</v>
      </c>
      <c r="S34" s="86">
        <v>83.333333333333343</v>
      </c>
      <c r="T34" s="87">
        <v>100</v>
      </c>
      <c r="U34" s="88"/>
      <c r="V34" s="89"/>
      <c r="W34" s="90">
        <f>V34*S34</f>
        <v>0</v>
      </c>
      <c r="X34" s="91">
        <f>V34*T34</f>
        <v>0</v>
      </c>
      <c r="Y34" s="65"/>
      <c r="Z34" s="92"/>
      <c r="AA34" s="93"/>
      <c r="AB34" s="94"/>
      <c r="AC34" s="95"/>
    </row>
    <row r="35" spans="1:29" ht="15.75" customHeight="1" x14ac:dyDescent="0.2">
      <c r="A35" s="70" t="s">
        <v>117</v>
      </c>
      <c r="B35" s="181" t="s">
        <v>118</v>
      </c>
      <c r="C35" s="71" t="s">
        <v>119</v>
      </c>
      <c r="D35" s="72" t="s">
        <v>120</v>
      </c>
      <c r="E35" s="73" t="s">
        <v>121</v>
      </c>
      <c r="F35" s="74"/>
      <c r="G35" s="75" t="s">
        <v>147</v>
      </c>
      <c r="H35" s="76" t="s">
        <v>155</v>
      </c>
      <c r="I35" s="73" t="s">
        <v>124</v>
      </c>
      <c r="J35" s="77">
        <v>2011</v>
      </c>
      <c r="K35" s="78">
        <v>0.75</v>
      </c>
      <c r="L35" s="79">
        <v>5</v>
      </c>
      <c r="M35" s="80" t="s">
        <v>315</v>
      </c>
      <c r="N35" s="81"/>
      <c r="O35" s="82"/>
      <c r="P35" s="83" t="s">
        <v>356</v>
      </c>
      <c r="Q35" s="84" t="s">
        <v>374</v>
      </c>
      <c r="R35" s="85" t="s">
        <v>684</v>
      </c>
      <c r="S35" s="86">
        <v>66.666666666666671</v>
      </c>
      <c r="T35" s="87">
        <v>80</v>
      </c>
      <c r="U35" s="88"/>
      <c r="V35" s="89"/>
      <c r="W35" s="90">
        <f>V35*S35</f>
        <v>0</v>
      </c>
      <c r="X35" s="91">
        <f>V35*T35</f>
        <v>0</v>
      </c>
      <c r="Y35" s="65"/>
      <c r="Z35" s="92"/>
      <c r="AA35" s="93"/>
      <c r="AB35" s="94"/>
      <c r="AC35" s="95"/>
    </row>
    <row r="36" spans="1:29" ht="15.75" customHeight="1" x14ac:dyDescent="0.2">
      <c r="A36" s="70" t="s">
        <v>117</v>
      </c>
      <c r="B36" s="181" t="s">
        <v>118</v>
      </c>
      <c r="C36" s="71" t="s">
        <v>119</v>
      </c>
      <c r="D36" s="72" t="s">
        <v>120</v>
      </c>
      <c r="E36" s="73" t="s">
        <v>121</v>
      </c>
      <c r="F36" s="74"/>
      <c r="G36" s="75" t="s">
        <v>147</v>
      </c>
      <c r="H36" s="76" t="s">
        <v>155</v>
      </c>
      <c r="I36" s="73" t="s">
        <v>124</v>
      </c>
      <c r="J36" s="77">
        <v>2012</v>
      </c>
      <c r="K36" s="78">
        <v>0.75</v>
      </c>
      <c r="L36" s="79">
        <v>1</v>
      </c>
      <c r="M36" s="80" t="s">
        <v>315</v>
      </c>
      <c r="N36" s="81"/>
      <c r="O36" s="82"/>
      <c r="P36" s="83" t="s">
        <v>369</v>
      </c>
      <c r="Q36" s="84" t="s">
        <v>375</v>
      </c>
      <c r="R36" s="85" t="s">
        <v>684</v>
      </c>
      <c r="S36" s="86">
        <v>83.333333333333343</v>
      </c>
      <c r="T36" s="87">
        <v>100</v>
      </c>
      <c r="U36" s="88"/>
      <c r="V36" s="89"/>
      <c r="W36" s="90">
        <f>V36*S36</f>
        <v>0</v>
      </c>
      <c r="X36" s="91">
        <f>V36*T36</f>
        <v>0</v>
      </c>
      <c r="Y36" s="65"/>
      <c r="Z36" s="92"/>
      <c r="AA36" s="93"/>
      <c r="AB36" s="94"/>
      <c r="AC36" s="95"/>
    </row>
    <row r="37" spans="1:29" ht="15.75" customHeight="1" x14ac:dyDescent="0.2">
      <c r="A37" s="70" t="s">
        <v>117</v>
      </c>
      <c r="B37" s="181" t="s">
        <v>118</v>
      </c>
      <c r="C37" s="71" t="s">
        <v>119</v>
      </c>
      <c r="D37" s="72" t="s">
        <v>120</v>
      </c>
      <c r="E37" s="73" t="s">
        <v>121</v>
      </c>
      <c r="F37" s="74"/>
      <c r="G37" s="75" t="s">
        <v>147</v>
      </c>
      <c r="H37" s="76" t="s">
        <v>155</v>
      </c>
      <c r="I37" s="73" t="s">
        <v>124</v>
      </c>
      <c r="J37" s="77">
        <v>2013</v>
      </c>
      <c r="K37" s="78">
        <v>0.75</v>
      </c>
      <c r="L37" s="79">
        <v>1</v>
      </c>
      <c r="M37" s="80" t="s">
        <v>315</v>
      </c>
      <c r="N37" s="81"/>
      <c r="O37" s="82"/>
      <c r="P37" s="83" t="s">
        <v>359</v>
      </c>
      <c r="Q37" s="84" t="s">
        <v>376</v>
      </c>
      <c r="R37" s="85" t="s">
        <v>684</v>
      </c>
      <c r="S37" s="86">
        <v>70.833333333333343</v>
      </c>
      <c r="T37" s="87">
        <v>85</v>
      </c>
      <c r="U37" s="88"/>
      <c r="V37" s="89"/>
      <c r="W37" s="90">
        <f>V37*S37</f>
        <v>0</v>
      </c>
      <c r="X37" s="91">
        <f>V37*T37</f>
        <v>0</v>
      </c>
      <c r="Y37" s="65"/>
      <c r="Z37" s="92"/>
      <c r="AA37" s="93"/>
      <c r="AB37" s="94"/>
      <c r="AC37" s="95"/>
    </row>
    <row r="38" spans="1:29" ht="15.75" customHeight="1" x14ac:dyDescent="0.2">
      <c r="A38" s="70" t="s">
        <v>117</v>
      </c>
      <c r="B38" s="181" t="s">
        <v>118</v>
      </c>
      <c r="C38" s="71" t="s">
        <v>119</v>
      </c>
      <c r="D38" s="72" t="s">
        <v>120</v>
      </c>
      <c r="E38" s="73" t="s">
        <v>121</v>
      </c>
      <c r="F38" s="74"/>
      <c r="G38" s="75" t="s">
        <v>282</v>
      </c>
      <c r="H38" s="76" t="s">
        <v>284</v>
      </c>
      <c r="I38" s="73" t="s">
        <v>124</v>
      </c>
      <c r="J38" s="77">
        <v>2018</v>
      </c>
      <c r="K38" s="78">
        <v>0.75</v>
      </c>
      <c r="L38" s="79">
        <v>5</v>
      </c>
      <c r="M38" s="80" t="s">
        <v>315</v>
      </c>
      <c r="N38" s="81"/>
      <c r="O38" s="82"/>
      <c r="P38" s="83" t="s">
        <v>550</v>
      </c>
      <c r="Q38" s="84" t="s">
        <v>625</v>
      </c>
      <c r="R38" s="85" t="s">
        <v>685</v>
      </c>
      <c r="S38" s="86">
        <v>50</v>
      </c>
      <c r="T38" s="87">
        <v>60</v>
      </c>
      <c r="U38" s="88"/>
      <c r="V38" s="89"/>
      <c r="W38" s="90">
        <f>V38*S38</f>
        <v>0</v>
      </c>
      <c r="X38" s="91">
        <f>V38*T38</f>
        <v>0</v>
      </c>
      <c r="Y38" s="65"/>
      <c r="Z38" s="92"/>
      <c r="AA38" s="93"/>
      <c r="AB38" s="94"/>
      <c r="AC38" s="95"/>
    </row>
    <row r="39" spans="1:29" ht="15.75" customHeight="1" x14ac:dyDescent="0.2">
      <c r="A39" s="70" t="s">
        <v>117</v>
      </c>
      <c r="B39" s="181" t="s">
        <v>125</v>
      </c>
      <c r="C39" s="71" t="s">
        <v>119</v>
      </c>
      <c r="D39" s="72" t="s">
        <v>120</v>
      </c>
      <c r="E39" s="73" t="s">
        <v>121</v>
      </c>
      <c r="F39" s="74"/>
      <c r="G39" s="75" t="s">
        <v>282</v>
      </c>
      <c r="H39" s="76" t="s">
        <v>285</v>
      </c>
      <c r="I39" s="73" t="s">
        <v>128</v>
      </c>
      <c r="J39" s="77">
        <v>2018</v>
      </c>
      <c r="K39" s="78">
        <v>0.75</v>
      </c>
      <c r="L39" s="79">
        <v>2</v>
      </c>
      <c r="M39" s="80" t="s">
        <v>315</v>
      </c>
      <c r="N39" s="81"/>
      <c r="O39" s="82"/>
      <c r="P39" s="83" t="s">
        <v>623</v>
      </c>
      <c r="Q39" s="84" t="s">
        <v>626</v>
      </c>
      <c r="R39" s="85" t="s">
        <v>685</v>
      </c>
      <c r="S39" s="86">
        <v>50</v>
      </c>
      <c r="T39" s="87">
        <v>60</v>
      </c>
      <c r="U39" s="88"/>
      <c r="V39" s="89"/>
      <c r="W39" s="90">
        <f>V39*S39</f>
        <v>0</v>
      </c>
      <c r="X39" s="91">
        <f>V39*T39</f>
        <v>0</v>
      </c>
      <c r="Y39" s="65"/>
      <c r="Z39" s="92"/>
      <c r="AA39" s="93"/>
      <c r="AB39" s="94"/>
      <c r="AC39" s="95"/>
    </row>
    <row r="40" spans="1:29" ht="15.75" customHeight="1" x14ac:dyDescent="0.2">
      <c r="A40" s="70" t="s">
        <v>117</v>
      </c>
      <c r="B40" s="181" t="s">
        <v>125</v>
      </c>
      <c r="C40" s="71" t="s">
        <v>119</v>
      </c>
      <c r="D40" s="72" t="s">
        <v>120</v>
      </c>
      <c r="E40" s="73" t="s">
        <v>121</v>
      </c>
      <c r="F40" s="74"/>
      <c r="G40" s="75" t="s">
        <v>282</v>
      </c>
      <c r="H40" s="76" t="s">
        <v>286</v>
      </c>
      <c r="I40" s="73" t="s">
        <v>128</v>
      </c>
      <c r="J40" s="77">
        <v>2018</v>
      </c>
      <c r="K40" s="78">
        <v>0.75</v>
      </c>
      <c r="L40" s="79">
        <v>3</v>
      </c>
      <c r="M40" s="80" t="s">
        <v>315</v>
      </c>
      <c r="N40" s="81"/>
      <c r="O40" s="82"/>
      <c r="P40" s="83" t="s">
        <v>623</v>
      </c>
      <c r="Q40" s="84" t="s">
        <v>627</v>
      </c>
      <c r="R40" s="85" t="s">
        <v>685</v>
      </c>
      <c r="S40" s="86">
        <v>50</v>
      </c>
      <c r="T40" s="87">
        <v>60</v>
      </c>
      <c r="U40" s="88"/>
      <c r="V40" s="89"/>
      <c r="W40" s="90">
        <f>V40*S40</f>
        <v>0</v>
      </c>
      <c r="X40" s="91">
        <f>V40*T40</f>
        <v>0</v>
      </c>
      <c r="Y40" s="65"/>
      <c r="Z40" s="92"/>
      <c r="AA40" s="93"/>
      <c r="AB40" s="94"/>
      <c r="AC40" s="95"/>
    </row>
    <row r="41" spans="1:29" ht="15.75" customHeight="1" x14ac:dyDescent="0.2">
      <c r="A41" s="70" t="s">
        <v>117</v>
      </c>
      <c r="B41" s="181" t="s">
        <v>118</v>
      </c>
      <c r="C41" s="71" t="s">
        <v>119</v>
      </c>
      <c r="D41" s="72" t="s">
        <v>120</v>
      </c>
      <c r="E41" s="73" t="s">
        <v>121</v>
      </c>
      <c r="F41" s="74"/>
      <c r="G41" s="75" t="s">
        <v>282</v>
      </c>
      <c r="H41" s="76" t="s">
        <v>283</v>
      </c>
      <c r="I41" s="73" t="s">
        <v>124</v>
      </c>
      <c r="J41" s="77">
        <v>2017</v>
      </c>
      <c r="K41" s="78">
        <v>1.5</v>
      </c>
      <c r="L41" s="79">
        <v>6</v>
      </c>
      <c r="M41" s="80" t="s">
        <v>315</v>
      </c>
      <c r="N41" s="81"/>
      <c r="O41" s="82"/>
      <c r="P41" s="83" t="s">
        <v>550</v>
      </c>
      <c r="Q41" s="84" t="s">
        <v>624</v>
      </c>
      <c r="R41" s="85" t="s">
        <v>685</v>
      </c>
      <c r="S41" s="86">
        <v>62.5</v>
      </c>
      <c r="T41" s="87">
        <v>75</v>
      </c>
      <c r="U41" s="88"/>
      <c r="V41" s="89"/>
      <c r="W41" s="90">
        <f>V41*S41</f>
        <v>0</v>
      </c>
      <c r="X41" s="91">
        <f>V41*T41</f>
        <v>0</v>
      </c>
      <c r="Y41" s="65"/>
      <c r="Z41" s="92"/>
      <c r="AA41" s="93"/>
      <c r="AB41" s="94"/>
      <c r="AC41" s="95"/>
    </row>
    <row r="42" spans="1:29" ht="15.75" customHeight="1" x14ac:dyDescent="0.2">
      <c r="A42" s="70" t="s">
        <v>117</v>
      </c>
      <c r="B42" s="181" t="s">
        <v>118</v>
      </c>
      <c r="C42" s="71" t="s">
        <v>119</v>
      </c>
      <c r="D42" s="72" t="s">
        <v>120</v>
      </c>
      <c r="E42" s="73" t="s">
        <v>121</v>
      </c>
      <c r="F42" s="74"/>
      <c r="G42" s="75" t="s">
        <v>282</v>
      </c>
      <c r="H42" s="76" t="s">
        <v>283</v>
      </c>
      <c r="I42" s="73" t="s">
        <v>124</v>
      </c>
      <c r="J42" s="77">
        <v>2018</v>
      </c>
      <c r="K42" s="78">
        <v>0.75</v>
      </c>
      <c r="L42" s="79">
        <v>12</v>
      </c>
      <c r="M42" s="80" t="s">
        <v>315</v>
      </c>
      <c r="N42" s="81"/>
      <c r="O42" s="82"/>
      <c r="P42" s="83" t="s">
        <v>550</v>
      </c>
      <c r="Q42" s="84" t="s">
        <v>629</v>
      </c>
      <c r="R42" s="85" t="s">
        <v>685</v>
      </c>
      <c r="S42" s="86">
        <v>25</v>
      </c>
      <c r="T42" s="87">
        <v>30</v>
      </c>
      <c r="U42" s="88"/>
      <c r="V42" s="89"/>
      <c r="W42" s="90">
        <f>V42*S42</f>
        <v>0</v>
      </c>
      <c r="X42" s="91">
        <f>V42*T42</f>
        <v>0</v>
      </c>
      <c r="Y42" s="65"/>
      <c r="Z42" s="92"/>
      <c r="AA42" s="93"/>
      <c r="AB42" s="94"/>
      <c r="AC42" s="95"/>
    </row>
    <row r="43" spans="1:29" ht="15.75" customHeight="1" x14ac:dyDescent="0.2">
      <c r="A43" s="70" t="s">
        <v>117</v>
      </c>
      <c r="B43" s="181" t="s">
        <v>118</v>
      </c>
      <c r="C43" s="71" t="s">
        <v>119</v>
      </c>
      <c r="D43" s="72" t="s">
        <v>120</v>
      </c>
      <c r="E43" s="73" t="s">
        <v>121</v>
      </c>
      <c r="F43" s="74"/>
      <c r="G43" s="75" t="s">
        <v>282</v>
      </c>
      <c r="H43" s="76" t="s">
        <v>287</v>
      </c>
      <c r="I43" s="73" t="s">
        <v>124</v>
      </c>
      <c r="J43" s="77">
        <v>2017</v>
      </c>
      <c r="K43" s="78">
        <v>0.75</v>
      </c>
      <c r="L43" s="79">
        <v>6</v>
      </c>
      <c r="M43" s="80" t="s">
        <v>315</v>
      </c>
      <c r="N43" s="81"/>
      <c r="O43" s="82"/>
      <c r="P43" s="83" t="s">
        <v>550</v>
      </c>
      <c r="Q43" s="84" t="s">
        <v>628</v>
      </c>
      <c r="R43" s="85" t="s">
        <v>685</v>
      </c>
      <c r="S43" s="86">
        <v>50</v>
      </c>
      <c r="T43" s="87">
        <v>60</v>
      </c>
      <c r="U43" s="88"/>
      <c r="V43" s="89"/>
      <c r="W43" s="90">
        <f>V43*S43</f>
        <v>0</v>
      </c>
      <c r="X43" s="91">
        <f>V43*T43</f>
        <v>0</v>
      </c>
      <c r="Y43" s="65"/>
      <c r="Z43" s="92"/>
      <c r="AA43" s="93"/>
      <c r="AB43" s="94"/>
      <c r="AC43" s="95"/>
    </row>
    <row r="44" spans="1:29" ht="15.75" customHeight="1" x14ac:dyDescent="0.2">
      <c r="A44" s="70" t="s">
        <v>117</v>
      </c>
      <c r="B44" s="181" t="s">
        <v>118</v>
      </c>
      <c r="C44" s="71" t="s">
        <v>119</v>
      </c>
      <c r="D44" s="72" t="s">
        <v>120</v>
      </c>
      <c r="E44" s="73" t="s">
        <v>121</v>
      </c>
      <c r="F44" s="74"/>
      <c r="G44" s="75" t="s">
        <v>240</v>
      </c>
      <c r="H44" s="76" t="s">
        <v>241</v>
      </c>
      <c r="I44" s="73" t="s">
        <v>124</v>
      </c>
      <c r="J44" s="77">
        <v>1990</v>
      </c>
      <c r="K44" s="78">
        <v>0.75</v>
      </c>
      <c r="L44" s="79">
        <v>2</v>
      </c>
      <c r="M44" s="80">
        <v>-2.5</v>
      </c>
      <c r="N44" s="81"/>
      <c r="O44" s="82" t="s">
        <v>321</v>
      </c>
      <c r="P44" s="83" t="s">
        <v>552</v>
      </c>
      <c r="Q44" s="84" t="s">
        <v>554</v>
      </c>
      <c r="R44" s="85" t="s">
        <v>684</v>
      </c>
      <c r="S44" s="86">
        <v>125</v>
      </c>
      <c r="T44" s="87">
        <v>150</v>
      </c>
      <c r="U44" s="88"/>
      <c r="V44" s="89"/>
      <c r="W44" s="90">
        <f>V44*S44</f>
        <v>0</v>
      </c>
      <c r="X44" s="91">
        <f>V44*T44</f>
        <v>0</v>
      </c>
      <c r="Y44" s="65"/>
      <c r="Z44" s="92"/>
      <c r="AA44" s="93"/>
      <c r="AB44" s="94"/>
      <c r="AC44" s="95"/>
    </row>
    <row r="45" spans="1:29" ht="15.75" customHeight="1" x14ac:dyDescent="0.2">
      <c r="A45" s="70" t="s">
        <v>117</v>
      </c>
      <c r="B45" s="181" t="s">
        <v>118</v>
      </c>
      <c r="C45" s="71" t="s">
        <v>119</v>
      </c>
      <c r="D45" s="72" t="s">
        <v>120</v>
      </c>
      <c r="E45" s="73" t="s">
        <v>121</v>
      </c>
      <c r="F45" s="74"/>
      <c r="G45" s="75" t="s">
        <v>240</v>
      </c>
      <c r="H45" s="76" t="s">
        <v>241</v>
      </c>
      <c r="I45" s="73" t="s">
        <v>124</v>
      </c>
      <c r="J45" s="77">
        <v>1990</v>
      </c>
      <c r="K45" s="78">
        <v>0.75</v>
      </c>
      <c r="L45" s="79">
        <v>1</v>
      </c>
      <c r="M45" s="80">
        <v>-1</v>
      </c>
      <c r="N45" s="81"/>
      <c r="O45" s="82" t="s">
        <v>322</v>
      </c>
      <c r="P45" s="83" t="s">
        <v>553</v>
      </c>
      <c r="Q45" s="84" t="s">
        <v>555</v>
      </c>
      <c r="R45" s="85" t="s">
        <v>684</v>
      </c>
      <c r="S45" s="86">
        <v>133.33333333333334</v>
      </c>
      <c r="T45" s="87">
        <v>160</v>
      </c>
      <c r="U45" s="88"/>
      <c r="V45" s="89"/>
      <c r="W45" s="90">
        <f>V45*S45</f>
        <v>0</v>
      </c>
      <c r="X45" s="91">
        <f>V45*T45</f>
        <v>0</v>
      </c>
      <c r="Y45" s="65"/>
      <c r="Z45" s="92"/>
      <c r="AA45" s="93"/>
      <c r="AB45" s="94"/>
      <c r="AC45" s="95"/>
    </row>
    <row r="46" spans="1:29" ht="15.75" customHeight="1" x14ac:dyDescent="0.2">
      <c r="A46" s="70" t="s">
        <v>117</v>
      </c>
      <c r="B46" s="181" t="s">
        <v>118</v>
      </c>
      <c r="C46" s="71" t="s">
        <v>119</v>
      </c>
      <c r="D46" s="72" t="s">
        <v>120</v>
      </c>
      <c r="E46" s="73" t="s">
        <v>121</v>
      </c>
      <c r="F46" s="74"/>
      <c r="G46" s="75" t="s">
        <v>133</v>
      </c>
      <c r="H46" s="76" t="s">
        <v>134</v>
      </c>
      <c r="I46" s="73" t="s">
        <v>124</v>
      </c>
      <c r="J46" s="77">
        <v>2015</v>
      </c>
      <c r="K46" s="78">
        <v>0.75</v>
      </c>
      <c r="L46" s="79">
        <v>1</v>
      </c>
      <c r="M46" s="80" t="s">
        <v>315</v>
      </c>
      <c r="N46" s="81"/>
      <c r="O46" s="82"/>
      <c r="P46" s="83" t="s">
        <v>339</v>
      </c>
      <c r="Q46" s="84" t="s">
        <v>340</v>
      </c>
      <c r="R46" s="85" t="s">
        <v>684</v>
      </c>
      <c r="S46" s="86">
        <v>254.16666666666669</v>
      </c>
      <c r="T46" s="87">
        <v>305</v>
      </c>
      <c r="U46" s="88"/>
      <c r="V46" s="89"/>
      <c r="W46" s="90">
        <f>V46*S46</f>
        <v>0</v>
      </c>
      <c r="X46" s="91">
        <f>V46*T46</f>
        <v>0</v>
      </c>
      <c r="Y46" s="65"/>
      <c r="Z46" s="92"/>
      <c r="AA46" s="93"/>
      <c r="AB46" s="94"/>
      <c r="AC46" s="95"/>
    </row>
    <row r="47" spans="1:29" ht="15.75" customHeight="1" x14ac:dyDescent="0.2">
      <c r="A47" s="70" t="s">
        <v>117</v>
      </c>
      <c r="B47" s="181" t="s">
        <v>125</v>
      </c>
      <c r="C47" s="71" t="s">
        <v>119</v>
      </c>
      <c r="D47" s="72" t="s">
        <v>120</v>
      </c>
      <c r="E47" s="73" t="s">
        <v>121</v>
      </c>
      <c r="F47" s="74"/>
      <c r="G47" s="75" t="s">
        <v>268</v>
      </c>
      <c r="H47" s="76" t="s">
        <v>269</v>
      </c>
      <c r="I47" s="73" t="s">
        <v>270</v>
      </c>
      <c r="J47" s="77">
        <v>2017</v>
      </c>
      <c r="K47" s="78">
        <v>0.75</v>
      </c>
      <c r="L47" s="79">
        <v>5</v>
      </c>
      <c r="M47" s="80"/>
      <c r="N47" s="81"/>
      <c r="O47" s="82"/>
      <c r="P47" s="83" t="s">
        <v>595</v>
      </c>
      <c r="Q47" s="84" t="s">
        <v>596</v>
      </c>
      <c r="R47" s="85" t="s">
        <v>685</v>
      </c>
      <c r="S47" s="86">
        <v>170</v>
      </c>
      <c r="T47" s="87">
        <v>204</v>
      </c>
      <c r="U47" s="88"/>
      <c r="V47" s="89"/>
      <c r="W47" s="90">
        <f>V47*S47</f>
        <v>0</v>
      </c>
      <c r="X47" s="91">
        <f>V47*T47</f>
        <v>0</v>
      </c>
      <c r="Y47" s="65"/>
      <c r="Z47" s="92"/>
      <c r="AA47" s="93"/>
      <c r="AB47" s="94"/>
      <c r="AC47" s="95"/>
    </row>
    <row r="48" spans="1:29" ht="15.75" customHeight="1" x14ac:dyDescent="0.2">
      <c r="A48" s="70" t="s">
        <v>117</v>
      </c>
      <c r="B48" s="181" t="s">
        <v>125</v>
      </c>
      <c r="C48" s="71" t="s">
        <v>119</v>
      </c>
      <c r="D48" s="72" t="s">
        <v>120</v>
      </c>
      <c r="E48" s="73" t="s">
        <v>121</v>
      </c>
      <c r="F48" s="74"/>
      <c r="G48" s="75" t="s">
        <v>268</v>
      </c>
      <c r="H48" s="76" t="s">
        <v>195</v>
      </c>
      <c r="I48" s="73" t="s">
        <v>128</v>
      </c>
      <c r="J48" s="77">
        <v>2015</v>
      </c>
      <c r="K48" s="78">
        <v>0.75</v>
      </c>
      <c r="L48" s="79">
        <v>3</v>
      </c>
      <c r="M48" s="80" t="s">
        <v>327</v>
      </c>
      <c r="N48" s="81"/>
      <c r="O48" s="82"/>
      <c r="P48" s="83" t="s">
        <v>630</v>
      </c>
      <c r="Q48" s="84" t="s">
        <v>632</v>
      </c>
      <c r="R48" s="85" t="s">
        <v>685</v>
      </c>
      <c r="S48" s="86">
        <v>500</v>
      </c>
      <c r="T48" s="87">
        <v>600</v>
      </c>
      <c r="U48" s="88"/>
      <c r="V48" s="89"/>
      <c r="W48" s="90">
        <f>V48*S48</f>
        <v>0</v>
      </c>
      <c r="X48" s="91">
        <f>V48*T48</f>
        <v>0</v>
      </c>
      <c r="Y48" s="65"/>
      <c r="Z48" s="92"/>
      <c r="AA48" s="93"/>
      <c r="AB48" s="94"/>
      <c r="AC48" s="95"/>
    </row>
    <row r="49" spans="1:29" ht="15.75" customHeight="1" x14ac:dyDescent="0.2">
      <c r="A49" s="70" t="s">
        <v>117</v>
      </c>
      <c r="B49" s="181" t="s">
        <v>118</v>
      </c>
      <c r="C49" s="71" t="s">
        <v>119</v>
      </c>
      <c r="D49" s="72" t="s">
        <v>120</v>
      </c>
      <c r="E49" s="73" t="s">
        <v>121</v>
      </c>
      <c r="F49" s="74"/>
      <c r="G49" s="75" t="s">
        <v>306</v>
      </c>
      <c r="H49" s="76" t="s">
        <v>307</v>
      </c>
      <c r="I49" s="73" t="s">
        <v>124</v>
      </c>
      <c r="J49" s="77">
        <v>2006</v>
      </c>
      <c r="K49" s="78">
        <v>0.75</v>
      </c>
      <c r="L49" s="79">
        <v>1</v>
      </c>
      <c r="M49" s="80"/>
      <c r="N49" s="81"/>
      <c r="O49" s="82"/>
      <c r="P49" s="83" t="s">
        <v>673</v>
      </c>
      <c r="Q49" s="84" t="s">
        <v>674</v>
      </c>
      <c r="R49" s="85" t="s">
        <v>684</v>
      </c>
      <c r="S49" s="86">
        <v>50</v>
      </c>
      <c r="T49" s="87">
        <v>60</v>
      </c>
      <c r="U49" s="88"/>
      <c r="V49" s="89"/>
      <c r="W49" s="90">
        <f>V49*S49</f>
        <v>0</v>
      </c>
      <c r="X49" s="91">
        <f>V49*T49</f>
        <v>0</v>
      </c>
      <c r="Y49" s="65"/>
      <c r="Z49" s="92"/>
      <c r="AA49" s="93"/>
      <c r="AB49" s="94"/>
      <c r="AC49" s="95"/>
    </row>
    <row r="50" spans="1:29" ht="15.75" customHeight="1" x14ac:dyDescent="0.2">
      <c r="A50" s="70" t="s">
        <v>117</v>
      </c>
      <c r="B50" s="181" t="s">
        <v>118</v>
      </c>
      <c r="C50" s="71" t="s">
        <v>119</v>
      </c>
      <c r="D50" s="72" t="s">
        <v>120</v>
      </c>
      <c r="E50" s="73" t="s">
        <v>121</v>
      </c>
      <c r="F50" s="74"/>
      <c r="G50" s="75" t="s">
        <v>188</v>
      </c>
      <c r="H50" s="76" t="s">
        <v>138</v>
      </c>
      <c r="I50" s="73" t="s">
        <v>124</v>
      </c>
      <c r="J50" s="77">
        <v>1995</v>
      </c>
      <c r="K50" s="78">
        <v>0.75</v>
      </c>
      <c r="L50" s="79">
        <v>2</v>
      </c>
      <c r="M50" s="80" t="s">
        <v>315</v>
      </c>
      <c r="N50" s="81"/>
      <c r="O50" s="82"/>
      <c r="P50" s="83" t="s">
        <v>611</v>
      </c>
      <c r="Q50" s="84" t="s">
        <v>613</v>
      </c>
      <c r="R50" s="85" t="s">
        <v>684</v>
      </c>
      <c r="S50" s="86">
        <v>2083.3333333333335</v>
      </c>
      <c r="T50" s="87">
        <v>2500</v>
      </c>
      <c r="U50" s="88"/>
      <c r="V50" s="89"/>
      <c r="W50" s="90">
        <f>V50*S50</f>
        <v>0</v>
      </c>
      <c r="X50" s="91">
        <f>V50*T50</f>
        <v>0</v>
      </c>
      <c r="Y50" s="65"/>
      <c r="Z50" s="92"/>
      <c r="AA50" s="93"/>
      <c r="AB50" s="94"/>
      <c r="AC50" s="95"/>
    </row>
    <row r="51" spans="1:29" ht="15.75" customHeight="1" x14ac:dyDescent="0.2">
      <c r="A51" s="70" t="s">
        <v>117</v>
      </c>
      <c r="B51" s="181" t="s">
        <v>118</v>
      </c>
      <c r="C51" s="71" t="s">
        <v>119</v>
      </c>
      <c r="D51" s="72" t="s">
        <v>120</v>
      </c>
      <c r="E51" s="73" t="s">
        <v>121</v>
      </c>
      <c r="F51" s="74"/>
      <c r="G51" s="75" t="s">
        <v>188</v>
      </c>
      <c r="H51" s="76" t="s">
        <v>138</v>
      </c>
      <c r="I51" s="73" t="s">
        <v>124</v>
      </c>
      <c r="J51" s="77">
        <v>1997</v>
      </c>
      <c r="K51" s="78">
        <v>0.75</v>
      </c>
      <c r="L51" s="79">
        <v>2</v>
      </c>
      <c r="M51" s="80" t="s">
        <v>315</v>
      </c>
      <c r="N51" s="81"/>
      <c r="O51" s="82"/>
      <c r="P51" s="83" t="s">
        <v>610</v>
      </c>
      <c r="Q51" s="84" t="s">
        <v>612</v>
      </c>
      <c r="R51" s="85" t="s">
        <v>684</v>
      </c>
      <c r="S51" s="86">
        <v>1833.3333333333335</v>
      </c>
      <c r="T51" s="87">
        <v>2200</v>
      </c>
      <c r="U51" s="88"/>
      <c r="V51" s="89"/>
      <c r="W51" s="90">
        <f>V51*S51</f>
        <v>0</v>
      </c>
      <c r="X51" s="91">
        <f>V51*T51</f>
        <v>0</v>
      </c>
      <c r="Y51" s="65"/>
      <c r="Z51" s="92"/>
      <c r="AA51" s="93"/>
      <c r="AB51" s="94"/>
      <c r="AC51" s="95"/>
    </row>
    <row r="52" spans="1:29" ht="15.75" customHeight="1" x14ac:dyDescent="0.2">
      <c r="A52" s="70" t="s">
        <v>117</v>
      </c>
      <c r="B52" s="181" t="s">
        <v>118</v>
      </c>
      <c r="C52" s="71" t="s">
        <v>119</v>
      </c>
      <c r="D52" s="72" t="s">
        <v>120</v>
      </c>
      <c r="E52" s="73" t="s">
        <v>121</v>
      </c>
      <c r="F52" s="74"/>
      <c r="G52" s="75" t="s">
        <v>188</v>
      </c>
      <c r="H52" s="76" t="s">
        <v>150</v>
      </c>
      <c r="I52" s="73" t="s">
        <v>124</v>
      </c>
      <c r="J52" s="77">
        <v>1997</v>
      </c>
      <c r="K52" s="78">
        <v>0.75</v>
      </c>
      <c r="L52" s="79">
        <v>7</v>
      </c>
      <c r="M52" s="80" t="s">
        <v>315</v>
      </c>
      <c r="N52" s="81"/>
      <c r="O52" s="82" t="s">
        <v>326</v>
      </c>
      <c r="P52" s="83" t="s">
        <v>614</v>
      </c>
      <c r="Q52" s="84" t="s">
        <v>615</v>
      </c>
      <c r="R52" s="85" t="s">
        <v>684</v>
      </c>
      <c r="S52" s="86">
        <v>625</v>
      </c>
      <c r="T52" s="87">
        <v>750</v>
      </c>
      <c r="U52" s="88"/>
      <c r="V52" s="89"/>
      <c r="W52" s="90">
        <f>V52*S52</f>
        <v>0</v>
      </c>
      <c r="X52" s="91">
        <f>V52*T52</f>
        <v>0</v>
      </c>
      <c r="Y52" s="65"/>
      <c r="Z52" s="92"/>
      <c r="AA52" s="93"/>
      <c r="AB52" s="94"/>
      <c r="AC52" s="95"/>
    </row>
    <row r="53" spans="1:29" ht="15.75" customHeight="1" x14ac:dyDescent="0.2">
      <c r="A53" s="70" t="s">
        <v>117</v>
      </c>
      <c r="B53" s="181" t="s">
        <v>118</v>
      </c>
      <c r="C53" s="71" t="s">
        <v>119</v>
      </c>
      <c r="D53" s="72" t="s">
        <v>120</v>
      </c>
      <c r="E53" s="73" t="s">
        <v>121</v>
      </c>
      <c r="F53" s="74"/>
      <c r="G53" s="75" t="s">
        <v>188</v>
      </c>
      <c r="H53" s="76" t="s">
        <v>277</v>
      </c>
      <c r="I53" s="73" t="s">
        <v>124</v>
      </c>
      <c r="J53" s="77">
        <v>1997</v>
      </c>
      <c r="K53" s="78">
        <v>0.75</v>
      </c>
      <c r="L53" s="79">
        <v>2</v>
      </c>
      <c r="M53" s="80" t="s">
        <v>315</v>
      </c>
      <c r="N53" s="81"/>
      <c r="O53" s="82"/>
      <c r="P53" s="83" t="s">
        <v>611</v>
      </c>
      <c r="Q53" s="84" t="s">
        <v>616</v>
      </c>
      <c r="R53" s="85" t="s">
        <v>684</v>
      </c>
      <c r="S53" s="86">
        <v>833.33333333333337</v>
      </c>
      <c r="T53" s="87">
        <v>1000</v>
      </c>
      <c r="U53" s="88"/>
      <c r="V53" s="89"/>
      <c r="W53" s="90">
        <f>V53*S53</f>
        <v>0</v>
      </c>
      <c r="X53" s="91">
        <f>V53*T53</f>
        <v>0</v>
      </c>
      <c r="Y53" s="65"/>
      <c r="Z53" s="92"/>
      <c r="AA53" s="93"/>
      <c r="AB53" s="94"/>
      <c r="AC53" s="95"/>
    </row>
    <row r="54" spans="1:29" ht="15.75" customHeight="1" x14ac:dyDescent="0.2">
      <c r="A54" s="70" t="s">
        <v>117</v>
      </c>
      <c r="B54" s="181" t="s">
        <v>125</v>
      </c>
      <c r="C54" s="71" t="s">
        <v>119</v>
      </c>
      <c r="D54" s="72" t="s">
        <v>120</v>
      </c>
      <c r="E54" s="73" t="s">
        <v>121</v>
      </c>
      <c r="F54" s="74"/>
      <c r="G54" s="75" t="s">
        <v>193</v>
      </c>
      <c r="H54" s="76" t="s">
        <v>686</v>
      </c>
      <c r="I54" s="73" t="s">
        <v>128</v>
      </c>
      <c r="J54" s="77">
        <v>2013</v>
      </c>
      <c r="K54" s="78">
        <v>0.75</v>
      </c>
      <c r="L54" s="79">
        <v>3</v>
      </c>
      <c r="M54" s="80"/>
      <c r="N54" s="81"/>
      <c r="O54" s="82"/>
      <c r="P54" s="256" t="s">
        <v>728</v>
      </c>
      <c r="Q54" s="84" t="s">
        <v>700</v>
      </c>
      <c r="R54" s="85" t="s">
        <v>685</v>
      </c>
      <c r="S54" s="86">
        <v>91.666666666666671</v>
      </c>
      <c r="T54" s="87">
        <v>110</v>
      </c>
      <c r="U54" s="88"/>
      <c r="V54" s="89"/>
      <c r="W54" s="90">
        <f>V54*S54</f>
        <v>0</v>
      </c>
      <c r="X54" s="91">
        <f>V54*T54</f>
        <v>0</v>
      </c>
      <c r="Y54" s="65"/>
      <c r="Z54" s="92"/>
      <c r="AA54" s="93"/>
      <c r="AB54" s="94"/>
      <c r="AC54" s="95"/>
    </row>
    <row r="55" spans="1:29" ht="15.75" customHeight="1" x14ac:dyDescent="0.2">
      <c r="A55" s="70" t="s">
        <v>117</v>
      </c>
      <c r="B55" s="181" t="s">
        <v>125</v>
      </c>
      <c r="C55" s="71" t="s">
        <v>119</v>
      </c>
      <c r="D55" s="72" t="s">
        <v>120</v>
      </c>
      <c r="E55" s="73" t="s">
        <v>121</v>
      </c>
      <c r="F55" s="74"/>
      <c r="G55" s="75" t="s">
        <v>193</v>
      </c>
      <c r="H55" s="76" t="s">
        <v>686</v>
      </c>
      <c r="I55" s="73" t="s">
        <v>128</v>
      </c>
      <c r="J55" s="77">
        <v>2014</v>
      </c>
      <c r="K55" s="78">
        <v>0.75</v>
      </c>
      <c r="L55" s="79">
        <v>3</v>
      </c>
      <c r="M55" s="80"/>
      <c r="N55" s="81"/>
      <c r="O55" s="82"/>
      <c r="P55" s="256" t="s">
        <v>728</v>
      </c>
      <c r="Q55" s="84" t="s">
        <v>701</v>
      </c>
      <c r="R55" s="85" t="s">
        <v>685</v>
      </c>
      <c r="S55" s="86">
        <v>100</v>
      </c>
      <c r="T55" s="87">
        <v>120</v>
      </c>
      <c r="U55" s="88"/>
      <c r="V55" s="89"/>
      <c r="W55" s="90">
        <f>V55*S55</f>
        <v>0</v>
      </c>
      <c r="X55" s="91">
        <f>V55*T55</f>
        <v>0</v>
      </c>
      <c r="Y55" s="65"/>
      <c r="Z55" s="92"/>
      <c r="AA55" s="93"/>
      <c r="AB55" s="94"/>
      <c r="AC55" s="95"/>
    </row>
    <row r="56" spans="1:29" ht="15.75" customHeight="1" x14ac:dyDescent="0.2">
      <c r="A56" s="70" t="s">
        <v>117</v>
      </c>
      <c r="B56" s="181" t="s">
        <v>125</v>
      </c>
      <c r="C56" s="71" t="s">
        <v>119</v>
      </c>
      <c r="D56" s="72" t="s">
        <v>120</v>
      </c>
      <c r="E56" s="73" t="s">
        <v>121</v>
      </c>
      <c r="F56" s="74"/>
      <c r="G56" s="75" t="s">
        <v>193</v>
      </c>
      <c r="H56" s="76" t="s">
        <v>686</v>
      </c>
      <c r="I56" s="73" t="s">
        <v>128</v>
      </c>
      <c r="J56" s="77">
        <v>2015</v>
      </c>
      <c r="K56" s="78">
        <v>0.75</v>
      </c>
      <c r="L56" s="79">
        <v>4</v>
      </c>
      <c r="M56" s="80"/>
      <c r="N56" s="81"/>
      <c r="O56" s="82"/>
      <c r="P56" s="256" t="s">
        <v>729</v>
      </c>
      <c r="Q56" s="84" t="s">
        <v>702</v>
      </c>
      <c r="R56" s="85" t="s">
        <v>685</v>
      </c>
      <c r="S56" s="86">
        <v>100</v>
      </c>
      <c r="T56" s="87">
        <v>120</v>
      </c>
      <c r="U56" s="88"/>
      <c r="V56" s="89"/>
      <c r="W56" s="90">
        <f>V56*S56</f>
        <v>0</v>
      </c>
      <c r="X56" s="91">
        <f>V56*T56</f>
        <v>0</v>
      </c>
      <c r="Y56" s="65"/>
      <c r="Z56" s="92"/>
      <c r="AA56" s="93"/>
      <c r="AB56" s="94"/>
      <c r="AC56" s="95"/>
    </row>
    <row r="57" spans="1:29" ht="15.75" customHeight="1" x14ac:dyDescent="0.2">
      <c r="A57" s="70" t="s">
        <v>117</v>
      </c>
      <c r="B57" s="181" t="s">
        <v>125</v>
      </c>
      <c r="C57" s="71" t="s">
        <v>119</v>
      </c>
      <c r="D57" s="72" t="s">
        <v>120</v>
      </c>
      <c r="E57" s="73" t="s">
        <v>121</v>
      </c>
      <c r="F57" s="74"/>
      <c r="G57" s="75" t="s">
        <v>193</v>
      </c>
      <c r="H57" s="76" t="s">
        <v>686</v>
      </c>
      <c r="I57" s="73" t="s">
        <v>128</v>
      </c>
      <c r="J57" s="77">
        <v>2016</v>
      </c>
      <c r="K57" s="78">
        <v>0.75</v>
      </c>
      <c r="L57" s="79">
        <v>4</v>
      </c>
      <c r="M57" s="80"/>
      <c r="N57" s="81"/>
      <c r="O57" s="82"/>
      <c r="P57" s="256" t="s">
        <v>729</v>
      </c>
      <c r="Q57" s="84" t="s">
        <v>703</v>
      </c>
      <c r="R57" s="85" t="s">
        <v>685</v>
      </c>
      <c r="S57" s="86">
        <v>91.666666666666671</v>
      </c>
      <c r="T57" s="87">
        <v>110</v>
      </c>
      <c r="U57" s="88"/>
      <c r="V57" s="89"/>
      <c r="W57" s="90">
        <f>V57*S57</f>
        <v>0</v>
      </c>
      <c r="X57" s="91">
        <f>V57*T57</f>
        <v>0</v>
      </c>
      <c r="Y57" s="65"/>
      <c r="Z57" s="92"/>
      <c r="AA57" s="93"/>
      <c r="AB57" s="94"/>
      <c r="AC57" s="95"/>
    </row>
    <row r="58" spans="1:29" ht="15.75" customHeight="1" x14ac:dyDescent="0.2">
      <c r="A58" s="70" t="s">
        <v>117</v>
      </c>
      <c r="B58" s="181" t="s">
        <v>125</v>
      </c>
      <c r="C58" s="71" t="s">
        <v>119</v>
      </c>
      <c r="D58" s="72" t="s">
        <v>120</v>
      </c>
      <c r="E58" s="73" t="s">
        <v>121</v>
      </c>
      <c r="F58" s="74"/>
      <c r="G58" s="75" t="s">
        <v>193</v>
      </c>
      <c r="H58" s="76" t="s">
        <v>686</v>
      </c>
      <c r="I58" s="73" t="s">
        <v>128</v>
      </c>
      <c r="J58" s="77">
        <v>2016</v>
      </c>
      <c r="K58" s="78">
        <v>0.75</v>
      </c>
      <c r="L58" s="79">
        <v>2</v>
      </c>
      <c r="M58" s="80" t="s">
        <v>315</v>
      </c>
      <c r="N58" s="81"/>
      <c r="O58" s="82"/>
      <c r="P58" s="83" t="s">
        <v>471</v>
      </c>
      <c r="Q58" s="84" t="s">
        <v>472</v>
      </c>
      <c r="R58" s="85" t="s">
        <v>685</v>
      </c>
      <c r="S58" s="86">
        <v>79.166666666666671</v>
      </c>
      <c r="T58" s="87">
        <v>110</v>
      </c>
      <c r="U58" s="88"/>
      <c r="V58" s="89"/>
      <c r="W58" s="90">
        <f>V58*S58</f>
        <v>0</v>
      </c>
      <c r="X58" s="91">
        <f>V58*T58</f>
        <v>0</v>
      </c>
      <c r="Y58" s="65"/>
      <c r="Z58" s="92"/>
      <c r="AA58" s="93"/>
      <c r="AB58" s="94"/>
      <c r="AC58" s="95"/>
    </row>
    <row r="59" spans="1:29" ht="15.75" customHeight="1" x14ac:dyDescent="0.2">
      <c r="A59" s="70" t="s">
        <v>117</v>
      </c>
      <c r="B59" s="181" t="s">
        <v>125</v>
      </c>
      <c r="C59" s="71" t="s">
        <v>119</v>
      </c>
      <c r="D59" s="72" t="s">
        <v>120</v>
      </c>
      <c r="E59" s="73" t="s">
        <v>121</v>
      </c>
      <c r="F59" s="74"/>
      <c r="G59" s="75" t="s">
        <v>193</v>
      </c>
      <c r="H59" s="76" t="s">
        <v>687</v>
      </c>
      <c r="I59" s="73" t="s">
        <v>128</v>
      </c>
      <c r="J59" s="77">
        <v>2013</v>
      </c>
      <c r="K59" s="78">
        <v>0.75</v>
      </c>
      <c r="L59" s="79">
        <v>4</v>
      </c>
      <c r="M59" s="80"/>
      <c r="N59" s="81"/>
      <c r="O59" s="82"/>
      <c r="P59" s="256" t="s">
        <v>730</v>
      </c>
      <c r="Q59" s="84" t="s">
        <v>704</v>
      </c>
      <c r="R59" s="85" t="s">
        <v>685</v>
      </c>
      <c r="S59" s="86">
        <v>70.833333333333343</v>
      </c>
      <c r="T59" s="87">
        <v>85</v>
      </c>
      <c r="U59" s="88"/>
      <c r="V59" s="89"/>
      <c r="W59" s="90">
        <f>V59*S59</f>
        <v>0</v>
      </c>
      <c r="X59" s="91">
        <f>V59*T59</f>
        <v>0</v>
      </c>
      <c r="Y59" s="65"/>
      <c r="Z59" s="92"/>
      <c r="AA59" s="93"/>
      <c r="AB59" s="94"/>
      <c r="AC59" s="95"/>
    </row>
    <row r="60" spans="1:29" ht="15.75" customHeight="1" x14ac:dyDescent="0.2">
      <c r="A60" s="70" t="s">
        <v>117</v>
      </c>
      <c r="B60" s="181" t="s">
        <v>125</v>
      </c>
      <c r="C60" s="71" t="s">
        <v>119</v>
      </c>
      <c r="D60" s="72" t="s">
        <v>120</v>
      </c>
      <c r="E60" s="73" t="s">
        <v>121</v>
      </c>
      <c r="F60" s="74"/>
      <c r="G60" s="75" t="s">
        <v>193</v>
      </c>
      <c r="H60" s="76" t="s">
        <v>687</v>
      </c>
      <c r="I60" s="73" t="s">
        <v>128</v>
      </c>
      <c r="J60" s="77">
        <v>2014</v>
      </c>
      <c r="K60" s="78">
        <v>0.75</v>
      </c>
      <c r="L60" s="79">
        <v>4</v>
      </c>
      <c r="M60" s="80"/>
      <c r="N60" s="81"/>
      <c r="O60" s="82"/>
      <c r="P60" s="256" t="s">
        <v>730</v>
      </c>
      <c r="Q60" s="84" t="s">
        <v>705</v>
      </c>
      <c r="R60" s="85" t="s">
        <v>685</v>
      </c>
      <c r="S60" s="86">
        <v>70.833333333333343</v>
      </c>
      <c r="T60" s="87">
        <v>85</v>
      </c>
      <c r="U60" s="88"/>
      <c r="V60" s="89"/>
      <c r="W60" s="90">
        <f>V60*S60</f>
        <v>0</v>
      </c>
      <c r="X60" s="91">
        <f>V60*T60</f>
        <v>0</v>
      </c>
      <c r="Y60" s="65"/>
      <c r="Z60" s="92"/>
      <c r="AA60" s="93"/>
      <c r="AB60" s="94"/>
      <c r="AC60" s="95"/>
    </row>
    <row r="61" spans="1:29" ht="15.75" customHeight="1" x14ac:dyDescent="0.2">
      <c r="A61" s="70" t="s">
        <v>117</v>
      </c>
      <c r="B61" s="181" t="s">
        <v>125</v>
      </c>
      <c r="C61" s="71" t="s">
        <v>119</v>
      </c>
      <c r="D61" s="72" t="s">
        <v>120</v>
      </c>
      <c r="E61" s="73" t="s">
        <v>121</v>
      </c>
      <c r="F61" s="74"/>
      <c r="G61" s="75" t="s">
        <v>193</v>
      </c>
      <c r="H61" s="76" t="s">
        <v>687</v>
      </c>
      <c r="I61" s="73" t="s">
        <v>128</v>
      </c>
      <c r="J61" s="77">
        <v>2015</v>
      </c>
      <c r="K61" s="78">
        <v>0.75</v>
      </c>
      <c r="L61" s="79">
        <v>6</v>
      </c>
      <c r="M61" s="80"/>
      <c r="N61" s="81"/>
      <c r="O61" s="82"/>
      <c r="P61" s="256" t="s">
        <v>731</v>
      </c>
      <c r="Q61" s="84" t="s">
        <v>706</v>
      </c>
      <c r="R61" s="85" t="s">
        <v>685</v>
      </c>
      <c r="S61" s="86">
        <v>75</v>
      </c>
      <c r="T61" s="87">
        <v>90</v>
      </c>
      <c r="U61" s="88"/>
      <c r="V61" s="89"/>
      <c r="W61" s="90">
        <f>V61*S61</f>
        <v>0</v>
      </c>
      <c r="X61" s="91">
        <f>V61*T61</f>
        <v>0</v>
      </c>
      <c r="Y61" s="65"/>
      <c r="Z61" s="92"/>
      <c r="AA61" s="93"/>
      <c r="AB61" s="94"/>
      <c r="AC61" s="95"/>
    </row>
    <row r="62" spans="1:29" ht="15.75" customHeight="1" x14ac:dyDescent="0.2">
      <c r="A62" s="70" t="s">
        <v>117</v>
      </c>
      <c r="B62" s="181" t="s">
        <v>125</v>
      </c>
      <c r="C62" s="71" t="s">
        <v>119</v>
      </c>
      <c r="D62" s="72" t="s">
        <v>120</v>
      </c>
      <c r="E62" s="73" t="s">
        <v>121</v>
      </c>
      <c r="F62" s="74"/>
      <c r="G62" s="75" t="s">
        <v>193</v>
      </c>
      <c r="H62" s="76" t="s">
        <v>687</v>
      </c>
      <c r="I62" s="73" t="s">
        <v>128</v>
      </c>
      <c r="J62" s="77">
        <v>2016</v>
      </c>
      <c r="K62" s="78">
        <v>0.75</v>
      </c>
      <c r="L62" s="79">
        <v>4</v>
      </c>
      <c r="M62" s="80"/>
      <c r="N62" s="81"/>
      <c r="O62" s="82"/>
      <c r="P62" s="256" t="s">
        <v>732</v>
      </c>
      <c r="Q62" s="84" t="s">
        <v>707</v>
      </c>
      <c r="R62" s="85" t="s">
        <v>685</v>
      </c>
      <c r="S62" s="86">
        <v>79.166666666666671</v>
      </c>
      <c r="T62" s="87">
        <v>95</v>
      </c>
      <c r="U62" s="88"/>
      <c r="V62" s="89"/>
      <c r="W62" s="90">
        <f>V62*S62</f>
        <v>0</v>
      </c>
      <c r="X62" s="91">
        <f>V62*T62</f>
        <v>0</v>
      </c>
      <c r="Y62" s="65"/>
      <c r="Z62" s="92"/>
      <c r="AA62" s="93"/>
      <c r="AB62" s="94"/>
      <c r="AC62" s="95"/>
    </row>
    <row r="63" spans="1:29" ht="15.75" customHeight="1" x14ac:dyDescent="0.2">
      <c r="A63" s="70" t="s">
        <v>117</v>
      </c>
      <c r="B63" s="181" t="s">
        <v>118</v>
      </c>
      <c r="C63" s="71" t="s">
        <v>119</v>
      </c>
      <c r="D63" s="72" t="s">
        <v>120</v>
      </c>
      <c r="E63" s="73" t="s">
        <v>121</v>
      </c>
      <c r="F63" s="74"/>
      <c r="G63" s="75" t="s">
        <v>213</v>
      </c>
      <c r="H63" s="76" t="s">
        <v>214</v>
      </c>
      <c r="I63" s="73" t="s">
        <v>124</v>
      </c>
      <c r="J63" s="77">
        <v>2005</v>
      </c>
      <c r="K63" s="78">
        <v>0.75</v>
      </c>
      <c r="L63" s="79">
        <v>3</v>
      </c>
      <c r="M63" s="80" t="s">
        <v>315</v>
      </c>
      <c r="N63" s="81"/>
      <c r="O63" s="82"/>
      <c r="P63" s="83" t="s">
        <v>513</v>
      </c>
      <c r="Q63" s="84" t="s">
        <v>515</v>
      </c>
      <c r="R63" s="85" t="s">
        <v>684</v>
      </c>
      <c r="S63" s="86">
        <v>66.666666666666671</v>
      </c>
      <c r="T63" s="87">
        <v>80</v>
      </c>
      <c r="U63" s="88"/>
      <c r="V63" s="89"/>
      <c r="W63" s="90">
        <f>V63*S63</f>
        <v>0</v>
      </c>
      <c r="X63" s="91">
        <f>V63*T63</f>
        <v>0</v>
      </c>
      <c r="Y63" s="65"/>
      <c r="Z63" s="92"/>
      <c r="AA63" s="93"/>
      <c r="AB63" s="94"/>
      <c r="AC63" s="95"/>
    </row>
    <row r="64" spans="1:29" ht="15.75" customHeight="1" x14ac:dyDescent="0.2">
      <c r="A64" s="70" t="s">
        <v>117</v>
      </c>
      <c r="B64" s="181" t="s">
        <v>118</v>
      </c>
      <c r="C64" s="71" t="s">
        <v>119</v>
      </c>
      <c r="D64" s="72" t="s">
        <v>120</v>
      </c>
      <c r="E64" s="73" t="s">
        <v>121</v>
      </c>
      <c r="F64" s="74"/>
      <c r="G64" s="75" t="s">
        <v>271</v>
      </c>
      <c r="H64" s="76" t="s">
        <v>272</v>
      </c>
      <c r="I64" s="73" t="s">
        <v>124</v>
      </c>
      <c r="J64" s="77">
        <v>2013</v>
      </c>
      <c r="K64" s="78">
        <v>0.75</v>
      </c>
      <c r="L64" s="79">
        <v>3</v>
      </c>
      <c r="M64" s="80" t="s">
        <v>315</v>
      </c>
      <c r="N64" s="81"/>
      <c r="O64" s="82"/>
      <c r="P64" s="83" t="s">
        <v>599</v>
      </c>
      <c r="Q64" s="84" t="s">
        <v>600</v>
      </c>
      <c r="R64" s="85" t="s">
        <v>685</v>
      </c>
      <c r="S64" s="86">
        <v>150</v>
      </c>
      <c r="T64" s="87">
        <v>180</v>
      </c>
      <c r="U64" s="88"/>
      <c r="V64" s="89"/>
      <c r="W64" s="90">
        <f>V64*S64</f>
        <v>0</v>
      </c>
      <c r="X64" s="91">
        <f>V64*T64</f>
        <v>0</v>
      </c>
      <c r="Y64" s="65"/>
      <c r="Z64" s="92"/>
      <c r="AA64" s="93"/>
      <c r="AB64" s="94"/>
      <c r="AC64" s="95"/>
    </row>
    <row r="65" spans="1:29" ht="15.75" customHeight="1" x14ac:dyDescent="0.2">
      <c r="A65" s="70" t="s">
        <v>117</v>
      </c>
      <c r="B65" s="181" t="s">
        <v>125</v>
      </c>
      <c r="C65" s="71" t="s">
        <v>119</v>
      </c>
      <c r="D65" s="72" t="s">
        <v>120</v>
      </c>
      <c r="E65" s="73" t="s">
        <v>121</v>
      </c>
      <c r="F65" s="74"/>
      <c r="G65" s="75" t="s">
        <v>200</v>
      </c>
      <c r="H65" s="76" t="s">
        <v>201</v>
      </c>
      <c r="I65" s="73" t="s">
        <v>128</v>
      </c>
      <c r="J65" s="77">
        <v>2005</v>
      </c>
      <c r="K65" s="78">
        <v>0.75</v>
      </c>
      <c r="L65" s="79">
        <v>3</v>
      </c>
      <c r="M65" s="80" t="s">
        <v>315</v>
      </c>
      <c r="N65" s="81"/>
      <c r="O65" s="82"/>
      <c r="P65" s="83" t="s">
        <v>483</v>
      </c>
      <c r="Q65" s="84" t="s">
        <v>487</v>
      </c>
      <c r="R65" s="85" t="s">
        <v>685</v>
      </c>
      <c r="S65" s="86">
        <v>100</v>
      </c>
      <c r="T65" s="87">
        <v>120</v>
      </c>
      <c r="U65" s="88"/>
      <c r="V65" s="89"/>
      <c r="W65" s="90">
        <f>V65*S65</f>
        <v>0</v>
      </c>
      <c r="X65" s="91">
        <f>V65*T65</f>
        <v>0</v>
      </c>
      <c r="Y65" s="65"/>
      <c r="Z65" s="92"/>
      <c r="AA65" s="93"/>
      <c r="AB65" s="94"/>
      <c r="AC65" s="95"/>
    </row>
    <row r="66" spans="1:29" ht="15.75" customHeight="1" x14ac:dyDescent="0.2">
      <c r="A66" s="70" t="s">
        <v>117</v>
      </c>
      <c r="B66" s="181" t="s">
        <v>125</v>
      </c>
      <c r="C66" s="71" t="s">
        <v>119</v>
      </c>
      <c r="D66" s="72" t="s">
        <v>120</v>
      </c>
      <c r="E66" s="73" t="s">
        <v>121</v>
      </c>
      <c r="F66" s="74"/>
      <c r="G66" s="75" t="s">
        <v>200</v>
      </c>
      <c r="H66" s="76" t="s">
        <v>201</v>
      </c>
      <c r="I66" s="73" t="s">
        <v>128</v>
      </c>
      <c r="J66" s="77">
        <v>2005</v>
      </c>
      <c r="K66" s="78">
        <v>0.75</v>
      </c>
      <c r="L66" s="79">
        <v>4</v>
      </c>
      <c r="M66" s="80" t="s">
        <v>315</v>
      </c>
      <c r="N66" s="81"/>
      <c r="O66" s="82"/>
      <c r="P66" s="83" t="s">
        <v>484</v>
      </c>
      <c r="Q66" s="84" t="s">
        <v>488</v>
      </c>
      <c r="R66" s="85" t="s">
        <v>685</v>
      </c>
      <c r="S66" s="86">
        <v>100</v>
      </c>
      <c r="T66" s="87">
        <v>120</v>
      </c>
      <c r="U66" s="88"/>
      <c r="V66" s="89"/>
      <c r="W66" s="90">
        <f>V66*S66</f>
        <v>0</v>
      </c>
      <c r="X66" s="91">
        <f>V66*T66</f>
        <v>0</v>
      </c>
      <c r="Y66" s="65"/>
      <c r="Z66" s="92"/>
      <c r="AA66" s="93"/>
      <c r="AB66" s="94"/>
      <c r="AC66" s="95"/>
    </row>
    <row r="67" spans="1:29" ht="15.75" customHeight="1" x14ac:dyDescent="0.2">
      <c r="A67" s="70" t="s">
        <v>117</v>
      </c>
      <c r="B67" s="181" t="s">
        <v>125</v>
      </c>
      <c r="C67" s="71" t="s">
        <v>119</v>
      </c>
      <c r="D67" s="72" t="s">
        <v>120</v>
      </c>
      <c r="E67" s="73" t="s">
        <v>121</v>
      </c>
      <c r="F67" s="74"/>
      <c r="G67" s="75" t="s">
        <v>200</v>
      </c>
      <c r="H67" s="76" t="s">
        <v>201</v>
      </c>
      <c r="I67" s="73" t="s">
        <v>128</v>
      </c>
      <c r="J67" s="77">
        <v>2006</v>
      </c>
      <c r="K67" s="78">
        <v>0.75</v>
      </c>
      <c r="L67" s="79">
        <v>5</v>
      </c>
      <c r="M67" s="80" t="s">
        <v>315</v>
      </c>
      <c r="N67" s="81"/>
      <c r="O67" s="82"/>
      <c r="P67" s="83" t="s">
        <v>481</v>
      </c>
      <c r="Q67" s="84" t="s">
        <v>482</v>
      </c>
      <c r="R67" s="85" t="s">
        <v>685</v>
      </c>
      <c r="S67" s="86">
        <v>100</v>
      </c>
      <c r="T67" s="87">
        <v>120</v>
      </c>
      <c r="U67" s="88"/>
      <c r="V67" s="89"/>
      <c r="W67" s="90">
        <f>V67*S67</f>
        <v>0</v>
      </c>
      <c r="X67" s="91">
        <f>V67*T67</f>
        <v>0</v>
      </c>
      <c r="Y67" s="65"/>
      <c r="Z67" s="92"/>
      <c r="AA67" s="93"/>
      <c r="AB67" s="94"/>
      <c r="AC67" s="95"/>
    </row>
    <row r="68" spans="1:29" ht="15.75" customHeight="1" x14ac:dyDescent="0.2">
      <c r="A68" s="70" t="s">
        <v>117</v>
      </c>
      <c r="B68" s="181" t="s">
        <v>118</v>
      </c>
      <c r="C68" s="71" t="s">
        <v>119</v>
      </c>
      <c r="D68" s="72" t="s">
        <v>120</v>
      </c>
      <c r="E68" s="73" t="s">
        <v>121</v>
      </c>
      <c r="F68" s="74"/>
      <c r="G68" s="75" t="s">
        <v>202</v>
      </c>
      <c r="H68" s="76" t="s">
        <v>203</v>
      </c>
      <c r="I68" s="73" t="s">
        <v>124</v>
      </c>
      <c r="J68" s="77">
        <v>1999</v>
      </c>
      <c r="K68" s="78">
        <v>0.75</v>
      </c>
      <c r="L68" s="79">
        <v>7</v>
      </c>
      <c r="M68" s="80" t="s">
        <v>315</v>
      </c>
      <c r="N68" s="81"/>
      <c r="O68" s="82"/>
      <c r="P68" s="83" t="s">
        <v>485</v>
      </c>
      <c r="Q68" s="84" t="s">
        <v>489</v>
      </c>
      <c r="R68" s="85" t="s">
        <v>685</v>
      </c>
      <c r="S68" s="86">
        <v>125</v>
      </c>
      <c r="T68" s="87">
        <v>150</v>
      </c>
      <c r="U68" s="88"/>
      <c r="V68" s="89"/>
      <c r="W68" s="90">
        <f>V68*S68</f>
        <v>0</v>
      </c>
      <c r="X68" s="91">
        <f>V68*T68</f>
        <v>0</v>
      </c>
      <c r="Y68" s="65"/>
      <c r="Z68" s="92"/>
      <c r="AA68" s="93"/>
      <c r="AB68" s="94"/>
      <c r="AC68" s="95"/>
    </row>
    <row r="69" spans="1:29" ht="15.75" customHeight="1" x14ac:dyDescent="0.2">
      <c r="A69" s="70" t="s">
        <v>117</v>
      </c>
      <c r="B69" s="181" t="s">
        <v>118</v>
      </c>
      <c r="C69" s="71" t="s">
        <v>119</v>
      </c>
      <c r="D69" s="72" t="s">
        <v>120</v>
      </c>
      <c r="E69" s="73" t="s">
        <v>121</v>
      </c>
      <c r="F69" s="74"/>
      <c r="G69" s="75" t="s">
        <v>202</v>
      </c>
      <c r="H69" s="76" t="s">
        <v>203</v>
      </c>
      <c r="I69" s="73" t="s">
        <v>124</v>
      </c>
      <c r="J69" s="77">
        <v>1999</v>
      </c>
      <c r="K69" s="78">
        <v>0.75</v>
      </c>
      <c r="L69" s="79">
        <v>5</v>
      </c>
      <c r="M69" s="80" t="s">
        <v>315</v>
      </c>
      <c r="N69" s="81"/>
      <c r="O69" s="82"/>
      <c r="P69" s="83" t="s">
        <v>486</v>
      </c>
      <c r="Q69" s="84" t="s">
        <v>490</v>
      </c>
      <c r="R69" s="85" t="s">
        <v>685</v>
      </c>
      <c r="S69" s="86">
        <v>125</v>
      </c>
      <c r="T69" s="87">
        <v>150</v>
      </c>
      <c r="U69" s="88"/>
      <c r="V69" s="89"/>
      <c r="W69" s="90">
        <f>V69*S69</f>
        <v>0</v>
      </c>
      <c r="X69" s="91">
        <f>V69*T69</f>
        <v>0</v>
      </c>
      <c r="Y69" s="65"/>
      <c r="Z69" s="92"/>
      <c r="AA69" s="93"/>
      <c r="AB69" s="94"/>
      <c r="AC69" s="95"/>
    </row>
    <row r="70" spans="1:29" ht="15.75" customHeight="1" x14ac:dyDescent="0.2">
      <c r="A70" s="70" t="s">
        <v>117</v>
      </c>
      <c r="B70" s="181" t="s">
        <v>118</v>
      </c>
      <c r="C70" s="71" t="s">
        <v>119</v>
      </c>
      <c r="D70" s="72" t="s">
        <v>120</v>
      </c>
      <c r="E70" s="73" t="s">
        <v>121</v>
      </c>
      <c r="F70" s="74"/>
      <c r="G70" s="75" t="s">
        <v>204</v>
      </c>
      <c r="H70" s="76" t="s">
        <v>288</v>
      </c>
      <c r="I70" s="73" t="s">
        <v>124</v>
      </c>
      <c r="J70" s="77">
        <v>2017</v>
      </c>
      <c r="K70" s="78">
        <v>0.75</v>
      </c>
      <c r="L70" s="79">
        <v>6</v>
      </c>
      <c r="M70" s="80" t="s">
        <v>315</v>
      </c>
      <c r="N70" s="81"/>
      <c r="O70" s="82"/>
      <c r="P70" s="83" t="s">
        <v>631</v>
      </c>
      <c r="Q70" s="84" t="s">
        <v>633</v>
      </c>
      <c r="R70" s="85" t="s">
        <v>685</v>
      </c>
      <c r="S70" s="86">
        <v>33.333333333333336</v>
      </c>
      <c r="T70" s="87">
        <v>40</v>
      </c>
      <c r="U70" s="88"/>
      <c r="V70" s="89"/>
      <c r="W70" s="90">
        <f>V70*S70</f>
        <v>0</v>
      </c>
      <c r="X70" s="91">
        <f>V70*T70</f>
        <v>0</v>
      </c>
      <c r="Y70" s="65"/>
      <c r="Z70" s="92"/>
      <c r="AA70" s="93"/>
      <c r="AB70" s="94"/>
      <c r="AC70" s="95"/>
    </row>
    <row r="71" spans="1:29" ht="15.75" customHeight="1" x14ac:dyDescent="0.2">
      <c r="A71" s="70" t="s">
        <v>117</v>
      </c>
      <c r="B71" s="181" t="s">
        <v>118</v>
      </c>
      <c r="C71" s="71" t="s">
        <v>119</v>
      </c>
      <c r="D71" s="72" t="s">
        <v>120</v>
      </c>
      <c r="E71" s="73" t="s">
        <v>121</v>
      </c>
      <c r="F71" s="74"/>
      <c r="G71" s="75" t="s">
        <v>204</v>
      </c>
      <c r="H71" s="76" t="s">
        <v>288</v>
      </c>
      <c r="I71" s="73" t="s">
        <v>124</v>
      </c>
      <c r="J71" s="77">
        <v>2018</v>
      </c>
      <c r="K71" s="78">
        <v>0.75</v>
      </c>
      <c r="L71" s="79">
        <v>24</v>
      </c>
      <c r="M71" s="80" t="s">
        <v>315</v>
      </c>
      <c r="N71" s="81"/>
      <c r="O71" s="82"/>
      <c r="P71" s="83" t="s">
        <v>550</v>
      </c>
      <c r="Q71" s="84" t="s">
        <v>634</v>
      </c>
      <c r="R71" s="85" t="s">
        <v>685</v>
      </c>
      <c r="S71" s="86">
        <v>33.333333333333336</v>
      </c>
      <c r="T71" s="87">
        <v>40</v>
      </c>
      <c r="U71" s="88"/>
      <c r="V71" s="89"/>
      <c r="W71" s="90">
        <f>V71*S71</f>
        <v>0</v>
      </c>
      <c r="X71" s="91">
        <f>V71*T71</f>
        <v>0</v>
      </c>
      <c r="Y71" s="65"/>
      <c r="Z71" s="92"/>
      <c r="AA71" s="93"/>
      <c r="AB71" s="94"/>
      <c r="AC71" s="95"/>
    </row>
    <row r="72" spans="1:29" ht="15.75" customHeight="1" x14ac:dyDescent="0.2">
      <c r="A72" s="70" t="s">
        <v>117</v>
      </c>
      <c r="B72" s="181" t="s">
        <v>118</v>
      </c>
      <c r="C72" s="71" t="s">
        <v>119</v>
      </c>
      <c r="D72" s="72" t="s">
        <v>120</v>
      </c>
      <c r="E72" s="73" t="s">
        <v>121</v>
      </c>
      <c r="F72" s="74"/>
      <c r="G72" s="75" t="s">
        <v>204</v>
      </c>
      <c r="H72" s="76" t="s">
        <v>138</v>
      </c>
      <c r="I72" s="73" t="s">
        <v>124</v>
      </c>
      <c r="J72" s="77">
        <v>2014</v>
      </c>
      <c r="K72" s="78">
        <v>0.75</v>
      </c>
      <c r="L72" s="79">
        <v>1</v>
      </c>
      <c r="M72" s="80" t="s">
        <v>315</v>
      </c>
      <c r="N72" s="81"/>
      <c r="O72" s="82"/>
      <c r="P72" s="83" t="s">
        <v>500</v>
      </c>
      <c r="Q72" s="84" t="s">
        <v>503</v>
      </c>
      <c r="R72" s="85" t="s">
        <v>685</v>
      </c>
      <c r="S72" s="86">
        <v>750</v>
      </c>
      <c r="T72" s="87">
        <v>900</v>
      </c>
      <c r="U72" s="88"/>
      <c r="V72" s="89"/>
      <c r="W72" s="90">
        <f>V72*S72</f>
        <v>0</v>
      </c>
      <c r="X72" s="91">
        <f>V72*T72</f>
        <v>0</v>
      </c>
      <c r="Y72" s="65"/>
      <c r="Z72" s="92"/>
      <c r="AA72" s="93"/>
      <c r="AB72" s="94"/>
      <c r="AC72" s="95"/>
    </row>
    <row r="73" spans="1:29" ht="15.75" customHeight="1" x14ac:dyDescent="0.2">
      <c r="A73" s="70" t="s">
        <v>117</v>
      </c>
      <c r="B73" s="181" t="s">
        <v>118</v>
      </c>
      <c r="C73" s="71" t="s">
        <v>119</v>
      </c>
      <c r="D73" s="72" t="s">
        <v>120</v>
      </c>
      <c r="E73" s="73" t="s">
        <v>121</v>
      </c>
      <c r="F73" s="74"/>
      <c r="G73" s="75" t="s">
        <v>204</v>
      </c>
      <c r="H73" s="76" t="s">
        <v>185</v>
      </c>
      <c r="I73" s="73" t="s">
        <v>124</v>
      </c>
      <c r="J73" s="77">
        <v>2013</v>
      </c>
      <c r="K73" s="78">
        <v>0.75</v>
      </c>
      <c r="L73" s="79">
        <v>1</v>
      </c>
      <c r="M73" s="80" t="s">
        <v>315</v>
      </c>
      <c r="N73" s="81"/>
      <c r="O73" s="82"/>
      <c r="P73" s="83" t="s">
        <v>500</v>
      </c>
      <c r="Q73" s="84" t="s">
        <v>502</v>
      </c>
      <c r="R73" s="85" t="s">
        <v>685</v>
      </c>
      <c r="S73" s="86">
        <v>375</v>
      </c>
      <c r="T73" s="87">
        <v>450</v>
      </c>
      <c r="U73" s="88"/>
      <c r="V73" s="89"/>
      <c r="W73" s="90">
        <f>V73*S73</f>
        <v>0</v>
      </c>
      <c r="X73" s="91">
        <f>V73*T73</f>
        <v>0</v>
      </c>
      <c r="Y73" s="65"/>
      <c r="Z73" s="92"/>
      <c r="AA73" s="93"/>
      <c r="AB73" s="94"/>
      <c r="AC73" s="95"/>
    </row>
    <row r="74" spans="1:29" ht="15.75" customHeight="1" x14ac:dyDescent="0.2">
      <c r="A74" s="70" t="s">
        <v>117</v>
      </c>
      <c r="B74" s="181" t="s">
        <v>118</v>
      </c>
      <c r="C74" s="71" t="s">
        <v>119</v>
      </c>
      <c r="D74" s="72" t="s">
        <v>120</v>
      </c>
      <c r="E74" s="73" t="s">
        <v>121</v>
      </c>
      <c r="F74" s="74"/>
      <c r="G74" s="75" t="s">
        <v>204</v>
      </c>
      <c r="H74" s="76" t="s">
        <v>134</v>
      </c>
      <c r="I74" s="73" t="s">
        <v>124</v>
      </c>
      <c r="J74" s="77">
        <v>2014</v>
      </c>
      <c r="K74" s="78">
        <v>0.75</v>
      </c>
      <c r="L74" s="79">
        <v>6</v>
      </c>
      <c r="M74" s="80" t="s">
        <v>315</v>
      </c>
      <c r="N74" s="81"/>
      <c r="O74" s="82"/>
      <c r="P74" s="83" t="s">
        <v>499</v>
      </c>
      <c r="Q74" s="84" t="s">
        <v>501</v>
      </c>
      <c r="R74" s="85" t="s">
        <v>685</v>
      </c>
      <c r="S74" s="86">
        <v>150</v>
      </c>
      <c r="T74" s="87">
        <v>180</v>
      </c>
      <c r="U74" s="88"/>
      <c r="V74" s="89"/>
      <c r="W74" s="90">
        <f>V74*S74</f>
        <v>0</v>
      </c>
      <c r="X74" s="91">
        <f>V74*T74</f>
        <v>0</v>
      </c>
      <c r="Y74" s="65"/>
      <c r="Z74" s="92"/>
      <c r="AA74" s="93"/>
      <c r="AB74" s="94"/>
      <c r="AC74" s="95"/>
    </row>
    <row r="75" spans="1:29" ht="15.75" customHeight="1" x14ac:dyDescent="0.2">
      <c r="A75" s="70" t="s">
        <v>117</v>
      </c>
      <c r="B75" s="181" t="s">
        <v>118</v>
      </c>
      <c r="C75" s="71" t="s">
        <v>119</v>
      </c>
      <c r="D75" s="72" t="s">
        <v>120</v>
      </c>
      <c r="E75" s="73" t="s">
        <v>121</v>
      </c>
      <c r="F75" s="74"/>
      <c r="G75" s="75" t="s">
        <v>204</v>
      </c>
      <c r="H75" s="76" t="s">
        <v>205</v>
      </c>
      <c r="I75" s="73" t="s">
        <v>124</v>
      </c>
      <c r="J75" s="77">
        <v>2013</v>
      </c>
      <c r="K75" s="78">
        <v>0.75</v>
      </c>
      <c r="L75" s="79">
        <v>5</v>
      </c>
      <c r="M75" s="80" t="s">
        <v>315</v>
      </c>
      <c r="N75" s="81"/>
      <c r="O75" s="82"/>
      <c r="P75" s="83" t="s">
        <v>491</v>
      </c>
      <c r="Q75" s="84" t="s">
        <v>495</v>
      </c>
      <c r="R75" s="85" t="s">
        <v>685</v>
      </c>
      <c r="S75" s="86">
        <v>66.666666666666671</v>
      </c>
      <c r="T75" s="87">
        <v>80</v>
      </c>
      <c r="U75" s="88"/>
      <c r="V75" s="89"/>
      <c r="W75" s="90">
        <f>V75*S75</f>
        <v>0</v>
      </c>
      <c r="X75" s="91">
        <f>V75*T75</f>
        <v>0</v>
      </c>
      <c r="Y75" s="65"/>
      <c r="Z75" s="92"/>
      <c r="AA75" s="93"/>
      <c r="AB75" s="94"/>
      <c r="AC75" s="95"/>
    </row>
    <row r="76" spans="1:29" ht="15.75" customHeight="1" x14ac:dyDescent="0.2">
      <c r="A76" s="70" t="s">
        <v>117</v>
      </c>
      <c r="B76" s="181" t="s">
        <v>118</v>
      </c>
      <c r="C76" s="71" t="s">
        <v>119</v>
      </c>
      <c r="D76" s="72" t="s">
        <v>120</v>
      </c>
      <c r="E76" s="73" t="s">
        <v>121</v>
      </c>
      <c r="F76" s="74"/>
      <c r="G76" s="75" t="s">
        <v>204</v>
      </c>
      <c r="H76" s="76" t="s">
        <v>205</v>
      </c>
      <c r="I76" s="73" t="s">
        <v>124</v>
      </c>
      <c r="J76" s="77">
        <v>2013</v>
      </c>
      <c r="K76" s="78">
        <v>0.75</v>
      </c>
      <c r="L76" s="79">
        <v>10</v>
      </c>
      <c r="M76" s="80" t="s">
        <v>315</v>
      </c>
      <c r="N76" s="81"/>
      <c r="O76" s="82"/>
      <c r="P76" s="83" t="s">
        <v>492</v>
      </c>
      <c r="Q76" s="84" t="s">
        <v>496</v>
      </c>
      <c r="R76" s="85" t="s">
        <v>685</v>
      </c>
      <c r="S76" s="86">
        <v>66.666666666666671</v>
      </c>
      <c r="T76" s="87">
        <v>80</v>
      </c>
      <c r="U76" s="88"/>
      <c r="V76" s="89"/>
      <c r="W76" s="90">
        <f>V76*S76</f>
        <v>0</v>
      </c>
      <c r="X76" s="91">
        <f>V76*T76</f>
        <v>0</v>
      </c>
      <c r="Y76" s="65"/>
      <c r="Z76" s="92"/>
      <c r="AA76" s="93"/>
      <c r="AB76" s="94"/>
      <c r="AC76" s="95"/>
    </row>
    <row r="77" spans="1:29" ht="15.75" customHeight="1" x14ac:dyDescent="0.2">
      <c r="A77" s="70" t="s">
        <v>117</v>
      </c>
      <c r="B77" s="181" t="s">
        <v>118</v>
      </c>
      <c r="C77" s="71" t="s">
        <v>119</v>
      </c>
      <c r="D77" s="72" t="s">
        <v>120</v>
      </c>
      <c r="E77" s="73" t="s">
        <v>121</v>
      </c>
      <c r="F77" s="74"/>
      <c r="G77" s="75" t="s">
        <v>204</v>
      </c>
      <c r="H77" s="76" t="s">
        <v>205</v>
      </c>
      <c r="I77" s="73" t="s">
        <v>124</v>
      </c>
      <c r="J77" s="77">
        <v>2013</v>
      </c>
      <c r="K77" s="78">
        <v>0.75</v>
      </c>
      <c r="L77" s="79">
        <v>6</v>
      </c>
      <c r="M77" s="80" t="s">
        <v>315</v>
      </c>
      <c r="N77" s="81"/>
      <c r="O77" s="82"/>
      <c r="P77" s="83" t="s">
        <v>493</v>
      </c>
      <c r="Q77" s="84" t="s">
        <v>497</v>
      </c>
      <c r="R77" s="85" t="s">
        <v>685</v>
      </c>
      <c r="S77" s="86">
        <v>66.666666666666671</v>
      </c>
      <c r="T77" s="87">
        <v>80</v>
      </c>
      <c r="U77" s="88"/>
      <c r="V77" s="89"/>
      <c r="W77" s="90">
        <f>V77*S77</f>
        <v>0</v>
      </c>
      <c r="X77" s="91">
        <f>V77*T77</f>
        <v>0</v>
      </c>
      <c r="Y77" s="65"/>
      <c r="Z77" s="92"/>
      <c r="AA77" s="93"/>
      <c r="AB77" s="94"/>
      <c r="AC77" s="95"/>
    </row>
    <row r="78" spans="1:29" ht="15.75" customHeight="1" x14ac:dyDescent="0.2">
      <c r="A78" s="70" t="s">
        <v>117</v>
      </c>
      <c r="B78" s="181" t="s">
        <v>118</v>
      </c>
      <c r="C78" s="71" t="s">
        <v>119</v>
      </c>
      <c r="D78" s="72" t="s">
        <v>120</v>
      </c>
      <c r="E78" s="73" t="s">
        <v>121</v>
      </c>
      <c r="F78" s="74"/>
      <c r="G78" s="75" t="s">
        <v>204</v>
      </c>
      <c r="H78" s="76" t="s">
        <v>205</v>
      </c>
      <c r="I78" s="73" t="s">
        <v>124</v>
      </c>
      <c r="J78" s="77">
        <v>2013</v>
      </c>
      <c r="K78" s="78">
        <v>0.75</v>
      </c>
      <c r="L78" s="79">
        <v>11</v>
      </c>
      <c r="M78" s="80" t="s">
        <v>315</v>
      </c>
      <c r="N78" s="81"/>
      <c r="O78" s="82"/>
      <c r="P78" s="83" t="s">
        <v>494</v>
      </c>
      <c r="Q78" s="84" t="s">
        <v>498</v>
      </c>
      <c r="R78" s="85" t="s">
        <v>685</v>
      </c>
      <c r="S78" s="86">
        <v>66.666666666666671</v>
      </c>
      <c r="T78" s="87">
        <v>80</v>
      </c>
      <c r="U78" s="88"/>
      <c r="V78" s="89"/>
      <c r="W78" s="90">
        <f>V78*S78</f>
        <v>0</v>
      </c>
      <c r="X78" s="91">
        <f>V78*T78</f>
        <v>0</v>
      </c>
      <c r="Y78" s="65"/>
      <c r="Z78" s="92"/>
      <c r="AA78" s="93"/>
      <c r="AB78" s="94"/>
      <c r="AC78" s="95"/>
    </row>
    <row r="79" spans="1:29" ht="15.75" customHeight="1" x14ac:dyDescent="0.2">
      <c r="A79" s="70" t="s">
        <v>117</v>
      </c>
      <c r="B79" s="181" t="s">
        <v>118</v>
      </c>
      <c r="C79" s="71" t="s">
        <v>119</v>
      </c>
      <c r="D79" s="72" t="s">
        <v>120</v>
      </c>
      <c r="E79" s="73" t="s">
        <v>121</v>
      </c>
      <c r="F79" s="74"/>
      <c r="G79" s="75" t="s">
        <v>156</v>
      </c>
      <c r="H79" s="76" t="s">
        <v>157</v>
      </c>
      <c r="I79" s="73" t="s">
        <v>124</v>
      </c>
      <c r="J79" s="77">
        <v>2011</v>
      </c>
      <c r="K79" s="78">
        <v>0.75</v>
      </c>
      <c r="L79" s="79">
        <v>3</v>
      </c>
      <c r="M79" s="80" t="s">
        <v>315</v>
      </c>
      <c r="N79" s="81"/>
      <c r="O79" s="82"/>
      <c r="P79" s="83" t="s">
        <v>363</v>
      </c>
      <c r="Q79" s="84" t="s">
        <v>377</v>
      </c>
      <c r="R79" s="85" t="s">
        <v>684</v>
      </c>
      <c r="S79" s="86">
        <v>50</v>
      </c>
      <c r="T79" s="87">
        <v>60</v>
      </c>
      <c r="U79" s="88"/>
      <c r="V79" s="89"/>
      <c r="W79" s="90">
        <f>V79*S79</f>
        <v>0</v>
      </c>
      <c r="X79" s="91">
        <f>V79*T79</f>
        <v>0</v>
      </c>
      <c r="Y79" s="65"/>
      <c r="Z79" s="92"/>
      <c r="AA79" s="93"/>
      <c r="AB79" s="94"/>
      <c r="AC79" s="95"/>
    </row>
    <row r="80" spans="1:29" ht="15.75" customHeight="1" x14ac:dyDescent="0.2">
      <c r="A80" s="70" t="s">
        <v>117</v>
      </c>
      <c r="B80" s="181" t="s">
        <v>118</v>
      </c>
      <c r="C80" s="71" t="s">
        <v>119</v>
      </c>
      <c r="D80" s="72" t="s">
        <v>120</v>
      </c>
      <c r="E80" s="73" t="s">
        <v>121</v>
      </c>
      <c r="F80" s="74"/>
      <c r="G80" s="75" t="s">
        <v>262</v>
      </c>
      <c r="H80" s="76" t="s">
        <v>263</v>
      </c>
      <c r="I80" s="73" t="s">
        <v>124</v>
      </c>
      <c r="J80" s="77">
        <v>2010</v>
      </c>
      <c r="K80" s="78">
        <v>0.75</v>
      </c>
      <c r="L80" s="79">
        <v>2</v>
      </c>
      <c r="M80" s="80">
        <v>-0.5</v>
      </c>
      <c r="N80" s="81"/>
      <c r="O80" s="82"/>
      <c r="P80" s="83" t="s">
        <v>581</v>
      </c>
      <c r="Q80" s="84" t="s">
        <v>584</v>
      </c>
      <c r="R80" s="85" t="s">
        <v>684</v>
      </c>
      <c r="S80" s="86">
        <v>250</v>
      </c>
      <c r="T80" s="87">
        <v>300</v>
      </c>
      <c r="U80" s="88"/>
      <c r="V80" s="89"/>
      <c r="W80" s="90">
        <f>V80*S80</f>
        <v>0</v>
      </c>
      <c r="X80" s="91">
        <f>V80*T80</f>
        <v>0</v>
      </c>
      <c r="Y80" s="65"/>
      <c r="Z80" s="92"/>
      <c r="AA80" s="93"/>
      <c r="AB80" s="94"/>
      <c r="AC80" s="95"/>
    </row>
    <row r="81" spans="1:29" ht="15.75" customHeight="1" x14ac:dyDescent="0.2">
      <c r="A81" s="70" t="s">
        <v>117</v>
      </c>
      <c r="B81" s="181" t="s">
        <v>118</v>
      </c>
      <c r="C81" s="71" t="s">
        <v>119</v>
      </c>
      <c r="D81" s="72" t="s">
        <v>120</v>
      </c>
      <c r="E81" s="73" t="s">
        <v>121</v>
      </c>
      <c r="F81" s="74"/>
      <c r="G81" s="75" t="s">
        <v>262</v>
      </c>
      <c r="H81" s="76" t="s">
        <v>263</v>
      </c>
      <c r="I81" s="73" t="s">
        <v>124</v>
      </c>
      <c r="J81" s="77">
        <v>2013</v>
      </c>
      <c r="K81" s="78">
        <v>0.75</v>
      </c>
      <c r="L81" s="79">
        <v>3</v>
      </c>
      <c r="M81" s="80" t="s">
        <v>315</v>
      </c>
      <c r="N81" s="81"/>
      <c r="O81" s="82"/>
      <c r="P81" s="83" t="s">
        <v>606</v>
      </c>
      <c r="Q81" s="84" t="s">
        <v>607</v>
      </c>
      <c r="R81" s="85" t="s">
        <v>685</v>
      </c>
      <c r="S81" s="86">
        <v>150</v>
      </c>
      <c r="T81" s="87">
        <v>180</v>
      </c>
      <c r="U81" s="88"/>
      <c r="V81" s="89"/>
      <c r="W81" s="90">
        <f>V81*S81</f>
        <v>0</v>
      </c>
      <c r="X81" s="91">
        <f>V81*T81</f>
        <v>0</v>
      </c>
      <c r="Y81" s="65"/>
      <c r="Z81" s="92"/>
      <c r="AA81" s="93"/>
      <c r="AB81" s="94"/>
      <c r="AC81" s="95"/>
    </row>
    <row r="82" spans="1:29" ht="15.75" customHeight="1" x14ac:dyDescent="0.2">
      <c r="A82" s="70" t="s">
        <v>117</v>
      </c>
      <c r="B82" s="181" t="s">
        <v>125</v>
      </c>
      <c r="C82" s="71" t="s">
        <v>119</v>
      </c>
      <c r="D82" s="72" t="s">
        <v>120</v>
      </c>
      <c r="E82" s="73" t="s">
        <v>121</v>
      </c>
      <c r="F82" s="74"/>
      <c r="G82" s="75" t="s">
        <v>141</v>
      </c>
      <c r="H82" s="76" t="s">
        <v>142</v>
      </c>
      <c r="I82" s="73" t="s">
        <v>128</v>
      </c>
      <c r="J82" s="77">
        <v>2014</v>
      </c>
      <c r="K82" s="78">
        <v>0.375</v>
      </c>
      <c r="L82" s="79">
        <v>3</v>
      </c>
      <c r="M82" s="80" t="s">
        <v>315</v>
      </c>
      <c r="N82" s="81"/>
      <c r="O82" s="82"/>
      <c r="P82" s="83" t="s">
        <v>348</v>
      </c>
      <c r="Q82" s="84" t="s">
        <v>349</v>
      </c>
      <c r="R82" s="85" t="s">
        <v>685</v>
      </c>
      <c r="S82" s="86">
        <v>16.666666666666668</v>
      </c>
      <c r="T82" s="87">
        <v>20</v>
      </c>
      <c r="U82" s="88"/>
      <c r="V82" s="89"/>
      <c r="W82" s="90">
        <f>V82*S82</f>
        <v>0</v>
      </c>
      <c r="X82" s="91">
        <f>V82*T82</f>
        <v>0</v>
      </c>
      <c r="Y82" s="65"/>
      <c r="Z82" s="92"/>
      <c r="AA82" s="93"/>
      <c r="AB82" s="94"/>
      <c r="AC82" s="95"/>
    </row>
    <row r="83" spans="1:29" ht="15.75" customHeight="1" x14ac:dyDescent="0.2">
      <c r="A83" s="70" t="s">
        <v>117</v>
      </c>
      <c r="B83" s="181" t="s">
        <v>118</v>
      </c>
      <c r="C83" s="71" t="s">
        <v>119</v>
      </c>
      <c r="D83" s="72" t="s">
        <v>120</v>
      </c>
      <c r="E83" s="73" t="s">
        <v>121</v>
      </c>
      <c r="F83" s="74"/>
      <c r="G83" s="75" t="s">
        <v>274</v>
      </c>
      <c r="H83" s="76" t="s">
        <v>275</v>
      </c>
      <c r="I83" s="73" t="s">
        <v>124</v>
      </c>
      <c r="J83" s="77">
        <v>2005</v>
      </c>
      <c r="K83" s="78">
        <v>0.75</v>
      </c>
      <c r="L83" s="79">
        <v>1</v>
      </c>
      <c r="M83" s="80">
        <v>-0.5</v>
      </c>
      <c r="N83" s="81"/>
      <c r="O83" s="82"/>
      <c r="P83" s="83" t="s">
        <v>603</v>
      </c>
      <c r="Q83" s="84" t="s">
        <v>604</v>
      </c>
      <c r="R83" s="85" t="s">
        <v>684</v>
      </c>
      <c r="S83" s="86">
        <v>1750</v>
      </c>
      <c r="T83" s="87">
        <v>2100</v>
      </c>
      <c r="U83" s="88"/>
      <c r="V83" s="89"/>
      <c r="W83" s="90">
        <f>V83*S83</f>
        <v>0</v>
      </c>
      <c r="X83" s="91">
        <f>V83*T83</f>
        <v>0</v>
      </c>
      <c r="Y83" s="65"/>
      <c r="Z83" s="92"/>
      <c r="AA83" s="93"/>
      <c r="AB83" s="94"/>
      <c r="AC83" s="95"/>
    </row>
    <row r="84" spans="1:29" ht="15.75" customHeight="1" x14ac:dyDescent="0.2">
      <c r="A84" s="70" t="s">
        <v>117</v>
      </c>
      <c r="B84" s="181" t="s">
        <v>118</v>
      </c>
      <c r="C84" s="71" t="s">
        <v>119</v>
      </c>
      <c r="D84" s="72" t="s">
        <v>120</v>
      </c>
      <c r="E84" s="73" t="s">
        <v>121</v>
      </c>
      <c r="F84" s="74"/>
      <c r="G84" s="75" t="s">
        <v>274</v>
      </c>
      <c r="H84" s="76" t="s">
        <v>276</v>
      </c>
      <c r="I84" s="73" t="s">
        <v>124</v>
      </c>
      <c r="J84" s="77">
        <v>2005</v>
      </c>
      <c r="K84" s="78">
        <v>0.75</v>
      </c>
      <c r="L84" s="79">
        <v>1</v>
      </c>
      <c r="M84" s="80">
        <v>-0.5</v>
      </c>
      <c r="N84" s="81"/>
      <c r="O84" s="82"/>
      <c r="P84" s="83" t="s">
        <v>603</v>
      </c>
      <c r="Q84" s="84" t="s">
        <v>605</v>
      </c>
      <c r="R84" s="85" t="s">
        <v>684</v>
      </c>
      <c r="S84" s="86">
        <v>3500</v>
      </c>
      <c r="T84" s="87">
        <v>4200</v>
      </c>
      <c r="U84" s="88"/>
      <c r="V84" s="89"/>
      <c r="W84" s="90">
        <f>V84*S84</f>
        <v>0</v>
      </c>
      <c r="X84" s="91">
        <f>V84*T84</f>
        <v>0</v>
      </c>
      <c r="Y84" s="65"/>
      <c r="Z84" s="92"/>
      <c r="AA84" s="93"/>
      <c r="AB84" s="94"/>
      <c r="AC84" s="95"/>
    </row>
    <row r="85" spans="1:29" ht="15.75" customHeight="1" x14ac:dyDescent="0.2">
      <c r="A85" s="70" t="s">
        <v>117</v>
      </c>
      <c r="B85" s="181" t="s">
        <v>118</v>
      </c>
      <c r="C85" s="71" t="s">
        <v>119</v>
      </c>
      <c r="D85" s="72" t="s">
        <v>120</v>
      </c>
      <c r="E85" s="73" t="s">
        <v>121</v>
      </c>
      <c r="F85" s="74"/>
      <c r="G85" s="75" t="s">
        <v>162</v>
      </c>
      <c r="H85" s="76" t="s">
        <v>163</v>
      </c>
      <c r="I85" s="73" t="s">
        <v>124</v>
      </c>
      <c r="J85" s="77">
        <v>2012</v>
      </c>
      <c r="K85" s="78">
        <v>0.75</v>
      </c>
      <c r="L85" s="79">
        <v>2</v>
      </c>
      <c r="M85" s="80" t="s">
        <v>315</v>
      </c>
      <c r="N85" s="81"/>
      <c r="O85" s="82"/>
      <c r="P85" s="83" t="s">
        <v>383</v>
      </c>
      <c r="Q85" s="84" t="s">
        <v>385</v>
      </c>
      <c r="R85" s="85" t="s">
        <v>684</v>
      </c>
      <c r="S85" s="86">
        <v>79.166666666666671</v>
      </c>
      <c r="T85" s="87">
        <v>95</v>
      </c>
      <c r="U85" s="88"/>
      <c r="V85" s="89"/>
      <c r="W85" s="90">
        <f>V85*S85</f>
        <v>0</v>
      </c>
      <c r="X85" s="91">
        <f>V85*T85</f>
        <v>0</v>
      </c>
      <c r="Y85" s="65"/>
      <c r="Z85" s="92"/>
      <c r="AA85" s="93"/>
      <c r="AB85" s="94"/>
      <c r="AC85" s="95"/>
    </row>
    <row r="86" spans="1:29" ht="15.75" customHeight="1" x14ac:dyDescent="0.2">
      <c r="A86" s="70" t="s">
        <v>117</v>
      </c>
      <c r="B86" s="181" t="s">
        <v>118</v>
      </c>
      <c r="C86" s="71" t="s">
        <v>119</v>
      </c>
      <c r="D86" s="72" t="s">
        <v>120</v>
      </c>
      <c r="E86" s="73" t="s">
        <v>121</v>
      </c>
      <c r="F86" s="74"/>
      <c r="G86" s="75" t="s">
        <v>162</v>
      </c>
      <c r="H86" s="76" t="s">
        <v>163</v>
      </c>
      <c r="I86" s="73" t="s">
        <v>124</v>
      </c>
      <c r="J86" s="77">
        <v>2013</v>
      </c>
      <c r="K86" s="78">
        <v>0.75</v>
      </c>
      <c r="L86" s="79">
        <v>3</v>
      </c>
      <c r="M86" s="80" t="s">
        <v>315</v>
      </c>
      <c r="N86" s="81"/>
      <c r="O86" s="82"/>
      <c r="P86" s="83" t="s">
        <v>384</v>
      </c>
      <c r="Q86" s="84" t="s">
        <v>386</v>
      </c>
      <c r="R86" s="85" t="s">
        <v>684</v>
      </c>
      <c r="S86" s="86">
        <v>79.166666666666671</v>
      </c>
      <c r="T86" s="87">
        <v>95</v>
      </c>
      <c r="U86" s="88"/>
      <c r="V86" s="89"/>
      <c r="W86" s="90">
        <f>V86*S86</f>
        <v>0</v>
      </c>
      <c r="X86" s="91">
        <f>V86*T86</f>
        <v>0</v>
      </c>
      <c r="Y86" s="65"/>
      <c r="Z86" s="92"/>
      <c r="AA86" s="93"/>
      <c r="AB86" s="94"/>
      <c r="AC86" s="95"/>
    </row>
    <row r="87" spans="1:29" ht="15.75" customHeight="1" x14ac:dyDescent="0.2">
      <c r="A87" s="70" t="s">
        <v>117</v>
      </c>
      <c r="B87" s="181" t="s">
        <v>118</v>
      </c>
      <c r="C87" s="71" t="s">
        <v>119</v>
      </c>
      <c r="D87" s="72" t="s">
        <v>120</v>
      </c>
      <c r="E87" s="73" t="s">
        <v>121</v>
      </c>
      <c r="F87" s="74"/>
      <c r="G87" s="75" t="s">
        <v>162</v>
      </c>
      <c r="H87" s="76" t="s">
        <v>163</v>
      </c>
      <c r="I87" s="73" t="s">
        <v>124</v>
      </c>
      <c r="J87" s="77">
        <v>2014</v>
      </c>
      <c r="K87" s="78">
        <v>0.75</v>
      </c>
      <c r="L87" s="79">
        <v>6</v>
      </c>
      <c r="M87" s="80" t="s">
        <v>315</v>
      </c>
      <c r="N87" s="81"/>
      <c r="O87" s="82"/>
      <c r="P87" s="83" t="s">
        <v>383</v>
      </c>
      <c r="Q87" s="84" t="s">
        <v>387</v>
      </c>
      <c r="R87" s="85" t="s">
        <v>684</v>
      </c>
      <c r="S87" s="86">
        <v>66.666666666666671</v>
      </c>
      <c r="T87" s="87">
        <v>80</v>
      </c>
      <c r="U87" s="88"/>
      <c r="V87" s="89"/>
      <c r="W87" s="90">
        <f>V87*S87</f>
        <v>0</v>
      </c>
      <c r="X87" s="91">
        <f>V87*T87</f>
        <v>0</v>
      </c>
      <c r="Y87" s="65"/>
      <c r="Z87" s="92"/>
      <c r="AA87" s="93"/>
      <c r="AB87" s="94"/>
      <c r="AC87" s="95"/>
    </row>
    <row r="88" spans="1:29" ht="15.75" customHeight="1" x14ac:dyDescent="0.2">
      <c r="A88" s="70" t="s">
        <v>117</v>
      </c>
      <c r="B88" s="181" t="s">
        <v>118</v>
      </c>
      <c r="C88" s="71" t="s">
        <v>119</v>
      </c>
      <c r="D88" s="72" t="s">
        <v>120</v>
      </c>
      <c r="E88" s="73" t="s">
        <v>121</v>
      </c>
      <c r="F88" s="74"/>
      <c r="G88" s="75" t="s">
        <v>278</v>
      </c>
      <c r="H88" s="76" t="s">
        <v>277</v>
      </c>
      <c r="I88" s="73" t="s">
        <v>124</v>
      </c>
      <c r="J88" s="77">
        <v>1995</v>
      </c>
      <c r="K88" s="78">
        <v>0.75</v>
      </c>
      <c r="L88" s="79">
        <v>1</v>
      </c>
      <c r="M88" s="80" t="s">
        <v>315</v>
      </c>
      <c r="N88" s="81"/>
      <c r="O88" s="82"/>
      <c r="P88" s="83" t="s">
        <v>617</v>
      </c>
      <c r="Q88" s="84" t="s">
        <v>619</v>
      </c>
      <c r="R88" s="85" t="s">
        <v>684</v>
      </c>
      <c r="S88" s="86">
        <v>137.5</v>
      </c>
      <c r="T88" s="87">
        <v>165</v>
      </c>
      <c r="U88" s="88"/>
      <c r="V88" s="89"/>
      <c r="W88" s="90">
        <f>V88*S88</f>
        <v>0</v>
      </c>
      <c r="X88" s="91">
        <f>V88*T88</f>
        <v>0</v>
      </c>
      <c r="Y88" s="65"/>
      <c r="Z88" s="92"/>
      <c r="AA88" s="93"/>
      <c r="AB88" s="94"/>
      <c r="AC88" s="95"/>
    </row>
    <row r="89" spans="1:29" ht="15.75" customHeight="1" x14ac:dyDescent="0.2">
      <c r="A89" s="70" t="s">
        <v>117</v>
      </c>
      <c r="B89" s="181" t="s">
        <v>125</v>
      </c>
      <c r="C89" s="71" t="s">
        <v>119</v>
      </c>
      <c r="D89" s="72" t="s">
        <v>120</v>
      </c>
      <c r="E89" s="73" t="s">
        <v>121</v>
      </c>
      <c r="F89" s="74"/>
      <c r="G89" s="75" t="s">
        <v>129</v>
      </c>
      <c r="H89" s="76" t="s">
        <v>255</v>
      </c>
      <c r="I89" s="73" t="s">
        <v>128</v>
      </c>
      <c r="J89" s="77">
        <v>1985</v>
      </c>
      <c r="K89" s="78">
        <v>0.75</v>
      </c>
      <c r="L89" s="79">
        <v>1</v>
      </c>
      <c r="M89" s="80"/>
      <c r="N89" s="81"/>
      <c r="O89" s="82"/>
      <c r="P89" s="83" t="s">
        <v>653</v>
      </c>
      <c r="Q89" s="84" t="s">
        <v>654</v>
      </c>
      <c r="R89" s="85" t="s">
        <v>684</v>
      </c>
      <c r="S89" s="86">
        <v>208.33333333333334</v>
      </c>
      <c r="T89" s="87">
        <v>250</v>
      </c>
      <c r="U89" s="88"/>
      <c r="V89" s="89"/>
      <c r="W89" s="90">
        <f>V89*S89</f>
        <v>0</v>
      </c>
      <c r="X89" s="91">
        <f>V89*T89</f>
        <v>0</v>
      </c>
      <c r="Y89" s="65"/>
      <c r="Z89" s="92"/>
      <c r="AA89" s="93"/>
      <c r="AB89" s="94"/>
      <c r="AC89" s="95"/>
    </row>
    <row r="90" spans="1:29" ht="15.75" customHeight="1" x14ac:dyDescent="0.2">
      <c r="A90" s="70" t="s">
        <v>117</v>
      </c>
      <c r="B90" s="181" t="s">
        <v>118</v>
      </c>
      <c r="C90" s="71" t="s">
        <v>119</v>
      </c>
      <c r="D90" s="72" t="s">
        <v>120</v>
      </c>
      <c r="E90" s="73" t="s">
        <v>121</v>
      </c>
      <c r="F90" s="74"/>
      <c r="G90" s="75" t="s">
        <v>129</v>
      </c>
      <c r="H90" s="76" t="s">
        <v>144</v>
      </c>
      <c r="I90" s="73" t="s">
        <v>124</v>
      </c>
      <c r="J90" s="77">
        <v>2009</v>
      </c>
      <c r="K90" s="78">
        <v>0.75</v>
      </c>
      <c r="L90" s="79">
        <v>4</v>
      </c>
      <c r="M90" s="80" t="s">
        <v>315</v>
      </c>
      <c r="N90" s="81"/>
      <c r="O90" s="82"/>
      <c r="P90" s="83" t="s">
        <v>352</v>
      </c>
      <c r="Q90" s="84" t="s">
        <v>353</v>
      </c>
      <c r="R90" s="85" t="s">
        <v>684</v>
      </c>
      <c r="S90" s="86">
        <v>158.33333333333334</v>
      </c>
      <c r="T90" s="87">
        <v>190</v>
      </c>
      <c r="U90" s="88"/>
      <c r="V90" s="89"/>
      <c r="W90" s="90">
        <f>V90*S90</f>
        <v>0</v>
      </c>
      <c r="X90" s="91">
        <f>V90*T90</f>
        <v>0</v>
      </c>
      <c r="Y90" s="65"/>
      <c r="Z90" s="92"/>
      <c r="AA90" s="93"/>
      <c r="AB90" s="94"/>
      <c r="AC90" s="95"/>
    </row>
    <row r="91" spans="1:29" ht="15.75" customHeight="1" x14ac:dyDescent="0.2">
      <c r="A91" s="70" t="s">
        <v>117</v>
      </c>
      <c r="B91" s="181" t="s">
        <v>118</v>
      </c>
      <c r="C91" s="71" t="s">
        <v>119</v>
      </c>
      <c r="D91" s="72" t="s">
        <v>120</v>
      </c>
      <c r="E91" s="73" t="s">
        <v>121</v>
      </c>
      <c r="F91" s="74"/>
      <c r="G91" s="75" t="s">
        <v>129</v>
      </c>
      <c r="H91" s="76" t="s">
        <v>130</v>
      </c>
      <c r="I91" s="73" t="s">
        <v>124</v>
      </c>
      <c r="J91" s="77">
        <v>1985</v>
      </c>
      <c r="K91" s="78">
        <v>0.75</v>
      </c>
      <c r="L91" s="79">
        <v>1</v>
      </c>
      <c r="M91" s="80">
        <v>-1</v>
      </c>
      <c r="N91" s="81"/>
      <c r="O91" s="82"/>
      <c r="P91" s="83" t="s">
        <v>335</v>
      </c>
      <c r="Q91" s="84" t="s">
        <v>336</v>
      </c>
      <c r="R91" s="85" t="s">
        <v>684</v>
      </c>
      <c r="S91" s="86">
        <v>216.66666666666669</v>
      </c>
      <c r="T91" s="87">
        <v>260</v>
      </c>
      <c r="U91" s="88"/>
      <c r="V91" s="89"/>
      <c r="W91" s="90">
        <f>V91*S91</f>
        <v>0</v>
      </c>
      <c r="X91" s="91">
        <f>V91*T91</f>
        <v>0</v>
      </c>
      <c r="Y91" s="65"/>
      <c r="Z91" s="92"/>
      <c r="AA91" s="93"/>
      <c r="AB91" s="94"/>
      <c r="AC91" s="95"/>
    </row>
    <row r="92" spans="1:29" ht="15.75" customHeight="1" x14ac:dyDescent="0.2">
      <c r="A92" s="70" t="s">
        <v>117</v>
      </c>
      <c r="B92" s="181" t="s">
        <v>118</v>
      </c>
      <c r="C92" s="71" t="s">
        <v>119</v>
      </c>
      <c r="D92" s="72" t="s">
        <v>120</v>
      </c>
      <c r="E92" s="73" t="s">
        <v>121</v>
      </c>
      <c r="F92" s="74"/>
      <c r="G92" s="75" t="s">
        <v>129</v>
      </c>
      <c r="H92" s="76" t="s">
        <v>279</v>
      </c>
      <c r="I92" s="73" t="s">
        <v>124</v>
      </c>
      <c r="J92" s="77">
        <v>1995</v>
      </c>
      <c r="K92" s="78">
        <v>0.75</v>
      </c>
      <c r="L92" s="79">
        <v>2</v>
      </c>
      <c r="M92" s="80" t="s">
        <v>315</v>
      </c>
      <c r="N92" s="81"/>
      <c r="O92" s="82"/>
      <c r="P92" s="83" t="s">
        <v>617</v>
      </c>
      <c r="Q92" s="84" t="s">
        <v>620</v>
      </c>
      <c r="R92" s="85" t="s">
        <v>684</v>
      </c>
      <c r="S92" s="86">
        <v>91.666666666666671</v>
      </c>
      <c r="T92" s="87">
        <v>110</v>
      </c>
      <c r="U92" s="88"/>
      <c r="V92" s="89"/>
      <c r="W92" s="90">
        <f>V92*S92</f>
        <v>0</v>
      </c>
      <c r="X92" s="91">
        <f>V92*T92</f>
        <v>0</v>
      </c>
      <c r="Y92" s="65"/>
      <c r="Z92" s="92"/>
      <c r="AA92" s="93"/>
      <c r="AB92" s="94"/>
      <c r="AC92" s="95"/>
    </row>
    <row r="93" spans="1:29" ht="15.75" customHeight="1" x14ac:dyDescent="0.2">
      <c r="A93" s="70" t="s">
        <v>117</v>
      </c>
      <c r="B93" s="181" t="s">
        <v>118</v>
      </c>
      <c r="C93" s="71" t="s">
        <v>119</v>
      </c>
      <c r="D93" s="72" t="s">
        <v>120</v>
      </c>
      <c r="E93" s="73" t="s">
        <v>121</v>
      </c>
      <c r="F93" s="74"/>
      <c r="G93" s="75" t="s">
        <v>129</v>
      </c>
      <c r="H93" s="76" t="s">
        <v>143</v>
      </c>
      <c r="I93" s="73" t="s">
        <v>124</v>
      </c>
      <c r="J93" s="77">
        <v>2009</v>
      </c>
      <c r="K93" s="78">
        <v>0.75</v>
      </c>
      <c r="L93" s="79">
        <v>4</v>
      </c>
      <c r="M93" s="80" t="s">
        <v>315</v>
      </c>
      <c r="N93" s="81"/>
      <c r="O93" s="82"/>
      <c r="P93" s="83" t="s">
        <v>350</v>
      </c>
      <c r="Q93" s="84" t="s">
        <v>351</v>
      </c>
      <c r="R93" s="85" t="s">
        <v>684</v>
      </c>
      <c r="S93" s="86">
        <v>200</v>
      </c>
      <c r="T93" s="87">
        <v>240</v>
      </c>
      <c r="U93" s="88"/>
      <c r="V93" s="89"/>
      <c r="W93" s="90">
        <f>V93*S93</f>
        <v>0</v>
      </c>
      <c r="X93" s="91">
        <f>V93*T93</f>
        <v>0</v>
      </c>
      <c r="Y93" s="65"/>
      <c r="Z93" s="92"/>
      <c r="AA93" s="93"/>
      <c r="AB93" s="94"/>
      <c r="AC93" s="95"/>
    </row>
    <row r="94" spans="1:29" ht="15.75" customHeight="1" x14ac:dyDescent="0.2">
      <c r="A94" s="70" t="s">
        <v>117</v>
      </c>
      <c r="B94" s="181" t="s">
        <v>118</v>
      </c>
      <c r="C94" s="71" t="s">
        <v>119</v>
      </c>
      <c r="D94" s="72" t="s">
        <v>120</v>
      </c>
      <c r="E94" s="73" t="s">
        <v>121</v>
      </c>
      <c r="F94" s="74"/>
      <c r="G94" s="75" t="s">
        <v>129</v>
      </c>
      <c r="H94" s="76" t="s">
        <v>304</v>
      </c>
      <c r="I94" s="73" t="s">
        <v>124</v>
      </c>
      <c r="J94" s="77">
        <v>1999</v>
      </c>
      <c r="K94" s="78">
        <v>0.75</v>
      </c>
      <c r="L94" s="79">
        <v>1</v>
      </c>
      <c r="M94" s="80" t="s">
        <v>315</v>
      </c>
      <c r="N94" s="81" t="s">
        <v>329</v>
      </c>
      <c r="O94" s="82"/>
      <c r="P94" s="83" t="s">
        <v>341</v>
      </c>
      <c r="Q94" s="84" t="s">
        <v>668</v>
      </c>
      <c r="R94" s="85" t="s">
        <v>684</v>
      </c>
      <c r="S94" s="86">
        <v>279.16666666666669</v>
      </c>
      <c r="T94" s="87">
        <v>335</v>
      </c>
      <c r="U94" s="88"/>
      <c r="V94" s="89"/>
      <c r="W94" s="90">
        <f>V94*S94</f>
        <v>0</v>
      </c>
      <c r="X94" s="91">
        <f>V94*T94</f>
        <v>0</v>
      </c>
      <c r="Y94" s="65"/>
      <c r="Z94" s="92"/>
      <c r="AA94" s="93"/>
      <c r="AB94" s="94"/>
      <c r="AC94" s="95"/>
    </row>
    <row r="95" spans="1:29" ht="15.75" customHeight="1" x14ac:dyDescent="0.2">
      <c r="A95" s="70" t="s">
        <v>117</v>
      </c>
      <c r="B95" s="181" t="s">
        <v>118</v>
      </c>
      <c r="C95" s="71" t="s">
        <v>119</v>
      </c>
      <c r="D95" s="72" t="s">
        <v>120</v>
      </c>
      <c r="E95" s="73" t="s">
        <v>121</v>
      </c>
      <c r="F95" s="74"/>
      <c r="G95" s="75" t="s">
        <v>280</v>
      </c>
      <c r="H95" s="76" t="s">
        <v>130</v>
      </c>
      <c r="I95" s="73" t="s">
        <v>124</v>
      </c>
      <c r="J95" s="77">
        <v>1995</v>
      </c>
      <c r="K95" s="78">
        <v>0.75</v>
      </c>
      <c r="L95" s="79">
        <v>1</v>
      </c>
      <c r="M95" s="80" t="s">
        <v>315</v>
      </c>
      <c r="N95" s="81"/>
      <c r="O95" s="82" t="s">
        <v>319</v>
      </c>
      <c r="P95" s="83" t="s">
        <v>618</v>
      </c>
      <c r="Q95" s="84" t="s">
        <v>621</v>
      </c>
      <c r="R95" s="85" t="s">
        <v>684</v>
      </c>
      <c r="S95" s="86">
        <v>358.33333333333337</v>
      </c>
      <c r="T95" s="87">
        <v>430</v>
      </c>
      <c r="U95" s="88"/>
      <c r="V95" s="89"/>
      <c r="W95" s="90">
        <f>V95*S95</f>
        <v>0</v>
      </c>
      <c r="X95" s="91">
        <f>V95*T95</f>
        <v>0</v>
      </c>
      <c r="Y95" s="65"/>
      <c r="Z95" s="92"/>
      <c r="AA95" s="93"/>
      <c r="AB95" s="94"/>
      <c r="AC95" s="95"/>
    </row>
    <row r="96" spans="1:29" ht="15.75" customHeight="1" x14ac:dyDescent="0.2">
      <c r="A96" s="70" t="s">
        <v>117</v>
      </c>
      <c r="B96" s="181" t="s">
        <v>118</v>
      </c>
      <c r="C96" s="71" t="s">
        <v>119</v>
      </c>
      <c r="D96" s="72" t="s">
        <v>120</v>
      </c>
      <c r="E96" s="73" t="s">
        <v>121</v>
      </c>
      <c r="F96" s="74"/>
      <c r="G96" s="75" t="s">
        <v>280</v>
      </c>
      <c r="H96" s="76" t="s">
        <v>281</v>
      </c>
      <c r="I96" s="73" t="s">
        <v>124</v>
      </c>
      <c r="J96" s="77">
        <v>1995</v>
      </c>
      <c r="K96" s="78">
        <v>0.75</v>
      </c>
      <c r="L96" s="79">
        <v>1</v>
      </c>
      <c r="M96" s="80"/>
      <c r="N96" s="81"/>
      <c r="O96" s="82"/>
      <c r="P96" s="83" t="s">
        <v>618</v>
      </c>
      <c r="Q96" s="84" t="s">
        <v>622</v>
      </c>
      <c r="R96" s="85" t="s">
        <v>684</v>
      </c>
      <c r="S96" s="86">
        <v>325</v>
      </c>
      <c r="T96" s="87">
        <v>390</v>
      </c>
      <c r="U96" s="88"/>
      <c r="V96" s="89"/>
      <c r="W96" s="90">
        <f>V96*S96</f>
        <v>0</v>
      </c>
      <c r="X96" s="91">
        <f>V96*T96</f>
        <v>0</v>
      </c>
      <c r="Y96" s="65"/>
      <c r="Z96" s="92"/>
      <c r="AA96" s="93"/>
      <c r="AB96" s="94"/>
      <c r="AC96" s="95"/>
    </row>
    <row r="97" spans="1:29" ht="15.75" customHeight="1" x14ac:dyDescent="0.2">
      <c r="A97" s="70" t="s">
        <v>117</v>
      </c>
      <c r="B97" s="181" t="s">
        <v>118</v>
      </c>
      <c r="C97" s="71" t="s">
        <v>119</v>
      </c>
      <c r="D97" s="72" t="s">
        <v>120</v>
      </c>
      <c r="E97" s="73" t="s">
        <v>121</v>
      </c>
      <c r="F97" s="74"/>
      <c r="G97" s="75" t="s">
        <v>139</v>
      </c>
      <c r="H97" s="76" t="s">
        <v>140</v>
      </c>
      <c r="I97" s="73" t="s">
        <v>124</v>
      </c>
      <c r="J97" s="77">
        <v>1993</v>
      </c>
      <c r="K97" s="78">
        <v>0.75</v>
      </c>
      <c r="L97" s="79">
        <v>2</v>
      </c>
      <c r="M97" s="80">
        <v>-1.5</v>
      </c>
      <c r="N97" s="81"/>
      <c r="O97" s="82"/>
      <c r="P97" s="83" t="s">
        <v>345</v>
      </c>
      <c r="Q97" s="84" t="s">
        <v>347</v>
      </c>
      <c r="R97" s="85" t="s">
        <v>684</v>
      </c>
      <c r="S97" s="86">
        <v>104.16666666666667</v>
      </c>
      <c r="T97" s="87">
        <v>125</v>
      </c>
      <c r="U97" s="88"/>
      <c r="V97" s="89"/>
      <c r="W97" s="90">
        <f>V97*S97</f>
        <v>0</v>
      </c>
      <c r="X97" s="91">
        <f>V97*T97</f>
        <v>0</v>
      </c>
      <c r="Y97" s="65"/>
      <c r="Z97" s="92"/>
      <c r="AA97" s="93"/>
      <c r="AB97" s="94"/>
      <c r="AC97" s="95"/>
    </row>
    <row r="98" spans="1:29" ht="15.75" customHeight="1" x14ac:dyDescent="0.2">
      <c r="A98" s="70" t="s">
        <v>117</v>
      </c>
      <c r="B98" s="181" t="s">
        <v>118</v>
      </c>
      <c r="C98" s="71" t="s">
        <v>119</v>
      </c>
      <c r="D98" s="72" t="s">
        <v>120</v>
      </c>
      <c r="E98" s="73" t="s">
        <v>121</v>
      </c>
      <c r="F98" s="74"/>
      <c r="G98" s="75" t="s">
        <v>139</v>
      </c>
      <c r="H98" s="76" t="s">
        <v>140</v>
      </c>
      <c r="I98" s="73" t="s">
        <v>124</v>
      </c>
      <c r="J98" s="77">
        <v>1999</v>
      </c>
      <c r="K98" s="78">
        <v>0.75</v>
      </c>
      <c r="L98" s="79">
        <v>4</v>
      </c>
      <c r="M98" s="80">
        <v>-1.5</v>
      </c>
      <c r="N98" s="81"/>
      <c r="O98" s="82"/>
      <c r="P98" s="83" t="s">
        <v>345</v>
      </c>
      <c r="Q98" s="84" t="s">
        <v>346</v>
      </c>
      <c r="R98" s="85" t="s">
        <v>684</v>
      </c>
      <c r="S98" s="86">
        <v>91.666666666666671</v>
      </c>
      <c r="T98" s="87">
        <v>110</v>
      </c>
      <c r="U98" s="88"/>
      <c r="V98" s="89"/>
      <c r="W98" s="90">
        <f>V98*S98</f>
        <v>0</v>
      </c>
      <c r="X98" s="91">
        <f>V98*T98</f>
        <v>0</v>
      </c>
      <c r="Y98" s="65"/>
      <c r="Z98" s="92"/>
      <c r="AA98" s="93"/>
      <c r="AB98" s="94"/>
      <c r="AC98" s="95"/>
    </row>
    <row r="99" spans="1:29" ht="15.75" customHeight="1" x14ac:dyDescent="0.2">
      <c r="A99" s="70" t="s">
        <v>117</v>
      </c>
      <c r="B99" s="181" t="s">
        <v>125</v>
      </c>
      <c r="C99" s="71" t="s">
        <v>119</v>
      </c>
      <c r="D99" s="72" t="s">
        <v>120</v>
      </c>
      <c r="E99" s="73" t="s">
        <v>121</v>
      </c>
      <c r="F99" s="74"/>
      <c r="G99" s="75" t="s">
        <v>126</v>
      </c>
      <c r="H99" s="76" t="s">
        <v>127</v>
      </c>
      <c r="I99" s="73" t="s">
        <v>128</v>
      </c>
      <c r="J99" s="77">
        <v>1990</v>
      </c>
      <c r="K99" s="78">
        <v>0.75</v>
      </c>
      <c r="L99" s="79">
        <v>1</v>
      </c>
      <c r="M99" s="80">
        <v>-1.5</v>
      </c>
      <c r="N99" s="81"/>
      <c r="O99" s="82"/>
      <c r="P99" s="83" t="s">
        <v>333</v>
      </c>
      <c r="Q99" s="84" t="s">
        <v>334</v>
      </c>
      <c r="R99" s="85" t="s">
        <v>685</v>
      </c>
      <c r="S99" s="86">
        <v>166.66666666666669</v>
      </c>
      <c r="T99" s="87">
        <v>200</v>
      </c>
      <c r="U99" s="88"/>
      <c r="V99" s="89"/>
      <c r="W99" s="90">
        <f>V99*S99</f>
        <v>0</v>
      </c>
      <c r="X99" s="91">
        <f>V99*T99</f>
        <v>0</v>
      </c>
      <c r="Y99" s="65"/>
      <c r="Z99" s="92"/>
      <c r="AA99" s="93"/>
      <c r="AB99" s="94"/>
      <c r="AC99" s="95"/>
    </row>
    <row r="100" spans="1:29" ht="15.75" customHeight="1" x14ac:dyDescent="0.2">
      <c r="A100" s="70" t="s">
        <v>117</v>
      </c>
      <c r="B100" s="181" t="s">
        <v>125</v>
      </c>
      <c r="C100" s="71" t="s">
        <v>119</v>
      </c>
      <c r="D100" s="72" t="s">
        <v>120</v>
      </c>
      <c r="E100" s="73" t="s">
        <v>121</v>
      </c>
      <c r="F100" s="74"/>
      <c r="G100" s="75" t="s">
        <v>126</v>
      </c>
      <c r="H100" s="76" t="s">
        <v>192</v>
      </c>
      <c r="I100" s="73" t="s">
        <v>128</v>
      </c>
      <c r="J100" s="77">
        <v>2013</v>
      </c>
      <c r="K100" s="78">
        <v>0.75</v>
      </c>
      <c r="L100" s="79">
        <v>8</v>
      </c>
      <c r="M100" s="80" t="s">
        <v>315</v>
      </c>
      <c r="N100" s="81"/>
      <c r="O100" s="82"/>
      <c r="P100" s="83" t="s">
        <v>462</v>
      </c>
      <c r="Q100" s="84" t="s">
        <v>467</v>
      </c>
      <c r="R100" s="85" t="s">
        <v>685</v>
      </c>
      <c r="S100" s="86">
        <v>100</v>
      </c>
      <c r="T100" s="87">
        <v>120</v>
      </c>
      <c r="U100" s="88"/>
      <c r="V100" s="89"/>
      <c r="W100" s="90">
        <f>V100*S100</f>
        <v>0</v>
      </c>
      <c r="X100" s="91">
        <f>V100*T100</f>
        <v>0</v>
      </c>
      <c r="Y100" s="65"/>
      <c r="Z100" s="92"/>
      <c r="AA100" s="93"/>
      <c r="AB100" s="94"/>
      <c r="AC100" s="95"/>
    </row>
    <row r="101" spans="1:29" ht="15.75" customHeight="1" x14ac:dyDescent="0.2">
      <c r="A101" s="70" t="s">
        <v>117</v>
      </c>
      <c r="B101" s="181" t="s">
        <v>125</v>
      </c>
      <c r="C101" s="71" t="s">
        <v>119</v>
      </c>
      <c r="D101" s="72" t="s">
        <v>120</v>
      </c>
      <c r="E101" s="73" t="s">
        <v>121</v>
      </c>
      <c r="F101" s="74"/>
      <c r="G101" s="75" t="s">
        <v>126</v>
      </c>
      <c r="H101" s="76" t="s">
        <v>192</v>
      </c>
      <c r="I101" s="73" t="s">
        <v>128</v>
      </c>
      <c r="J101" s="77">
        <v>2013</v>
      </c>
      <c r="K101" s="78">
        <v>0.75</v>
      </c>
      <c r="L101" s="79">
        <v>11</v>
      </c>
      <c r="M101" s="80" t="s">
        <v>315</v>
      </c>
      <c r="N101" s="81"/>
      <c r="O101" s="82"/>
      <c r="P101" s="83" t="s">
        <v>463</v>
      </c>
      <c r="Q101" s="84" t="s">
        <v>468</v>
      </c>
      <c r="R101" s="85" t="s">
        <v>685</v>
      </c>
      <c r="S101" s="86">
        <v>100</v>
      </c>
      <c r="T101" s="87">
        <v>120</v>
      </c>
      <c r="U101" s="88"/>
      <c r="V101" s="89"/>
      <c r="W101" s="90">
        <f>V101*S101</f>
        <v>0</v>
      </c>
      <c r="X101" s="91">
        <f>V101*T101</f>
        <v>0</v>
      </c>
      <c r="Y101" s="65"/>
      <c r="Z101" s="92"/>
      <c r="AA101" s="93"/>
      <c r="AB101" s="94"/>
      <c r="AC101" s="95"/>
    </row>
    <row r="102" spans="1:29" ht="15.75" customHeight="1" x14ac:dyDescent="0.2">
      <c r="A102" s="70" t="s">
        <v>117</v>
      </c>
      <c r="B102" s="181" t="s">
        <v>125</v>
      </c>
      <c r="C102" s="71" t="s">
        <v>119</v>
      </c>
      <c r="D102" s="72" t="s">
        <v>120</v>
      </c>
      <c r="E102" s="73" t="s">
        <v>121</v>
      </c>
      <c r="F102" s="74"/>
      <c r="G102" s="75" t="s">
        <v>126</v>
      </c>
      <c r="H102" s="76" t="s">
        <v>192</v>
      </c>
      <c r="I102" s="73" t="s">
        <v>128</v>
      </c>
      <c r="J102" s="77">
        <v>2014</v>
      </c>
      <c r="K102" s="78">
        <v>0.75</v>
      </c>
      <c r="L102" s="79">
        <v>7</v>
      </c>
      <c r="M102" s="80" t="s">
        <v>315</v>
      </c>
      <c r="N102" s="81"/>
      <c r="O102" s="82"/>
      <c r="P102" s="83" t="s">
        <v>464</v>
      </c>
      <c r="Q102" s="84" t="s">
        <v>469</v>
      </c>
      <c r="R102" s="85" t="s">
        <v>685</v>
      </c>
      <c r="S102" s="86">
        <v>104.16666666666667</v>
      </c>
      <c r="T102" s="87">
        <v>125</v>
      </c>
      <c r="U102" s="88"/>
      <c r="V102" s="89"/>
      <c r="W102" s="90">
        <f>V102*S102</f>
        <v>0</v>
      </c>
      <c r="X102" s="91">
        <f>V102*T102</f>
        <v>0</v>
      </c>
      <c r="Y102" s="65"/>
      <c r="Z102" s="92"/>
      <c r="AA102" s="93"/>
      <c r="AB102" s="94"/>
      <c r="AC102" s="95"/>
    </row>
    <row r="103" spans="1:29" ht="15.75" customHeight="1" x14ac:dyDescent="0.2">
      <c r="A103" s="70" t="s">
        <v>117</v>
      </c>
      <c r="B103" s="181" t="s">
        <v>125</v>
      </c>
      <c r="C103" s="71" t="s">
        <v>119</v>
      </c>
      <c r="D103" s="72" t="s">
        <v>120</v>
      </c>
      <c r="E103" s="73" t="s">
        <v>121</v>
      </c>
      <c r="F103" s="74"/>
      <c r="G103" s="75" t="s">
        <v>126</v>
      </c>
      <c r="H103" s="76" t="s">
        <v>192</v>
      </c>
      <c r="I103" s="73" t="s">
        <v>128</v>
      </c>
      <c r="J103" s="77">
        <v>2014</v>
      </c>
      <c r="K103" s="78">
        <v>0.75</v>
      </c>
      <c r="L103" s="79">
        <v>10</v>
      </c>
      <c r="M103" s="80" t="s">
        <v>315</v>
      </c>
      <c r="N103" s="81"/>
      <c r="O103" s="82"/>
      <c r="P103" s="83" t="s">
        <v>465</v>
      </c>
      <c r="Q103" s="84" t="s">
        <v>470</v>
      </c>
      <c r="R103" s="85" t="s">
        <v>685</v>
      </c>
      <c r="S103" s="86">
        <v>104.16666666666667</v>
      </c>
      <c r="T103" s="87">
        <v>125</v>
      </c>
      <c r="U103" s="88"/>
      <c r="V103" s="89"/>
      <c r="W103" s="90">
        <f>V103*S103</f>
        <v>0</v>
      </c>
      <c r="X103" s="91">
        <f>V103*T103</f>
        <v>0</v>
      </c>
      <c r="Y103" s="65"/>
      <c r="Z103" s="92"/>
      <c r="AA103" s="93"/>
      <c r="AB103" s="94"/>
      <c r="AC103" s="95"/>
    </row>
    <row r="104" spans="1:29" ht="15.75" customHeight="1" x14ac:dyDescent="0.2">
      <c r="A104" s="70" t="s">
        <v>117</v>
      </c>
      <c r="B104" s="181" t="s">
        <v>125</v>
      </c>
      <c r="C104" s="71" t="s">
        <v>119</v>
      </c>
      <c r="D104" s="72" t="s">
        <v>120</v>
      </c>
      <c r="E104" s="73" t="s">
        <v>121</v>
      </c>
      <c r="F104" s="74"/>
      <c r="G104" s="75" t="s">
        <v>189</v>
      </c>
      <c r="H104" s="76" t="s">
        <v>191</v>
      </c>
      <c r="I104" s="73" t="s">
        <v>128</v>
      </c>
      <c r="J104" s="77">
        <v>2016</v>
      </c>
      <c r="K104" s="78">
        <v>1.5</v>
      </c>
      <c r="L104" s="79">
        <v>1</v>
      </c>
      <c r="M104" s="80" t="s">
        <v>315</v>
      </c>
      <c r="N104" s="81"/>
      <c r="O104" s="82"/>
      <c r="P104" s="83" t="s">
        <v>459</v>
      </c>
      <c r="Q104" s="84" t="s">
        <v>460</v>
      </c>
      <c r="R104" s="85" t="s">
        <v>685</v>
      </c>
      <c r="S104" s="86">
        <v>250</v>
      </c>
      <c r="T104" s="87">
        <v>300</v>
      </c>
      <c r="U104" s="88"/>
      <c r="V104" s="89"/>
      <c r="W104" s="90">
        <f>V104*S104</f>
        <v>0</v>
      </c>
      <c r="X104" s="91">
        <f>V104*T104</f>
        <v>0</v>
      </c>
      <c r="Y104" s="65"/>
      <c r="Z104" s="92"/>
      <c r="AA104" s="93"/>
      <c r="AB104" s="94"/>
      <c r="AC104" s="95"/>
    </row>
    <row r="105" spans="1:29" ht="15.75" customHeight="1" x14ac:dyDescent="0.2">
      <c r="A105" s="70" t="s">
        <v>117</v>
      </c>
      <c r="B105" s="181" t="s">
        <v>125</v>
      </c>
      <c r="C105" s="71" t="s">
        <v>119</v>
      </c>
      <c r="D105" s="72" t="s">
        <v>120</v>
      </c>
      <c r="E105" s="73" t="s">
        <v>121</v>
      </c>
      <c r="F105" s="74"/>
      <c r="G105" s="75" t="s">
        <v>189</v>
      </c>
      <c r="H105" s="76" t="s">
        <v>191</v>
      </c>
      <c r="I105" s="73" t="s">
        <v>128</v>
      </c>
      <c r="J105" s="77">
        <v>2017</v>
      </c>
      <c r="K105" s="78">
        <v>1.5</v>
      </c>
      <c r="L105" s="79">
        <v>2</v>
      </c>
      <c r="M105" s="80" t="s">
        <v>315</v>
      </c>
      <c r="N105" s="81"/>
      <c r="O105" s="82"/>
      <c r="P105" s="83" t="s">
        <v>461</v>
      </c>
      <c r="Q105" s="84" t="s">
        <v>466</v>
      </c>
      <c r="R105" s="85" t="s">
        <v>685</v>
      </c>
      <c r="S105" s="86">
        <v>266.66666666666669</v>
      </c>
      <c r="T105" s="87">
        <v>320</v>
      </c>
      <c r="U105" s="88"/>
      <c r="V105" s="89"/>
      <c r="W105" s="90">
        <f>V105*S105</f>
        <v>0</v>
      </c>
      <c r="X105" s="91">
        <f>V105*T105</f>
        <v>0</v>
      </c>
      <c r="Y105" s="65"/>
      <c r="Z105" s="92"/>
      <c r="AA105" s="93"/>
      <c r="AB105" s="94"/>
      <c r="AC105" s="95"/>
    </row>
    <row r="106" spans="1:29" ht="15.75" customHeight="1" x14ac:dyDescent="0.2">
      <c r="A106" s="70" t="s">
        <v>117</v>
      </c>
      <c r="B106" s="181" t="s">
        <v>125</v>
      </c>
      <c r="C106" s="71" t="s">
        <v>119</v>
      </c>
      <c r="D106" s="72" t="s">
        <v>120</v>
      </c>
      <c r="E106" s="73" t="s">
        <v>121</v>
      </c>
      <c r="F106" s="74"/>
      <c r="G106" s="75" t="s">
        <v>189</v>
      </c>
      <c r="H106" s="76" t="s">
        <v>190</v>
      </c>
      <c r="I106" s="73" t="s">
        <v>128</v>
      </c>
      <c r="J106" s="77">
        <v>2017</v>
      </c>
      <c r="K106" s="78">
        <v>0.75</v>
      </c>
      <c r="L106" s="79">
        <v>2</v>
      </c>
      <c r="M106" s="80" t="s">
        <v>315</v>
      </c>
      <c r="N106" s="81"/>
      <c r="O106" s="82"/>
      <c r="P106" s="83" t="s">
        <v>457</v>
      </c>
      <c r="Q106" s="84" t="s">
        <v>458</v>
      </c>
      <c r="R106" s="85" t="s">
        <v>685</v>
      </c>
      <c r="S106" s="86">
        <v>41.666666666666671</v>
      </c>
      <c r="T106" s="87">
        <v>50</v>
      </c>
      <c r="U106" s="88"/>
      <c r="V106" s="89"/>
      <c r="W106" s="90">
        <f>V106*S106</f>
        <v>0</v>
      </c>
      <c r="X106" s="91">
        <f>V106*T106</f>
        <v>0</v>
      </c>
      <c r="Y106" s="65"/>
      <c r="Z106" s="92"/>
      <c r="AA106" s="93"/>
      <c r="AB106" s="94"/>
      <c r="AC106" s="95"/>
    </row>
    <row r="107" spans="1:29" ht="15.75" customHeight="1" x14ac:dyDescent="0.2">
      <c r="A107" s="70" t="s">
        <v>117</v>
      </c>
      <c r="B107" s="181" t="s">
        <v>118</v>
      </c>
      <c r="C107" s="71" t="s">
        <v>119</v>
      </c>
      <c r="D107" s="72" t="s">
        <v>120</v>
      </c>
      <c r="E107" s="73" t="s">
        <v>121</v>
      </c>
      <c r="F107" s="74"/>
      <c r="G107" s="75" t="s">
        <v>196</v>
      </c>
      <c r="H107" s="76" t="s">
        <v>273</v>
      </c>
      <c r="I107" s="73" t="s">
        <v>124</v>
      </c>
      <c r="J107" s="77">
        <v>2013</v>
      </c>
      <c r="K107" s="78">
        <v>0.75</v>
      </c>
      <c r="L107" s="79">
        <v>2</v>
      </c>
      <c r="M107" s="80">
        <v>-0.5</v>
      </c>
      <c r="N107" s="81"/>
      <c r="O107" s="82"/>
      <c r="P107" s="83" t="s">
        <v>601</v>
      </c>
      <c r="Q107" s="84" t="s">
        <v>602</v>
      </c>
      <c r="R107" s="85" t="s">
        <v>685</v>
      </c>
      <c r="S107" s="86">
        <v>25</v>
      </c>
      <c r="T107" s="87">
        <v>30</v>
      </c>
      <c r="U107" s="88"/>
      <c r="V107" s="89"/>
      <c r="W107" s="90">
        <f>V107*S107</f>
        <v>0</v>
      </c>
      <c r="X107" s="91">
        <f>V107*T107</f>
        <v>0</v>
      </c>
      <c r="Y107" s="65"/>
      <c r="Z107" s="92"/>
      <c r="AA107" s="93"/>
      <c r="AB107" s="94"/>
      <c r="AC107" s="95"/>
    </row>
    <row r="108" spans="1:29" ht="15.75" customHeight="1" x14ac:dyDescent="0.2">
      <c r="A108" s="70" t="s">
        <v>117</v>
      </c>
      <c r="B108" s="181" t="s">
        <v>125</v>
      </c>
      <c r="C108" s="71" t="s">
        <v>119</v>
      </c>
      <c r="D108" s="72" t="s">
        <v>120</v>
      </c>
      <c r="E108" s="73" t="s">
        <v>121</v>
      </c>
      <c r="F108" s="74"/>
      <c r="G108" s="75" t="s">
        <v>196</v>
      </c>
      <c r="H108" s="76" t="s">
        <v>292</v>
      </c>
      <c r="I108" s="73" t="s">
        <v>128</v>
      </c>
      <c r="J108" s="77">
        <v>2018</v>
      </c>
      <c r="K108" s="78">
        <v>0.75</v>
      </c>
      <c r="L108" s="79">
        <v>36</v>
      </c>
      <c r="M108" s="80" t="s">
        <v>315</v>
      </c>
      <c r="N108" s="81"/>
      <c r="O108" s="82"/>
      <c r="P108" s="83" t="s">
        <v>550</v>
      </c>
      <c r="Q108" s="84" t="s">
        <v>643</v>
      </c>
      <c r="R108" s="85" t="s">
        <v>685</v>
      </c>
      <c r="S108" s="86">
        <v>29.166666666666668</v>
      </c>
      <c r="T108" s="87">
        <v>35</v>
      </c>
      <c r="U108" s="88"/>
      <c r="V108" s="89"/>
      <c r="W108" s="90">
        <f>V108*S108</f>
        <v>0</v>
      </c>
      <c r="X108" s="91">
        <f>V108*T108</f>
        <v>0</v>
      </c>
      <c r="Y108" s="65"/>
      <c r="Z108" s="92"/>
      <c r="AA108" s="93"/>
      <c r="AB108" s="94"/>
      <c r="AC108" s="95"/>
    </row>
    <row r="109" spans="1:29" ht="15.75" customHeight="1" x14ac:dyDescent="0.2">
      <c r="A109" s="70" t="s">
        <v>117</v>
      </c>
      <c r="B109" s="181" t="s">
        <v>125</v>
      </c>
      <c r="C109" s="71" t="s">
        <v>119</v>
      </c>
      <c r="D109" s="72" t="s">
        <v>120</v>
      </c>
      <c r="E109" s="73" t="s">
        <v>121</v>
      </c>
      <c r="F109" s="74"/>
      <c r="G109" s="75" t="s">
        <v>196</v>
      </c>
      <c r="H109" s="76" t="s">
        <v>292</v>
      </c>
      <c r="I109" s="73" t="s">
        <v>128</v>
      </c>
      <c r="J109" s="77">
        <v>2018</v>
      </c>
      <c r="K109" s="78">
        <v>0.75</v>
      </c>
      <c r="L109" s="79">
        <v>2</v>
      </c>
      <c r="M109" s="80" t="s">
        <v>315</v>
      </c>
      <c r="N109" s="81"/>
      <c r="O109" s="82"/>
      <c r="P109" s="83" t="s">
        <v>637</v>
      </c>
      <c r="Q109" s="84" t="s">
        <v>643</v>
      </c>
      <c r="R109" s="85" t="s">
        <v>685</v>
      </c>
      <c r="S109" s="86">
        <v>29.166666666666668</v>
      </c>
      <c r="T109" s="87">
        <v>35</v>
      </c>
      <c r="U109" s="88"/>
      <c r="V109" s="89"/>
      <c r="W109" s="90">
        <f>V109*S109</f>
        <v>0</v>
      </c>
      <c r="X109" s="91">
        <f>V109*T109</f>
        <v>0</v>
      </c>
      <c r="Y109" s="65"/>
      <c r="Z109" s="92"/>
      <c r="AA109" s="93"/>
      <c r="AB109" s="94"/>
      <c r="AC109" s="95"/>
    </row>
    <row r="110" spans="1:29" ht="15.75" customHeight="1" x14ac:dyDescent="0.2">
      <c r="A110" s="70" t="s">
        <v>117</v>
      </c>
      <c r="B110" s="181" t="s">
        <v>125</v>
      </c>
      <c r="C110" s="71" t="s">
        <v>119</v>
      </c>
      <c r="D110" s="72" t="s">
        <v>120</v>
      </c>
      <c r="E110" s="73" t="s">
        <v>121</v>
      </c>
      <c r="F110" s="74"/>
      <c r="G110" s="75" t="s">
        <v>196</v>
      </c>
      <c r="H110" s="76" t="s">
        <v>197</v>
      </c>
      <c r="I110" s="73" t="s">
        <v>128</v>
      </c>
      <c r="J110" s="77">
        <v>2017</v>
      </c>
      <c r="K110" s="78">
        <v>0.75</v>
      </c>
      <c r="L110" s="79">
        <v>1</v>
      </c>
      <c r="M110" s="80" t="s">
        <v>315</v>
      </c>
      <c r="N110" s="81"/>
      <c r="O110" s="82"/>
      <c r="P110" s="83" t="s">
        <v>475</v>
      </c>
      <c r="Q110" s="84" t="s">
        <v>476</v>
      </c>
      <c r="R110" s="85" t="s">
        <v>685</v>
      </c>
      <c r="S110" s="86">
        <v>50</v>
      </c>
      <c r="T110" s="87">
        <v>60</v>
      </c>
      <c r="U110" s="88"/>
      <c r="V110" s="89"/>
      <c r="W110" s="90">
        <f>V110*S110</f>
        <v>0</v>
      </c>
      <c r="X110" s="91">
        <f>V110*T110</f>
        <v>0</v>
      </c>
      <c r="Y110" s="65"/>
      <c r="Z110" s="92"/>
      <c r="AA110" s="93"/>
      <c r="AB110" s="94"/>
      <c r="AC110" s="95"/>
    </row>
    <row r="111" spans="1:29" ht="15.75" customHeight="1" x14ac:dyDescent="0.2">
      <c r="A111" s="70" t="s">
        <v>117</v>
      </c>
      <c r="B111" s="181" t="s">
        <v>125</v>
      </c>
      <c r="C111" s="71" t="s">
        <v>119</v>
      </c>
      <c r="D111" s="72" t="s">
        <v>120</v>
      </c>
      <c r="E111" s="73" t="s">
        <v>121</v>
      </c>
      <c r="F111" s="74"/>
      <c r="G111" s="75" t="s">
        <v>196</v>
      </c>
      <c r="H111" s="76" t="s">
        <v>290</v>
      </c>
      <c r="I111" s="73" t="s">
        <v>128</v>
      </c>
      <c r="J111" s="77">
        <v>2017</v>
      </c>
      <c r="K111" s="78">
        <v>0.75</v>
      </c>
      <c r="L111" s="79">
        <v>10</v>
      </c>
      <c r="M111" s="80" t="s">
        <v>315</v>
      </c>
      <c r="N111" s="81"/>
      <c r="O111" s="82"/>
      <c r="P111" s="83" t="s">
        <v>635</v>
      </c>
      <c r="Q111" s="84" t="s">
        <v>639</v>
      </c>
      <c r="R111" s="85" t="s">
        <v>685</v>
      </c>
      <c r="S111" s="86">
        <v>50</v>
      </c>
      <c r="T111" s="87">
        <v>60</v>
      </c>
      <c r="U111" s="88"/>
      <c r="V111" s="89"/>
      <c r="W111" s="90">
        <f>V111*S111</f>
        <v>0</v>
      </c>
      <c r="X111" s="91">
        <f>V111*T111</f>
        <v>0</v>
      </c>
      <c r="Y111" s="65"/>
      <c r="Z111" s="92"/>
      <c r="AA111" s="93"/>
      <c r="AB111" s="94"/>
      <c r="AC111" s="95"/>
    </row>
    <row r="112" spans="1:29" ht="15.75" customHeight="1" x14ac:dyDescent="0.2">
      <c r="A112" s="70" t="s">
        <v>117</v>
      </c>
      <c r="B112" s="181" t="s">
        <v>125</v>
      </c>
      <c r="C112" s="71" t="s">
        <v>119</v>
      </c>
      <c r="D112" s="72" t="s">
        <v>120</v>
      </c>
      <c r="E112" s="73" t="s">
        <v>121</v>
      </c>
      <c r="F112" s="74"/>
      <c r="G112" s="75" t="s">
        <v>196</v>
      </c>
      <c r="H112" s="76" t="s">
        <v>290</v>
      </c>
      <c r="I112" s="73" t="s">
        <v>128</v>
      </c>
      <c r="J112" s="77">
        <v>2017</v>
      </c>
      <c r="K112" s="78">
        <v>0.75</v>
      </c>
      <c r="L112" s="79">
        <v>12</v>
      </c>
      <c r="M112" s="80" t="s">
        <v>315</v>
      </c>
      <c r="N112" s="81"/>
      <c r="O112" s="82"/>
      <c r="P112" s="83" t="s">
        <v>636</v>
      </c>
      <c r="Q112" s="84" t="s">
        <v>640</v>
      </c>
      <c r="R112" s="85" t="s">
        <v>685</v>
      </c>
      <c r="S112" s="86">
        <v>50</v>
      </c>
      <c r="T112" s="87">
        <v>60</v>
      </c>
      <c r="U112" s="88"/>
      <c r="V112" s="89"/>
      <c r="W112" s="90">
        <f>V112*S112</f>
        <v>0</v>
      </c>
      <c r="X112" s="91">
        <f>V112*T112</f>
        <v>0</v>
      </c>
      <c r="Y112" s="65"/>
      <c r="Z112" s="92"/>
      <c r="AA112" s="93"/>
      <c r="AB112" s="94"/>
      <c r="AC112" s="95"/>
    </row>
    <row r="113" spans="1:29" ht="15.75" customHeight="1" x14ac:dyDescent="0.2">
      <c r="A113" s="70" t="s">
        <v>117</v>
      </c>
      <c r="B113" s="181" t="s">
        <v>125</v>
      </c>
      <c r="C113" s="71" t="s">
        <v>119</v>
      </c>
      <c r="D113" s="72" t="s">
        <v>120</v>
      </c>
      <c r="E113" s="73" t="s">
        <v>121</v>
      </c>
      <c r="F113" s="74"/>
      <c r="G113" s="75" t="s">
        <v>196</v>
      </c>
      <c r="H113" s="76" t="s">
        <v>290</v>
      </c>
      <c r="I113" s="73" t="s">
        <v>128</v>
      </c>
      <c r="J113" s="77">
        <v>2018</v>
      </c>
      <c r="K113" s="78">
        <v>0.75</v>
      </c>
      <c r="L113" s="79">
        <v>24</v>
      </c>
      <c r="M113" s="80" t="s">
        <v>315</v>
      </c>
      <c r="N113" s="81"/>
      <c r="O113" s="82"/>
      <c r="P113" s="83" t="s">
        <v>550</v>
      </c>
      <c r="Q113" s="84" t="s">
        <v>641</v>
      </c>
      <c r="R113" s="85" t="s">
        <v>685</v>
      </c>
      <c r="S113" s="86">
        <v>50</v>
      </c>
      <c r="T113" s="87">
        <v>60</v>
      </c>
      <c r="U113" s="88"/>
      <c r="V113" s="89"/>
      <c r="W113" s="90">
        <f>V113*S113</f>
        <v>0</v>
      </c>
      <c r="X113" s="91">
        <f>V113*T113</f>
        <v>0</v>
      </c>
      <c r="Y113" s="65"/>
      <c r="Z113" s="92"/>
      <c r="AA113" s="93"/>
      <c r="AB113" s="94"/>
      <c r="AC113" s="95"/>
    </row>
    <row r="114" spans="1:29" ht="15.75" customHeight="1" x14ac:dyDescent="0.2">
      <c r="A114" s="70" t="s">
        <v>117</v>
      </c>
      <c r="B114" s="181" t="s">
        <v>125</v>
      </c>
      <c r="C114" s="71" t="s">
        <v>119</v>
      </c>
      <c r="D114" s="72" t="s">
        <v>120</v>
      </c>
      <c r="E114" s="73" t="s">
        <v>121</v>
      </c>
      <c r="F114" s="74"/>
      <c r="G114" s="75" t="s">
        <v>196</v>
      </c>
      <c r="H114" s="76" t="s">
        <v>291</v>
      </c>
      <c r="I114" s="73" t="s">
        <v>128</v>
      </c>
      <c r="J114" s="77">
        <v>2017</v>
      </c>
      <c r="K114" s="78">
        <v>0.75</v>
      </c>
      <c r="L114" s="79">
        <v>12</v>
      </c>
      <c r="M114" s="80" t="s">
        <v>315</v>
      </c>
      <c r="N114" s="81"/>
      <c r="O114" s="82"/>
      <c r="P114" s="83" t="s">
        <v>550</v>
      </c>
      <c r="Q114" s="84" t="s">
        <v>642</v>
      </c>
      <c r="R114" s="85" t="s">
        <v>685</v>
      </c>
      <c r="S114" s="86">
        <v>45.833333333333336</v>
      </c>
      <c r="T114" s="87">
        <v>55</v>
      </c>
      <c r="U114" s="88"/>
      <c r="V114" s="89"/>
      <c r="W114" s="90">
        <f>V114*S114</f>
        <v>0</v>
      </c>
      <c r="X114" s="91">
        <f>V114*T114</f>
        <v>0</v>
      </c>
      <c r="Y114" s="65"/>
      <c r="Z114" s="92"/>
      <c r="AA114" s="93"/>
      <c r="AB114" s="94"/>
      <c r="AC114" s="95"/>
    </row>
    <row r="115" spans="1:29" ht="15.75" customHeight="1" x14ac:dyDescent="0.2">
      <c r="A115" s="70" t="s">
        <v>117</v>
      </c>
      <c r="B115" s="181" t="s">
        <v>125</v>
      </c>
      <c r="C115" s="71" t="s">
        <v>119</v>
      </c>
      <c r="D115" s="72" t="s">
        <v>120</v>
      </c>
      <c r="E115" s="73" t="s">
        <v>121</v>
      </c>
      <c r="F115" s="74"/>
      <c r="G115" s="75" t="s">
        <v>196</v>
      </c>
      <c r="H115" s="76" t="s">
        <v>289</v>
      </c>
      <c r="I115" s="73" t="s">
        <v>128</v>
      </c>
      <c r="J115" s="77">
        <v>2013</v>
      </c>
      <c r="K115" s="78">
        <v>0.75</v>
      </c>
      <c r="L115" s="79">
        <v>12</v>
      </c>
      <c r="M115" s="80" t="s">
        <v>315</v>
      </c>
      <c r="N115" s="81"/>
      <c r="O115" s="82"/>
      <c r="P115" s="83" t="s">
        <v>550</v>
      </c>
      <c r="Q115" s="84" t="s">
        <v>638</v>
      </c>
      <c r="R115" s="85" t="s">
        <v>685</v>
      </c>
      <c r="S115" s="86">
        <v>70.833333333333343</v>
      </c>
      <c r="T115" s="87">
        <v>85</v>
      </c>
      <c r="U115" s="88"/>
      <c r="V115" s="89"/>
      <c r="W115" s="90">
        <f>V115*S115</f>
        <v>0</v>
      </c>
      <c r="X115" s="91">
        <f>V115*T115</f>
        <v>0</v>
      </c>
      <c r="Y115" s="65"/>
      <c r="Z115" s="92"/>
      <c r="AA115" s="93"/>
      <c r="AB115" s="94"/>
      <c r="AC115" s="95"/>
    </row>
    <row r="116" spans="1:29" ht="15.75" customHeight="1" x14ac:dyDescent="0.2">
      <c r="A116" s="70" t="s">
        <v>117</v>
      </c>
      <c r="B116" s="181" t="s">
        <v>118</v>
      </c>
      <c r="C116" s="71" t="s">
        <v>119</v>
      </c>
      <c r="D116" s="72" t="s">
        <v>120</v>
      </c>
      <c r="E116" s="73" t="s">
        <v>121</v>
      </c>
      <c r="F116" s="74"/>
      <c r="G116" s="75" t="s">
        <v>198</v>
      </c>
      <c r="H116" s="76" t="s">
        <v>199</v>
      </c>
      <c r="I116" s="73" t="s">
        <v>124</v>
      </c>
      <c r="J116" s="77">
        <v>2014</v>
      </c>
      <c r="K116" s="78">
        <v>0.75</v>
      </c>
      <c r="L116" s="79">
        <v>4</v>
      </c>
      <c r="M116" s="80" t="s">
        <v>315</v>
      </c>
      <c r="N116" s="81"/>
      <c r="O116" s="82"/>
      <c r="P116" s="83" t="s">
        <v>477</v>
      </c>
      <c r="Q116" s="84" t="s">
        <v>479</v>
      </c>
      <c r="R116" s="85" t="s">
        <v>685</v>
      </c>
      <c r="S116" s="86">
        <v>150</v>
      </c>
      <c r="T116" s="87">
        <v>180</v>
      </c>
      <c r="U116" s="88"/>
      <c r="V116" s="89"/>
      <c r="W116" s="90">
        <f>V116*S116</f>
        <v>0</v>
      </c>
      <c r="X116" s="91">
        <f>V116*T116</f>
        <v>0</v>
      </c>
      <c r="Y116" s="65"/>
      <c r="Z116" s="92"/>
      <c r="AA116" s="93"/>
      <c r="AB116" s="94"/>
      <c r="AC116" s="95"/>
    </row>
    <row r="117" spans="1:29" ht="15.75" customHeight="1" x14ac:dyDescent="0.2">
      <c r="A117" s="70" t="s">
        <v>117</v>
      </c>
      <c r="B117" s="181" t="s">
        <v>118</v>
      </c>
      <c r="C117" s="71" t="s">
        <v>119</v>
      </c>
      <c r="D117" s="72" t="s">
        <v>120</v>
      </c>
      <c r="E117" s="73" t="s">
        <v>121</v>
      </c>
      <c r="F117" s="74"/>
      <c r="G117" s="75" t="s">
        <v>198</v>
      </c>
      <c r="H117" s="76" t="s">
        <v>199</v>
      </c>
      <c r="I117" s="73" t="s">
        <v>124</v>
      </c>
      <c r="J117" s="77">
        <v>2014</v>
      </c>
      <c r="K117" s="78">
        <v>0.75</v>
      </c>
      <c r="L117" s="79">
        <v>7</v>
      </c>
      <c r="M117" s="80" t="s">
        <v>315</v>
      </c>
      <c r="N117" s="81"/>
      <c r="O117" s="82"/>
      <c r="P117" s="83" t="s">
        <v>478</v>
      </c>
      <c r="Q117" s="84" t="s">
        <v>480</v>
      </c>
      <c r="R117" s="85" t="s">
        <v>685</v>
      </c>
      <c r="S117" s="86">
        <v>150</v>
      </c>
      <c r="T117" s="87">
        <v>180</v>
      </c>
      <c r="U117" s="88"/>
      <c r="V117" s="89"/>
      <c r="W117" s="90">
        <f>V117*S117</f>
        <v>0</v>
      </c>
      <c r="X117" s="91">
        <f>V117*T117</f>
        <v>0</v>
      </c>
      <c r="Y117" s="65"/>
      <c r="Z117" s="92"/>
      <c r="AA117" s="93"/>
      <c r="AB117" s="94"/>
      <c r="AC117" s="95"/>
    </row>
    <row r="118" spans="1:29" ht="15.75" customHeight="1" x14ac:dyDescent="0.2">
      <c r="A118" s="70" t="s">
        <v>117</v>
      </c>
      <c r="B118" s="181" t="s">
        <v>118</v>
      </c>
      <c r="C118" s="71" t="s">
        <v>119</v>
      </c>
      <c r="D118" s="72" t="s">
        <v>120</v>
      </c>
      <c r="E118" s="73" t="s">
        <v>121</v>
      </c>
      <c r="F118" s="74"/>
      <c r="G118" s="75" t="s">
        <v>242</v>
      </c>
      <c r="H118" s="76" t="s">
        <v>243</v>
      </c>
      <c r="I118" s="73" t="s">
        <v>124</v>
      </c>
      <c r="J118" s="77">
        <v>1997</v>
      </c>
      <c r="K118" s="78">
        <v>0.75</v>
      </c>
      <c r="L118" s="79">
        <v>8</v>
      </c>
      <c r="M118" s="80" t="s">
        <v>315</v>
      </c>
      <c r="N118" s="81"/>
      <c r="O118" s="82" t="s">
        <v>322</v>
      </c>
      <c r="P118" s="83" t="s">
        <v>556</v>
      </c>
      <c r="Q118" s="84" t="s">
        <v>557</v>
      </c>
      <c r="R118" s="85" t="s">
        <v>684</v>
      </c>
      <c r="S118" s="86">
        <v>37.5</v>
      </c>
      <c r="T118" s="87">
        <v>45</v>
      </c>
      <c r="U118" s="88"/>
      <c r="V118" s="89"/>
      <c r="W118" s="90">
        <f>V118*S118</f>
        <v>0</v>
      </c>
      <c r="X118" s="91">
        <f>V118*T118</f>
        <v>0</v>
      </c>
      <c r="Y118" s="65"/>
      <c r="Z118" s="92"/>
      <c r="AA118" s="93"/>
      <c r="AB118" s="94"/>
      <c r="AC118" s="95"/>
    </row>
    <row r="119" spans="1:29" ht="15.75" customHeight="1" x14ac:dyDescent="0.2">
      <c r="A119" s="70" t="s">
        <v>117</v>
      </c>
      <c r="B119" s="181" t="s">
        <v>118</v>
      </c>
      <c r="C119" s="71" t="s">
        <v>119</v>
      </c>
      <c r="D119" s="72" t="s">
        <v>120</v>
      </c>
      <c r="E119" s="73" t="s">
        <v>121</v>
      </c>
      <c r="F119" s="74"/>
      <c r="G119" s="75" t="s">
        <v>297</v>
      </c>
      <c r="H119" s="76" t="s">
        <v>138</v>
      </c>
      <c r="I119" s="73" t="s">
        <v>124</v>
      </c>
      <c r="J119" s="77">
        <v>2001</v>
      </c>
      <c r="K119" s="78">
        <v>0.75</v>
      </c>
      <c r="L119" s="79">
        <v>5</v>
      </c>
      <c r="M119" s="80" t="s">
        <v>315</v>
      </c>
      <c r="N119" s="81"/>
      <c r="O119" s="82"/>
      <c r="P119" s="83" t="s">
        <v>651</v>
      </c>
      <c r="Q119" s="84" t="s">
        <v>652</v>
      </c>
      <c r="R119" s="85" t="s">
        <v>684</v>
      </c>
      <c r="S119" s="86">
        <v>166.66666666666669</v>
      </c>
      <c r="T119" s="87">
        <v>200</v>
      </c>
      <c r="U119" s="88"/>
      <c r="V119" s="89"/>
      <c r="W119" s="90">
        <f>V119*S119</f>
        <v>0</v>
      </c>
      <c r="X119" s="91">
        <f>V119*T119</f>
        <v>0</v>
      </c>
      <c r="Y119" s="65"/>
      <c r="Z119" s="92"/>
      <c r="AA119" s="93"/>
      <c r="AB119" s="94"/>
      <c r="AC119" s="95"/>
    </row>
    <row r="120" spans="1:29" ht="15.75" customHeight="1" x14ac:dyDescent="0.2">
      <c r="A120" s="70" t="s">
        <v>117</v>
      </c>
      <c r="B120" s="181" t="s">
        <v>125</v>
      </c>
      <c r="C120" s="71" t="s">
        <v>119</v>
      </c>
      <c r="D120" s="72" t="s">
        <v>120</v>
      </c>
      <c r="E120" s="73" t="s">
        <v>121</v>
      </c>
      <c r="F120" s="74"/>
      <c r="G120" s="75" t="s">
        <v>145</v>
      </c>
      <c r="H120" s="76" t="s">
        <v>146</v>
      </c>
      <c r="I120" s="73" t="s">
        <v>128</v>
      </c>
      <c r="J120" s="77">
        <v>2016</v>
      </c>
      <c r="K120" s="78">
        <v>0.75</v>
      </c>
      <c r="L120" s="79">
        <v>3</v>
      </c>
      <c r="M120" s="80" t="s">
        <v>315</v>
      </c>
      <c r="N120" s="81"/>
      <c r="O120" s="82"/>
      <c r="P120" s="83" t="s">
        <v>354</v>
      </c>
      <c r="Q120" s="84" t="s">
        <v>355</v>
      </c>
      <c r="R120" s="85" t="s">
        <v>685</v>
      </c>
      <c r="S120" s="86">
        <v>112.5</v>
      </c>
      <c r="T120" s="87">
        <v>135</v>
      </c>
      <c r="U120" s="88"/>
      <c r="V120" s="89"/>
      <c r="W120" s="90">
        <f>V120*S120</f>
        <v>0</v>
      </c>
      <c r="X120" s="91">
        <f>V120*T120</f>
        <v>0</v>
      </c>
      <c r="Y120" s="65"/>
      <c r="Z120" s="92"/>
      <c r="AA120" s="93"/>
      <c r="AB120" s="94"/>
      <c r="AC120" s="95"/>
    </row>
    <row r="121" spans="1:29" ht="15.75" customHeight="1" x14ac:dyDescent="0.2">
      <c r="A121" s="70" t="s">
        <v>117</v>
      </c>
      <c r="B121" s="181" t="s">
        <v>118</v>
      </c>
      <c r="C121" s="71" t="s">
        <v>119</v>
      </c>
      <c r="D121" s="72" t="s">
        <v>120</v>
      </c>
      <c r="E121" s="73" t="s">
        <v>121</v>
      </c>
      <c r="F121" s="74"/>
      <c r="G121" s="75" t="s">
        <v>230</v>
      </c>
      <c r="H121" s="76" t="s">
        <v>264</v>
      </c>
      <c r="I121" s="73" t="s">
        <v>124</v>
      </c>
      <c r="J121" s="77">
        <v>2003</v>
      </c>
      <c r="K121" s="78">
        <v>0.75</v>
      </c>
      <c r="L121" s="79">
        <v>2</v>
      </c>
      <c r="M121" s="80" t="s">
        <v>315</v>
      </c>
      <c r="N121" s="81"/>
      <c r="O121" s="82"/>
      <c r="P121" s="83" t="s">
        <v>422</v>
      </c>
      <c r="Q121" s="84" t="s">
        <v>682</v>
      </c>
      <c r="R121" s="85" t="s">
        <v>684</v>
      </c>
      <c r="S121" s="86">
        <v>416.66666666666669</v>
      </c>
      <c r="T121" s="87">
        <v>500</v>
      </c>
      <c r="U121" s="88"/>
      <c r="V121" s="89"/>
      <c r="W121" s="90">
        <f>V121*S121</f>
        <v>0</v>
      </c>
      <c r="X121" s="91">
        <f>V121*T121</f>
        <v>0</v>
      </c>
      <c r="Y121" s="65"/>
      <c r="Z121" s="92"/>
      <c r="AA121" s="93"/>
      <c r="AB121" s="94"/>
      <c r="AC121" s="95"/>
    </row>
    <row r="122" spans="1:29" ht="15.75" customHeight="1" x14ac:dyDescent="0.2">
      <c r="A122" s="70" t="s">
        <v>117</v>
      </c>
      <c r="B122" s="181" t="s">
        <v>118</v>
      </c>
      <c r="C122" s="71" t="s">
        <v>119</v>
      </c>
      <c r="D122" s="72" t="s">
        <v>120</v>
      </c>
      <c r="E122" s="73" t="s">
        <v>121</v>
      </c>
      <c r="F122" s="74"/>
      <c r="G122" s="75" t="s">
        <v>230</v>
      </c>
      <c r="H122" s="76" t="s">
        <v>264</v>
      </c>
      <c r="I122" s="73" t="s">
        <v>124</v>
      </c>
      <c r="J122" s="77">
        <v>2005</v>
      </c>
      <c r="K122" s="78">
        <v>0.75</v>
      </c>
      <c r="L122" s="79">
        <v>1</v>
      </c>
      <c r="M122" s="80" t="s">
        <v>315</v>
      </c>
      <c r="N122" s="81"/>
      <c r="O122" s="82" t="s">
        <v>320</v>
      </c>
      <c r="P122" s="83" t="s">
        <v>582</v>
      </c>
      <c r="Q122" s="84" t="s">
        <v>585</v>
      </c>
      <c r="R122" s="85" t="s">
        <v>684</v>
      </c>
      <c r="S122" s="86">
        <v>500</v>
      </c>
      <c r="T122" s="87">
        <v>600</v>
      </c>
      <c r="U122" s="88"/>
      <c r="V122" s="89"/>
      <c r="W122" s="90">
        <f>V122*S122</f>
        <v>0</v>
      </c>
      <c r="X122" s="91">
        <f>V122*T122</f>
        <v>0</v>
      </c>
      <c r="Y122" s="65"/>
      <c r="Z122" s="92"/>
      <c r="AA122" s="93"/>
      <c r="AB122" s="94"/>
      <c r="AC122" s="95"/>
    </row>
    <row r="123" spans="1:29" ht="15.75" customHeight="1" x14ac:dyDescent="0.2">
      <c r="A123" s="70" t="s">
        <v>117</v>
      </c>
      <c r="B123" s="181" t="s">
        <v>118</v>
      </c>
      <c r="C123" s="71" t="s">
        <v>119</v>
      </c>
      <c r="D123" s="72" t="s">
        <v>120</v>
      </c>
      <c r="E123" s="73" t="s">
        <v>121</v>
      </c>
      <c r="F123" s="74"/>
      <c r="G123" s="75" t="s">
        <v>230</v>
      </c>
      <c r="H123" s="76" t="s">
        <v>231</v>
      </c>
      <c r="I123" s="73" t="s">
        <v>124</v>
      </c>
      <c r="J123" s="77">
        <v>2015</v>
      </c>
      <c r="K123" s="78">
        <v>0.75</v>
      </c>
      <c r="L123" s="79">
        <v>1</v>
      </c>
      <c r="M123" s="80" t="s">
        <v>315</v>
      </c>
      <c r="N123" s="81"/>
      <c r="O123" s="82"/>
      <c r="P123" s="83" t="s">
        <v>540</v>
      </c>
      <c r="Q123" s="84" t="s">
        <v>541</v>
      </c>
      <c r="R123" s="85" t="s">
        <v>684</v>
      </c>
      <c r="S123" s="86">
        <v>450</v>
      </c>
      <c r="T123" s="87">
        <v>540</v>
      </c>
      <c r="U123" s="88"/>
      <c r="V123" s="89"/>
      <c r="W123" s="90">
        <f>V123*S123</f>
        <v>0</v>
      </c>
      <c r="X123" s="91">
        <f>V123*T123</f>
        <v>0</v>
      </c>
      <c r="Y123" s="65"/>
      <c r="Z123" s="92"/>
      <c r="AA123" s="93"/>
      <c r="AB123" s="94"/>
      <c r="AC123" s="95"/>
    </row>
    <row r="124" spans="1:29" ht="15.75" customHeight="1" x14ac:dyDescent="0.2">
      <c r="A124" s="70" t="s">
        <v>117</v>
      </c>
      <c r="B124" s="181" t="s">
        <v>118</v>
      </c>
      <c r="C124" s="71" t="s">
        <v>119</v>
      </c>
      <c r="D124" s="72" t="s">
        <v>120</v>
      </c>
      <c r="E124" s="73" t="s">
        <v>121</v>
      </c>
      <c r="F124" s="74"/>
      <c r="G124" s="75" t="s">
        <v>303</v>
      </c>
      <c r="H124" s="76" t="s">
        <v>130</v>
      </c>
      <c r="I124" s="73" t="s">
        <v>124</v>
      </c>
      <c r="J124" s="77">
        <v>1983</v>
      </c>
      <c r="K124" s="78">
        <v>0.75</v>
      </c>
      <c r="L124" s="79">
        <v>1</v>
      </c>
      <c r="M124" s="80">
        <v>-2</v>
      </c>
      <c r="N124" s="81" t="s">
        <v>329</v>
      </c>
      <c r="O124" s="82" t="s">
        <v>319</v>
      </c>
      <c r="P124" s="83" t="s">
        <v>473</v>
      </c>
      <c r="Q124" s="84" t="s">
        <v>667</v>
      </c>
      <c r="R124" s="85" t="s">
        <v>684</v>
      </c>
      <c r="S124" s="86">
        <v>191.66666666666669</v>
      </c>
      <c r="T124" s="87">
        <v>230</v>
      </c>
      <c r="U124" s="88"/>
      <c r="V124" s="89"/>
      <c r="W124" s="90">
        <f>V124*S124</f>
        <v>0</v>
      </c>
      <c r="X124" s="91">
        <f>V124*T124</f>
        <v>0</v>
      </c>
      <c r="Y124" s="65"/>
      <c r="Z124" s="92"/>
      <c r="AA124" s="93"/>
      <c r="AB124" s="94"/>
      <c r="AC124" s="95"/>
    </row>
    <row r="125" spans="1:29" ht="15.75" customHeight="1" x14ac:dyDescent="0.2">
      <c r="A125" s="70" t="s">
        <v>117</v>
      </c>
      <c r="B125" s="181" t="s">
        <v>118</v>
      </c>
      <c r="C125" s="71" t="s">
        <v>119</v>
      </c>
      <c r="D125" s="72" t="s">
        <v>120</v>
      </c>
      <c r="E125" s="73" t="s">
        <v>121</v>
      </c>
      <c r="F125" s="74"/>
      <c r="G125" s="75" t="s">
        <v>158</v>
      </c>
      <c r="H125" s="76" t="s">
        <v>187</v>
      </c>
      <c r="I125" s="73" t="s">
        <v>124</v>
      </c>
      <c r="J125" s="77">
        <v>1971</v>
      </c>
      <c r="K125" s="78">
        <v>0.75</v>
      </c>
      <c r="L125" s="79">
        <v>1</v>
      </c>
      <c r="M125" s="80">
        <v>-3</v>
      </c>
      <c r="N125" s="81" t="s">
        <v>330</v>
      </c>
      <c r="O125" s="82" t="s">
        <v>320</v>
      </c>
      <c r="P125" s="83" t="s">
        <v>662</v>
      </c>
      <c r="Q125" s="84" t="s">
        <v>663</v>
      </c>
      <c r="R125" s="85" t="s">
        <v>684</v>
      </c>
      <c r="S125" s="86">
        <v>825</v>
      </c>
      <c r="T125" s="87">
        <v>990</v>
      </c>
      <c r="U125" s="88"/>
      <c r="V125" s="89"/>
      <c r="W125" s="90">
        <f>V125*S125</f>
        <v>0</v>
      </c>
      <c r="X125" s="91">
        <f>V125*T125</f>
        <v>0</v>
      </c>
      <c r="Y125" s="65"/>
      <c r="Z125" s="92"/>
      <c r="AA125" s="93"/>
      <c r="AB125" s="94"/>
      <c r="AC125" s="95"/>
    </row>
    <row r="126" spans="1:29" ht="15.75" customHeight="1" x14ac:dyDescent="0.2">
      <c r="A126" s="70" t="s">
        <v>117</v>
      </c>
      <c r="B126" s="181" t="s">
        <v>118</v>
      </c>
      <c r="C126" s="71" t="s">
        <v>119</v>
      </c>
      <c r="D126" s="72" t="s">
        <v>120</v>
      </c>
      <c r="E126" s="73" t="s">
        <v>121</v>
      </c>
      <c r="F126" s="74"/>
      <c r="G126" s="75" t="s">
        <v>158</v>
      </c>
      <c r="H126" s="76" t="s">
        <v>301</v>
      </c>
      <c r="I126" s="73" t="s">
        <v>124</v>
      </c>
      <c r="J126" s="77">
        <v>1976</v>
      </c>
      <c r="K126" s="78">
        <v>0.75</v>
      </c>
      <c r="L126" s="79">
        <v>1</v>
      </c>
      <c r="M126" s="80">
        <v>-2</v>
      </c>
      <c r="N126" s="81"/>
      <c r="O126" s="82" t="s">
        <v>319</v>
      </c>
      <c r="P126" s="83" t="s">
        <v>662</v>
      </c>
      <c r="Q126" s="84" t="s">
        <v>664</v>
      </c>
      <c r="R126" s="85" t="s">
        <v>684</v>
      </c>
      <c r="S126" s="86">
        <v>533.33333333333337</v>
      </c>
      <c r="T126" s="87">
        <v>640</v>
      </c>
      <c r="U126" s="88"/>
      <c r="V126" s="89"/>
      <c r="W126" s="90">
        <f>V126*S126</f>
        <v>0</v>
      </c>
      <c r="X126" s="91">
        <f>V126*T126</f>
        <v>0</v>
      </c>
      <c r="Y126" s="65"/>
      <c r="Z126" s="92"/>
      <c r="AA126" s="93"/>
      <c r="AB126" s="94"/>
      <c r="AC126" s="95"/>
    </row>
    <row r="127" spans="1:29" ht="15.75" customHeight="1" x14ac:dyDescent="0.2">
      <c r="A127" s="70" t="s">
        <v>117</v>
      </c>
      <c r="B127" s="181" t="s">
        <v>118</v>
      </c>
      <c r="C127" s="71" t="s">
        <v>119</v>
      </c>
      <c r="D127" s="72" t="s">
        <v>120</v>
      </c>
      <c r="E127" s="73" t="s">
        <v>121</v>
      </c>
      <c r="F127" s="74"/>
      <c r="G127" s="75" t="s">
        <v>158</v>
      </c>
      <c r="H127" s="76" t="s">
        <v>159</v>
      </c>
      <c r="I127" s="73" t="s">
        <v>124</v>
      </c>
      <c r="J127" s="77">
        <v>2012</v>
      </c>
      <c r="K127" s="78">
        <v>0.75</v>
      </c>
      <c r="L127" s="79">
        <v>2</v>
      </c>
      <c r="M127" s="80" t="s">
        <v>315</v>
      </c>
      <c r="N127" s="81"/>
      <c r="O127" s="82" t="s">
        <v>318</v>
      </c>
      <c r="P127" s="83" t="s">
        <v>378</v>
      </c>
      <c r="Q127" s="84" t="s">
        <v>379</v>
      </c>
      <c r="R127" s="85" t="s">
        <v>684</v>
      </c>
      <c r="S127" s="86">
        <v>112.5</v>
      </c>
      <c r="T127" s="87">
        <v>135</v>
      </c>
      <c r="U127" s="88"/>
      <c r="V127" s="89"/>
      <c r="W127" s="90">
        <f>V127*S127</f>
        <v>0</v>
      </c>
      <c r="X127" s="91">
        <f>V127*T127</f>
        <v>0</v>
      </c>
      <c r="Y127" s="65"/>
      <c r="Z127" s="92"/>
      <c r="AA127" s="93"/>
      <c r="AB127" s="94"/>
      <c r="AC127" s="95"/>
    </row>
    <row r="128" spans="1:29" ht="15.75" customHeight="1" x14ac:dyDescent="0.2">
      <c r="A128" s="70" t="s">
        <v>117</v>
      </c>
      <c r="B128" s="181" t="s">
        <v>118</v>
      </c>
      <c r="C128" s="71" t="s">
        <v>119</v>
      </c>
      <c r="D128" s="72" t="s">
        <v>120</v>
      </c>
      <c r="E128" s="73" t="s">
        <v>121</v>
      </c>
      <c r="F128" s="74"/>
      <c r="G128" s="75" t="s">
        <v>158</v>
      </c>
      <c r="H128" s="76" t="s">
        <v>159</v>
      </c>
      <c r="I128" s="73" t="s">
        <v>124</v>
      </c>
      <c r="J128" s="77">
        <v>2015</v>
      </c>
      <c r="K128" s="78">
        <v>0.75</v>
      </c>
      <c r="L128" s="79">
        <v>2</v>
      </c>
      <c r="M128" s="80">
        <v>-1</v>
      </c>
      <c r="N128" s="81"/>
      <c r="O128" s="82"/>
      <c r="P128" s="83" t="s">
        <v>378</v>
      </c>
      <c r="Q128" s="84" t="s">
        <v>380</v>
      </c>
      <c r="R128" s="85" t="s">
        <v>684</v>
      </c>
      <c r="S128" s="86">
        <v>66.666666666666671</v>
      </c>
      <c r="T128" s="87">
        <v>80</v>
      </c>
      <c r="U128" s="88"/>
      <c r="V128" s="89"/>
      <c r="W128" s="90">
        <f>V128*S128</f>
        <v>0</v>
      </c>
      <c r="X128" s="91">
        <f>V128*T128</f>
        <v>0</v>
      </c>
      <c r="Y128" s="65"/>
      <c r="Z128" s="92"/>
      <c r="AA128" s="93"/>
      <c r="AB128" s="94"/>
      <c r="AC128" s="95"/>
    </row>
    <row r="129" spans="1:29" ht="15.75" customHeight="1" x14ac:dyDescent="0.2">
      <c r="A129" s="70" t="s">
        <v>117</v>
      </c>
      <c r="B129" s="181" t="s">
        <v>118</v>
      </c>
      <c r="C129" s="71" t="s">
        <v>119</v>
      </c>
      <c r="D129" s="72" t="s">
        <v>120</v>
      </c>
      <c r="E129" s="73" t="s">
        <v>121</v>
      </c>
      <c r="F129" s="74"/>
      <c r="G129" s="75" t="s">
        <v>158</v>
      </c>
      <c r="H129" s="76" t="s">
        <v>160</v>
      </c>
      <c r="I129" s="73" t="s">
        <v>124</v>
      </c>
      <c r="J129" s="77">
        <v>2011</v>
      </c>
      <c r="K129" s="78">
        <v>0.75</v>
      </c>
      <c r="L129" s="79">
        <v>1</v>
      </c>
      <c r="M129" s="80" t="s">
        <v>315</v>
      </c>
      <c r="N129" s="81"/>
      <c r="O129" s="82"/>
      <c r="P129" s="83" t="s">
        <v>378</v>
      </c>
      <c r="Q129" s="84" t="s">
        <v>381</v>
      </c>
      <c r="R129" s="85" t="s">
        <v>684</v>
      </c>
      <c r="S129" s="86">
        <v>183.33333333333334</v>
      </c>
      <c r="T129" s="87">
        <v>220</v>
      </c>
      <c r="U129" s="88"/>
      <c r="V129" s="89"/>
      <c r="W129" s="90">
        <f>V129*S129</f>
        <v>0</v>
      </c>
      <c r="X129" s="91">
        <f>V129*T129</f>
        <v>0</v>
      </c>
      <c r="Y129" s="65"/>
      <c r="Z129" s="92"/>
      <c r="AA129" s="93"/>
      <c r="AB129" s="94"/>
      <c r="AC129" s="95"/>
    </row>
    <row r="130" spans="1:29" ht="15.75" customHeight="1" x14ac:dyDescent="0.2">
      <c r="A130" s="70" t="s">
        <v>117</v>
      </c>
      <c r="B130" s="181" t="s">
        <v>118</v>
      </c>
      <c r="C130" s="71" t="s">
        <v>119</v>
      </c>
      <c r="D130" s="72" t="s">
        <v>120</v>
      </c>
      <c r="E130" s="73" t="s">
        <v>121</v>
      </c>
      <c r="F130" s="74"/>
      <c r="G130" s="75" t="s">
        <v>158</v>
      </c>
      <c r="H130" s="76" t="s">
        <v>161</v>
      </c>
      <c r="I130" s="73" t="s">
        <v>124</v>
      </c>
      <c r="J130" s="77">
        <v>2011</v>
      </c>
      <c r="K130" s="78">
        <v>0.75</v>
      </c>
      <c r="L130" s="79">
        <v>2</v>
      </c>
      <c r="M130" s="80" t="s">
        <v>315</v>
      </c>
      <c r="N130" s="81"/>
      <c r="O130" s="82" t="s">
        <v>319</v>
      </c>
      <c r="P130" s="83" t="s">
        <v>363</v>
      </c>
      <c r="Q130" s="84" t="s">
        <v>382</v>
      </c>
      <c r="R130" s="85" t="s">
        <v>684</v>
      </c>
      <c r="S130" s="86">
        <v>137.5</v>
      </c>
      <c r="T130" s="87">
        <v>165</v>
      </c>
      <c r="U130" s="88"/>
      <c r="V130" s="89"/>
      <c r="W130" s="90">
        <f>V130*S130</f>
        <v>0</v>
      </c>
      <c r="X130" s="91">
        <f>V130*T130</f>
        <v>0</v>
      </c>
      <c r="Y130" s="65"/>
      <c r="Z130" s="92"/>
      <c r="AA130" s="93"/>
      <c r="AB130" s="94"/>
      <c r="AC130" s="95"/>
    </row>
    <row r="131" spans="1:29" ht="15.75" customHeight="1" x14ac:dyDescent="0.2">
      <c r="A131" s="70" t="s">
        <v>117</v>
      </c>
      <c r="B131" s="181" t="s">
        <v>118</v>
      </c>
      <c r="C131" s="71" t="s">
        <v>119</v>
      </c>
      <c r="D131" s="72" t="s">
        <v>120</v>
      </c>
      <c r="E131" s="73" t="s">
        <v>121</v>
      </c>
      <c r="F131" s="74"/>
      <c r="G131" s="75" t="s">
        <v>168</v>
      </c>
      <c r="H131" s="76" t="s">
        <v>159</v>
      </c>
      <c r="I131" s="73" t="s">
        <v>124</v>
      </c>
      <c r="J131" s="77">
        <v>2013</v>
      </c>
      <c r="K131" s="78">
        <v>0.75</v>
      </c>
      <c r="L131" s="79">
        <v>3</v>
      </c>
      <c r="M131" s="80" t="s">
        <v>315</v>
      </c>
      <c r="N131" s="81"/>
      <c r="O131" s="82"/>
      <c r="P131" s="83" t="s">
        <v>409</v>
      </c>
      <c r="Q131" s="84" t="s">
        <v>412</v>
      </c>
      <c r="R131" s="85" t="s">
        <v>684</v>
      </c>
      <c r="S131" s="86">
        <v>50</v>
      </c>
      <c r="T131" s="87">
        <v>60</v>
      </c>
      <c r="U131" s="88"/>
      <c r="V131" s="89"/>
      <c r="W131" s="90">
        <f>V131*S131</f>
        <v>0</v>
      </c>
      <c r="X131" s="91">
        <f>V131*T131</f>
        <v>0</v>
      </c>
      <c r="Y131" s="65"/>
      <c r="Z131" s="92"/>
      <c r="AA131" s="93"/>
      <c r="AB131" s="94"/>
      <c r="AC131" s="95"/>
    </row>
    <row r="132" spans="1:29" ht="15.75" customHeight="1" x14ac:dyDescent="0.2">
      <c r="A132" s="70" t="s">
        <v>117</v>
      </c>
      <c r="B132" s="181" t="s">
        <v>118</v>
      </c>
      <c r="C132" s="71" t="s">
        <v>119</v>
      </c>
      <c r="D132" s="72" t="s">
        <v>120</v>
      </c>
      <c r="E132" s="73" t="s">
        <v>121</v>
      </c>
      <c r="F132" s="74"/>
      <c r="G132" s="75" t="s">
        <v>168</v>
      </c>
      <c r="H132" s="76" t="s">
        <v>159</v>
      </c>
      <c r="I132" s="73" t="s">
        <v>124</v>
      </c>
      <c r="J132" s="77">
        <v>2016</v>
      </c>
      <c r="K132" s="78">
        <v>0.75</v>
      </c>
      <c r="L132" s="79">
        <v>3</v>
      </c>
      <c r="M132" s="80" t="s">
        <v>315</v>
      </c>
      <c r="N132" s="81"/>
      <c r="O132" s="82"/>
      <c r="P132" s="83" t="s">
        <v>389</v>
      </c>
      <c r="Q132" s="84" t="s">
        <v>407</v>
      </c>
      <c r="R132" s="85" t="s">
        <v>684</v>
      </c>
      <c r="S132" s="86">
        <v>58.333333333333336</v>
      </c>
      <c r="T132" s="87">
        <v>70</v>
      </c>
      <c r="U132" s="88"/>
      <c r="V132" s="89"/>
      <c r="W132" s="90">
        <f>V132*S132</f>
        <v>0</v>
      </c>
      <c r="X132" s="91">
        <f>V132*T132</f>
        <v>0</v>
      </c>
      <c r="Y132" s="65"/>
      <c r="Z132" s="92"/>
      <c r="AA132" s="93"/>
      <c r="AB132" s="94"/>
      <c r="AC132" s="95"/>
    </row>
    <row r="133" spans="1:29" ht="15.75" customHeight="1" x14ac:dyDescent="0.2">
      <c r="A133" s="70" t="s">
        <v>117</v>
      </c>
      <c r="B133" s="181" t="s">
        <v>118</v>
      </c>
      <c r="C133" s="71" t="s">
        <v>119</v>
      </c>
      <c r="D133" s="72" t="s">
        <v>120</v>
      </c>
      <c r="E133" s="73" t="s">
        <v>121</v>
      </c>
      <c r="F133" s="74"/>
      <c r="G133" s="75" t="s">
        <v>168</v>
      </c>
      <c r="H133" s="76" t="s">
        <v>159</v>
      </c>
      <c r="I133" s="73" t="s">
        <v>124</v>
      </c>
      <c r="J133" s="77">
        <v>2016</v>
      </c>
      <c r="K133" s="78">
        <v>1.5</v>
      </c>
      <c r="L133" s="79">
        <v>1</v>
      </c>
      <c r="M133" s="80" t="s">
        <v>315</v>
      </c>
      <c r="N133" s="81"/>
      <c r="O133" s="82"/>
      <c r="P133" s="83" t="s">
        <v>408</v>
      </c>
      <c r="Q133" s="84" t="s">
        <v>411</v>
      </c>
      <c r="R133" s="85" t="s">
        <v>684</v>
      </c>
      <c r="S133" s="86">
        <v>120.83333333333334</v>
      </c>
      <c r="T133" s="87">
        <v>145</v>
      </c>
      <c r="U133" s="88"/>
      <c r="V133" s="89"/>
      <c r="W133" s="90">
        <f>V133*S133</f>
        <v>0</v>
      </c>
      <c r="X133" s="91">
        <f>V133*T133</f>
        <v>0</v>
      </c>
      <c r="Y133" s="65"/>
      <c r="Z133" s="92"/>
      <c r="AA133" s="93"/>
      <c r="AB133" s="94"/>
      <c r="AC133" s="95"/>
    </row>
    <row r="134" spans="1:29" ht="15.75" customHeight="1" x14ac:dyDescent="0.2">
      <c r="A134" s="70" t="s">
        <v>117</v>
      </c>
      <c r="B134" s="181" t="s">
        <v>118</v>
      </c>
      <c r="C134" s="71" t="s">
        <v>119</v>
      </c>
      <c r="D134" s="72" t="s">
        <v>120</v>
      </c>
      <c r="E134" s="73" t="s">
        <v>121</v>
      </c>
      <c r="F134" s="74"/>
      <c r="G134" s="75" t="s">
        <v>215</v>
      </c>
      <c r="H134" s="76" t="s">
        <v>216</v>
      </c>
      <c r="I134" s="73" t="s">
        <v>124</v>
      </c>
      <c r="J134" s="77">
        <v>1999</v>
      </c>
      <c r="K134" s="78">
        <v>0.75</v>
      </c>
      <c r="L134" s="79">
        <v>1</v>
      </c>
      <c r="M134" s="80" t="s">
        <v>315</v>
      </c>
      <c r="N134" s="81"/>
      <c r="O134" s="82"/>
      <c r="P134" s="83" t="s">
        <v>514</v>
      </c>
      <c r="Q134" s="84" t="s">
        <v>516</v>
      </c>
      <c r="R134" s="85" t="s">
        <v>684</v>
      </c>
      <c r="S134" s="86">
        <v>175</v>
      </c>
      <c r="T134" s="87">
        <v>210</v>
      </c>
      <c r="U134" s="88"/>
      <c r="V134" s="89"/>
      <c r="W134" s="90">
        <f>V134*S134</f>
        <v>0</v>
      </c>
      <c r="X134" s="91">
        <f>V134*T134</f>
        <v>0</v>
      </c>
      <c r="Y134" s="65"/>
      <c r="Z134" s="92"/>
      <c r="AA134" s="93"/>
      <c r="AB134" s="94"/>
      <c r="AC134" s="95"/>
    </row>
    <row r="135" spans="1:29" ht="15.75" customHeight="1" x14ac:dyDescent="0.2">
      <c r="A135" s="70" t="s">
        <v>117</v>
      </c>
      <c r="B135" s="181" t="s">
        <v>118</v>
      </c>
      <c r="C135" s="71" t="s">
        <v>119</v>
      </c>
      <c r="D135" s="72" t="s">
        <v>120</v>
      </c>
      <c r="E135" s="73" t="s">
        <v>121</v>
      </c>
      <c r="F135" s="74"/>
      <c r="G135" s="75" t="s">
        <v>215</v>
      </c>
      <c r="H135" s="76" t="s">
        <v>244</v>
      </c>
      <c r="I135" s="73" t="s">
        <v>124</v>
      </c>
      <c r="J135" s="77">
        <v>1983</v>
      </c>
      <c r="K135" s="78">
        <v>0.75</v>
      </c>
      <c r="L135" s="79">
        <v>2</v>
      </c>
      <c r="M135" s="80">
        <v>-2</v>
      </c>
      <c r="N135" s="81"/>
      <c r="O135" s="82" t="s">
        <v>323</v>
      </c>
      <c r="P135" s="83" t="s">
        <v>553</v>
      </c>
      <c r="Q135" s="84" t="s">
        <v>558</v>
      </c>
      <c r="R135" s="85" t="s">
        <v>684</v>
      </c>
      <c r="S135" s="86">
        <v>137.5</v>
      </c>
      <c r="T135" s="87">
        <v>165</v>
      </c>
      <c r="U135" s="88"/>
      <c r="V135" s="89"/>
      <c r="W135" s="90">
        <f>V135*S135</f>
        <v>0</v>
      </c>
      <c r="X135" s="91">
        <f>V135*T135</f>
        <v>0</v>
      </c>
      <c r="Y135" s="65"/>
      <c r="Z135" s="92"/>
      <c r="AA135" s="93"/>
      <c r="AB135" s="94"/>
      <c r="AC135" s="95"/>
    </row>
    <row r="136" spans="1:29" ht="15.75" customHeight="1" x14ac:dyDescent="0.2">
      <c r="A136" s="70" t="s">
        <v>117</v>
      </c>
      <c r="B136" s="181" t="s">
        <v>118</v>
      </c>
      <c r="C136" s="71" t="s">
        <v>119</v>
      </c>
      <c r="D136" s="72" t="s">
        <v>120</v>
      </c>
      <c r="E136" s="73" t="s">
        <v>121</v>
      </c>
      <c r="F136" s="74"/>
      <c r="G136" s="75" t="s">
        <v>215</v>
      </c>
      <c r="H136" s="76" t="s">
        <v>217</v>
      </c>
      <c r="I136" s="73" t="s">
        <v>124</v>
      </c>
      <c r="J136" s="77">
        <v>2001</v>
      </c>
      <c r="K136" s="78">
        <v>0.75</v>
      </c>
      <c r="L136" s="79">
        <v>4</v>
      </c>
      <c r="M136" s="80" t="s">
        <v>315</v>
      </c>
      <c r="N136" s="81"/>
      <c r="O136" s="82"/>
      <c r="P136" s="83" t="s">
        <v>517</v>
      </c>
      <c r="Q136" s="84" t="s">
        <v>519</v>
      </c>
      <c r="R136" s="85" t="s">
        <v>684</v>
      </c>
      <c r="S136" s="86">
        <v>83.333333333333343</v>
      </c>
      <c r="T136" s="87">
        <v>100</v>
      </c>
      <c r="U136" s="88"/>
      <c r="V136" s="89"/>
      <c r="W136" s="90">
        <f>V136*S136</f>
        <v>0</v>
      </c>
      <c r="X136" s="91">
        <f>V136*T136</f>
        <v>0</v>
      </c>
      <c r="Y136" s="65"/>
      <c r="Z136" s="92"/>
      <c r="AA136" s="93"/>
      <c r="AB136" s="94"/>
      <c r="AC136" s="95"/>
    </row>
    <row r="137" spans="1:29" ht="15.75" customHeight="1" x14ac:dyDescent="0.2">
      <c r="A137" s="70" t="s">
        <v>117</v>
      </c>
      <c r="B137" s="181" t="s">
        <v>118</v>
      </c>
      <c r="C137" s="71" t="s">
        <v>119</v>
      </c>
      <c r="D137" s="72" t="s">
        <v>120</v>
      </c>
      <c r="E137" s="73" t="s">
        <v>121</v>
      </c>
      <c r="F137" s="74"/>
      <c r="G137" s="75" t="s">
        <v>215</v>
      </c>
      <c r="H137" s="76" t="s">
        <v>217</v>
      </c>
      <c r="I137" s="73" t="s">
        <v>124</v>
      </c>
      <c r="J137" s="77">
        <v>2002</v>
      </c>
      <c r="K137" s="78">
        <v>0.75</v>
      </c>
      <c r="L137" s="79">
        <v>1</v>
      </c>
      <c r="M137" s="80" t="s">
        <v>315</v>
      </c>
      <c r="N137" s="81"/>
      <c r="O137" s="82"/>
      <c r="P137" s="83" t="s">
        <v>518</v>
      </c>
      <c r="Q137" s="84" t="s">
        <v>520</v>
      </c>
      <c r="R137" s="85" t="s">
        <v>684</v>
      </c>
      <c r="S137" s="86">
        <v>116.66666666666667</v>
      </c>
      <c r="T137" s="87">
        <v>140</v>
      </c>
      <c r="U137" s="88"/>
      <c r="V137" s="89"/>
      <c r="W137" s="90">
        <f>V137*S137</f>
        <v>0</v>
      </c>
      <c r="X137" s="91">
        <f>V137*T137</f>
        <v>0</v>
      </c>
      <c r="Y137" s="65"/>
      <c r="Z137" s="92"/>
      <c r="AA137" s="93"/>
      <c r="AB137" s="94"/>
      <c r="AC137" s="95"/>
    </row>
    <row r="138" spans="1:29" ht="15.75" customHeight="1" x14ac:dyDescent="0.2">
      <c r="A138" s="70" t="s">
        <v>117</v>
      </c>
      <c r="B138" s="181" t="s">
        <v>118</v>
      </c>
      <c r="C138" s="71" t="s">
        <v>119</v>
      </c>
      <c r="D138" s="72" t="s">
        <v>120</v>
      </c>
      <c r="E138" s="73" t="s">
        <v>121</v>
      </c>
      <c r="F138" s="74"/>
      <c r="G138" s="75" t="s">
        <v>215</v>
      </c>
      <c r="H138" s="76" t="s">
        <v>217</v>
      </c>
      <c r="I138" s="73" t="s">
        <v>124</v>
      </c>
      <c r="J138" s="77">
        <v>2004</v>
      </c>
      <c r="K138" s="78">
        <v>0.75</v>
      </c>
      <c r="L138" s="79">
        <v>3</v>
      </c>
      <c r="M138" s="80" t="s">
        <v>315</v>
      </c>
      <c r="N138" s="81"/>
      <c r="O138" s="82"/>
      <c r="P138" s="83" t="s">
        <v>518</v>
      </c>
      <c r="Q138" s="84" t="s">
        <v>521</v>
      </c>
      <c r="R138" s="85" t="s">
        <v>684</v>
      </c>
      <c r="S138" s="86">
        <v>75</v>
      </c>
      <c r="T138" s="87">
        <v>90</v>
      </c>
      <c r="U138" s="88"/>
      <c r="V138" s="89"/>
      <c r="W138" s="90">
        <f>V138*S138</f>
        <v>0</v>
      </c>
      <c r="X138" s="91">
        <f>V138*T138</f>
        <v>0</v>
      </c>
      <c r="Y138" s="65"/>
      <c r="Z138" s="92"/>
      <c r="AA138" s="93"/>
      <c r="AB138" s="94"/>
      <c r="AC138" s="95"/>
    </row>
    <row r="139" spans="1:29" ht="15.75" customHeight="1" x14ac:dyDescent="0.2">
      <c r="A139" s="70" t="s">
        <v>117</v>
      </c>
      <c r="B139" s="181" t="s">
        <v>118</v>
      </c>
      <c r="C139" s="71" t="s">
        <v>119</v>
      </c>
      <c r="D139" s="72" t="s">
        <v>120</v>
      </c>
      <c r="E139" s="73" t="s">
        <v>121</v>
      </c>
      <c r="F139" s="74"/>
      <c r="G139" s="75" t="s">
        <v>215</v>
      </c>
      <c r="H139" s="76" t="s">
        <v>217</v>
      </c>
      <c r="I139" s="73" t="s">
        <v>124</v>
      </c>
      <c r="J139" s="77">
        <v>2007</v>
      </c>
      <c r="K139" s="78">
        <v>0.75</v>
      </c>
      <c r="L139" s="79">
        <v>4</v>
      </c>
      <c r="M139" s="80" t="s">
        <v>315</v>
      </c>
      <c r="N139" s="81"/>
      <c r="O139" s="82"/>
      <c r="P139" s="83" t="s">
        <v>522</v>
      </c>
      <c r="Q139" s="84" t="s">
        <v>524</v>
      </c>
      <c r="R139" s="85" t="s">
        <v>684</v>
      </c>
      <c r="S139" s="86">
        <v>66.666666666666671</v>
      </c>
      <c r="T139" s="87">
        <v>80</v>
      </c>
      <c r="U139" s="88"/>
      <c r="V139" s="89"/>
      <c r="W139" s="90">
        <f>V139*S139</f>
        <v>0</v>
      </c>
      <c r="X139" s="91">
        <f>V139*T139</f>
        <v>0</v>
      </c>
      <c r="Y139" s="65"/>
      <c r="Z139" s="92"/>
      <c r="AA139" s="93"/>
      <c r="AB139" s="94"/>
      <c r="AC139" s="95"/>
    </row>
    <row r="140" spans="1:29" ht="15.75" customHeight="1" x14ac:dyDescent="0.2">
      <c r="A140" s="70" t="s">
        <v>117</v>
      </c>
      <c r="B140" s="181" t="s">
        <v>118</v>
      </c>
      <c r="C140" s="71" t="s">
        <v>119</v>
      </c>
      <c r="D140" s="72" t="s">
        <v>120</v>
      </c>
      <c r="E140" s="73" t="s">
        <v>121</v>
      </c>
      <c r="F140" s="74"/>
      <c r="G140" s="75" t="s">
        <v>215</v>
      </c>
      <c r="H140" s="76" t="s">
        <v>218</v>
      </c>
      <c r="I140" s="73" t="s">
        <v>124</v>
      </c>
      <c r="J140" s="77">
        <v>2003</v>
      </c>
      <c r="K140" s="78">
        <v>0.75</v>
      </c>
      <c r="L140" s="79">
        <v>2</v>
      </c>
      <c r="M140" s="80" t="s">
        <v>315</v>
      </c>
      <c r="N140" s="81"/>
      <c r="O140" s="82"/>
      <c r="P140" s="83" t="s">
        <v>523</v>
      </c>
      <c r="Q140" s="84" t="s">
        <v>525</v>
      </c>
      <c r="R140" s="85" t="s">
        <v>684</v>
      </c>
      <c r="S140" s="86">
        <v>54.166666666666671</v>
      </c>
      <c r="T140" s="87">
        <v>65</v>
      </c>
      <c r="U140" s="88"/>
      <c r="V140" s="89"/>
      <c r="W140" s="90">
        <f>V140*S140</f>
        <v>0</v>
      </c>
      <c r="X140" s="91">
        <f>V140*T140</f>
        <v>0</v>
      </c>
      <c r="Y140" s="65"/>
      <c r="Z140" s="92"/>
      <c r="AA140" s="93"/>
      <c r="AB140" s="94"/>
      <c r="AC140" s="95"/>
    </row>
    <row r="141" spans="1:29" ht="15.75" customHeight="1" x14ac:dyDescent="0.2">
      <c r="A141" s="70" t="s">
        <v>117</v>
      </c>
      <c r="B141" s="181" t="s">
        <v>118</v>
      </c>
      <c r="C141" s="71" t="s">
        <v>119</v>
      </c>
      <c r="D141" s="72" t="s">
        <v>120</v>
      </c>
      <c r="E141" s="73" t="s">
        <v>121</v>
      </c>
      <c r="F141" s="74"/>
      <c r="G141" s="75" t="s">
        <v>215</v>
      </c>
      <c r="H141" s="76" t="s">
        <v>218</v>
      </c>
      <c r="I141" s="73" t="s">
        <v>124</v>
      </c>
      <c r="J141" s="77">
        <v>2006</v>
      </c>
      <c r="K141" s="78">
        <v>0.75</v>
      </c>
      <c r="L141" s="79">
        <v>7</v>
      </c>
      <c r="M141" s="80" t="s">
        <v>315</v>
      </c>
      <c r="N141" s="81"/>
      <c r="O141" s="82"/>
      <c r="P141" s="83" t="s">
        <v>523</v>
      </c>
      <c r="Q141" s="84" t="s">
        <v>527</v>
      </c>
      <c r="R141" s="85" t="s">
        <v>684</v>
      </c>
      <c r="S141" s="86">
        <v>54.166666666666671</v>
      </c>
      <c r="T141" s="87">
        <v>65</v>
      </c>
      <c r="U141" s="88"/>
      <c r="V141" s="89"/>
      <c r="W141" s="90">
        <f>V141*S141</f>
        <v>0</v>
      </c>
      <c r="X141" s="91">
        <f>V141*T141</f>
        <v>0</v>
      </c>
      <c r="Y141" s="65"/>
      <c r="Z141" s="92"/>
      <c r="AA141" s="93"/>
      <c r="AB141" s="94"/>
      <c r="AC141" s="95"/>
    </row>
    <row r="142" spans="1:29" ht="15.75" customHeight="1" x14ac:dyDescent="0.2">
      <c r="A142" s="70" t="s">
        <v>117</v>
      </c>
      <c r="B142" s="181" t="s">
        <v>118</v>
      </c>
      <c r="C142" s="71" t="s">
        <v>119</v>
      </c>
      <c r="D142" s="72" t="s">
        <v>120</v>
      </c>
      <c r="E142" s="73" t="s">
        <v>121</v>
      </c>
      <c r="F142" s="74"/>
      <c r="G142" s="75" t="s">
        <v>215</v>
      </c>
      <c r="H142" s="76" t="s">
        <v>218</v>
      </c>
      <c r="I142" s="73" t="s">
        <v>124</v>
      </c>
      <c r="J142" s="77">
        <v>2007</v>
      </c>
      <c r="K142" s="78">
        <v>0.75</v>
      </c>
      <c r="L142" s="79">
        <v>6</v>
      </c>
      <c r="M142" s="80" t="s">
        <v>315</v>
      </c>
      <c r="N142" s="81"/>
      <c r="O142" s="82"/>
      <c r="P142" s="83" t="s">
        <v>522</v>
      </c>
      <c r="Q142" s="84" t="s">
        <v>528</v>
      </c>
      <c r="R142" s="85" t="s">
        <v>684</v>
      </c>
      <c r="S142" s="86">
        <v>45.833333333333336</v>
      </c>
      <c r="T142" s="87">
        <v>55</v>
      </c>
      <c r="U142" s="88"/>
      <c r="V142" s="89"/>
      <c r="W142" s="90">
        <f>V142*S142</f>
        <v>0</v>
      </c>
      <c r="X142" s="91">
        <f>V142*T142</f>
        <v>0</v>
      </c>
      <c r="Y142" s="65"/>
      <c r="Z142" s="92"/>
      <c r="AA142" s="93"/>
      <c r="AB142" s="94"/>
      <c r="AC142" s="95"/>
    </row>
    <row r="143" spans="1:29" ht="15.75" customHeight="1" x14ac:dyDescent="0.2">
      <c r="A143" s="70" t="s">
        <v>117</v>
      </c>
      <c r="B143" s="181" t="s">
        <v>118</v>
      </c>
      <c r="C143" s="71" t="s">
        <v>119</v>
      </c>
      <c r="D143" s="72" t="s">
        <v>120</v>
      </c>
      <c r="E143" s="73" t="s">
        <v>121</v>
      </c>
      <c r="F143" s="74"/>
      <c r="G143" s="75" t="s">
        <v>215</v>
      </c>
      <c r="H143" s="76" t="s">
        <v>219</v>
      </c>
      <c r="I143" s="73" t="s">
        <v>124</v>
      </c>
      <c r="J143" s="77">
        <v>2005</v>
      </c>
      <c r="K143" s="78">
        <v>0.75</v>
      </c>
      <c r="L143" s="79">
        <v>1</v>
      </c>
      <c r="M143" s="80" t="s">
        <v>315</v>
      </c>
      <c r="N143" s="81"/>
      <c r="O143" s="82"/>
      <c r="P143" s="83" t="s">
        <v>526</v>
      </c>
      <c r="Q143" s="84" t="s">
        <v>529</v>
      </c>
      <c r="R143" s="85" t="s">
        <v>684</v>
      </c>
      <c r="S143" s="86">
        <v>70.833333333333343</v>
      </c>
      <c r="T143" s="87">
        <v>85</v>
      </c>
      <c r="U143" s="88"/>
      <c r="V143" s="89"/>
      <c r="W143" s="90">
        <f>V143*S143</f>
        <v>0</v>
      </c>
      <c r="X143" s="91">
        <f>V143*T143</f>
        <v>0</v>
      </c>
      <c r="Y143" s="65"/>
      <c r="Z143" s="92"/>
      <c r="AA143" s="93"/>
      <c r="AB143" s="94"/>
      <c r="AC143" s="95"/>
    </row>
    <row r="144" spans="1:29" ht="15.75" customHeight="1" x14ac:dyDescent="0.2">
      <c r="A144" s="70" t="s">
        <v>117</v>
      </c>
      <c r="B144" s="181" t="s">
        <v>118</v>
      </c>
      <c r="C144" s="71" t="s">
        <v>119</v>
      </c>
      <c r="D144" s="72" t="s">
        <v>120</v>
      </c>
      <c r="E144" s="73" t="s">
        <v>121</v>
      </c>
      <c r="F144" s="74"/>
      <c r="G144" s="75" t="s">
        <v>215</v>
      </c>
      <c r="H144" s="76" t="s">
        <v>220</v>
      </c>
      <c r="I144" s="73" t="s">
        <v>124</v>
      </c>
      <c r="J144" s="77">
        <v>1998</v>
      </c>
      <c r="K144" s="78">
        <v>0.75</v>
      </c>
      <c r="L144" s="79">
        <v>1</v>
      </c>
      <c r="M144" s="80" t="s">
        <v>315</v>
      </c>
      <c r="N144" s="81"/>
      <c r="O144" s="82"/>
      <c r="P144" s="83" t="s">
        <v>508</v>
      </c>
      <c r="Q144" s="84" t="s">
        <v>530</v>
      </c>
      <c r="R144" s="85" t="s">
        <v>684</v>
      </c>
      <c r="S144" s="86">
        <v>87.5</v>
      </c>
      <c r="T144" s="87">
        <v>105</v>
      </c>
      <c r="U144" s="88"/>
      <c r="V144" s="89"/>
      <c r="W144" s="90">
        <f>V144*S144</f>
        <v>0</v>
      </c>
      <c r="X144" s="91">
        <f>V144*T144</f>
        <v>0</v>
      </c>
      <c r="Y144" s="65"/>
      <c r="Z144" s="92"/>
      <c r="AA144" s="93"/>
      <c r="AB144" s="94"/>
      <c r="AC144" s="95"/>
    </row>
    <row r="145" spans="1:29" ht="15.75" customHeight="1" x14ac:dyDescent="0.2">
      <c r="A145" s="70" t="s">
        <v>117</v>
      </c>
      <c r="B145" s="181" t="s">
        <v>118</v>
      </c>
      <c r="C145" s="71" t="s">
        <v>119</v>
      </c>
      <c r="D145" s="72" t="s">
        <v>120</v>
      </c>
      <c r="E145" s="73" t="s">
        <v>121</v>
      </c>
      <c r="F145" s="74"/>
      <c r="G145" s="75" t="s">
        <v>215</v>
      </c>
      <c r="H145" s="76" t="s">
        <v>221</v>
      </c>
      <c r="I145" s="73" t="s">
        <v>124</v>
      </c>
      <c r="J145" s="77">
        <v>2000</v>
      </c>
      <c r="K145" s="78">
        <v>0.75</v>
      </c>
      <c r="L145" s="79">
        <v>1</v>
      </c>
      <c r="M145" s="80" t="s">
        <v>315</v>
      </c>
      <c r="N145" s="81"/>
      <c r="O145" s="82"/>
      <c r="P145" s="83" t="s">
        <v>531</v>
      </c>
      <c r="Q145" s="84" t="s">
        <v>532</v>
      </c>
      <c r="R145" s="85" t="s">
        <v>684</v>
      </c>
      <c r="S145" s="86">
        <v>225</v>
      </c>
      <c r="T145" s="87">
        <v>270</v>
      </c>
      <c r="U145" s="88"/>
      <c r="V145" s="89"/>
      <c r="W145" s="90">
        <f>V145*S145</f>
        <v>0</v>
      </c>
      <c r="X145" s="91">
        <f>V145*T145</f>
        <v>0</v>
      </c>
      <c r="Y145" s="65"/>
      <c r="Z145" s="92"/>
      <c r="AA145" s="93"/>
      <c r="AB145" s="94"/>
      <c r="AC145" s="95"/>
    </row>
    <row r="146" spans="1:29" ht="15.75" customHeight="1" x14ac:dyDescent="0.2">
      <c r="A146" s="70" t="s">
        <v>117</v>
      </c>
      <c r="B146" s="181" t="s">
        <v>118</v>
      </c>
      <c r="C146" s="71" t="s">
        <v>119</v>
      </c>
      <c r="D146" s="72" t="s">
        <v>120</v>
      </c>
      <c r="E146" s="73" t="s">
        <v>121</v>
      </c>
      <c r="F146" s="74"/>
      <c r="G146" s="75" t="s">
        <v>308</v>
      </c>
      <c r="H146" s="76" t="s">
        <v>309</v>
      </c>
      <c r="I146" s="73" t="s">
        <v>124</v>
      </c>
      <c r="J146" s="77">
        <v>2006</v>
      </c>
      <c r="K146" s="78">
        <v>0.75</v>
      </c>
      <c r="L146" s="79">
        <v>1</v>
      </c>
      <c r="M146" s="80" t="s">
        <v>315</v>
      </c>
      <c r="N146" s="81"/>
      <c r="O146" s="82"/>
      <c r="P146" s="83" t="s">
        <v>583</v>
      </c>
      <c r="Q146" s="84" t="s">
        <v>675</v>
      </c>
      <c r="R146" s="85" t="s">
        <v>684</v>
      </c>
      <c r="S146" s="86">
        <v>158.33333333333334</v>
      </c>
      <c r="T146" s="87">
        <v>190</v>
      </c>
      <c r="U146" s="88"/>
      <c r="V146" s="89"/>
      <c r="W146" s="90">
        <f>V146*S146</f>
        <v>0</v>
      </c>
      <c r="X146" s="91">
        <f>V146*T146</f>
        <v>0</v>
      </c>
      <c r="Y146" s="65"/>
      <c r="Z146" s="92"/>
      <c r="AA146" s="93"/>
      <c r="AB146" s="94"/>
      <c r="AC146" s="95"/>
    </row>
    <row r="147" spans="1:29" ht="15.75" customHeight="1" x14ac:dyDescent="0.2">
      <c r="A147" s="70" t="s">
        <v>117</v>
      </c>
      <c r="B147" s="181" t="s">
        <v>125</v>
      </c>
      <c r="C147" s="71" t="s">
        <v>119</v>
      </c>
      <c r="D147" s="72" t="s">
        <v>120</v>
      </c>
      <c r="E147" s="73" t="s">
        <v>121</v>
      </c>
      <c r="F147" s="74"/>
      <c r="G147" s="75" t="s">
        <v>293</v>
      </c>
      <c r="H147" s="76" t="s">
        <v>195</v>
      </c>
      <c r="I147" s="73" t="s">
        <v>128</v>
      </c>
      <c r="J147" s="77">
        <v>2012</v>
      </c>
      <c r="K147" s="78">
        <v>0.75</v>
      </c>
      <c r="L147" s="79">
        <v>12</v>
      </c>
      <c r="M147" s="80" t="s">
        <v>315</v>
      </c>
      <c r="N147" s="81"/>
      <c r="O147" s="82"/>
      <c r="P147" s="83" t="s">
        <v>550</v>
      </c>
      <c r="Q147" s="84" t="s">
        <v>644</v>
      </c>
      <c r="R147" s="85" t="s">
        <v>685</v>
      </c>
      <c r="S147" s="86">
        <v>41.666666666666671</v>
      </c>
      <c r="T147" s="87">
        <v>50</v>
      </c>
      <c r="U147" s="88"/>
      <c r="V147" s="89"/>
      <c r="W147" s="90">
        <f>V147*S147</f>
        <v>0</v>
      </c>
      <c r="X147" s="91">
        <f>V147*T147</f>
        <v>0</v>
      </c>
      <c r="Y147" s="65"/>
      <c r="Z147" s="92"/>
      <c r="AA147" s="93"/>
      <c r="AB147" s="94"/>
      <c r="AC147" s="95"/>
    </row>
    <row r="148" spans="1:29" ht="15.75" customHeight="1" x14ac:dyDescent="0.2">
      <c r="A148" s="70" t="s">
        <v>117</v>
      </c>
      <c r="B148" s="181" t="s">
        <v>118</v>
      </c>
      <c r="C148" s="71" t="s">
        <v>119</v>
      </c>
      <c r="D148" s="72" t="s">
        <v>120</v>
      </c>
      <c r="E148" s="73" t="s">
        <v>121</v>
      </c>
      <c r="F148" s="74"/>
      <c r="G148" s="75" t="s">
        <v>265</v>
      </c>
      <c r="H148" s="76" t="s">
        <v>266</v>
      </c>
      <c r="I148" s="73" t="s">
        <v>124</v>
      </c>
      <c r="J148" s="77">
        <v>1998</v>
      </c>
      <c r="K148" s="78">
        <v>0.75</v>
      </c>
      <c r="L148" s="79">
        <v>1</v>
      </c>
      <c r="M148" s="80">
        <v>-1</v>
      </c>
      <c r="N148" s="81"/>
      <c r="O148" s="82"/>
      <c r="P148" s="83" t="s">
        <v>583</v>
      </c>
      <c r="Q148" s="84" t="s">
        <v>586</v>
      </c>
      <c r="R148" s="85" t="s">
        <v>684</v>
      </c>
      <c r="S148" s="86">
        <v>1583.3333333333335</v>
      </c>
      <c r="T148" s="87">
        <v>1900</v>
      </c>
      <c r="U148" s="88"/>
      <c r="V148" s="89"/>
      <c r="W148" s="90">
        <f>V148*S148</f>
        <v>0</v>
      </c>
      <c r="X148" s="91">
        <f>V148*T148</f>
        <v>0</v>
      </c>
      <c r="Y148" s="65"/>
      <c r="Z148" s="92"/>
      <c r="AA148" s="93"/>
      <c r="AB148" s="94"/>
      <c r="AC148" s="95"/>
    </row>
    <row r="149" spans="1:29" ht="15.75" customHeight="1" x14ac:dyDescent="0.2">
      <c r="A149" s="70" t="s">
        <v>117</v>
      </c>
      <c r="B149" s="181" t="s">
        <v>118</v>
      </c>
      <c r="C149" s="71" t="s">
        <v>119</v>
      </c>
      <c r="D149" s="72" t="s">
        <v>120</v>
      </c>
      <c r="E149" s="73" t="s">
        <v>121</v>
      </c>
      <c r="F149" s="74"/>
      <c r="G149" s="75" t="s">
        <v>131</v>
      </c>
      <c r="H149" s="76" t="s">
        <v>132</v>
      </c>
      <c r="I149" s="73" t="s">
        <v>124</v>
      </c>
      <c r="J149" s="77">
        <v>2011</v>
      </c>
      <c r="K149" s="78">
        <v>0.75</v>
      </c>
      <c r="L149" s="79">
        <v>3</v>
      </c>
      <c r="M149" s="80" t="s">
        <v>314</v>
      </c>
      <c r="N149" s="81"/>
      <c r="O149" s="82"/>
      <c r="P149" s="83" t="s">
        <v>337</v>
      </c>
      <c r="Q149" s="84" t="s">
        <v>338</v>
      </c>
      <c r="R149" s="85" t="s">
        <v>685</v>
      </c>
      <c r="S149" s="86">
        <v>83.333333333333343</v>
      </c>
      <c r="T149" s="87">
        <v>100</v>
      </c>
      <c r="U149" s="88"/>
      <c r="V149" s="89"/>
      <c r="W149" s="90">
        <f>V149*S149</f>
        <v>0</v>
      </c>
      <c r="X149" s="91">
        <f>V149*T149</f>
        <v>0</v>
      </c>
      <c r="Y149" s="65"/>
      <c r="Z149" s="92"/>
      <c r="AA149" s="93"/>
      <c r="AB149" s="94"/>
      <c r="AC149" s="95"/>
    </row>
    <row r="150" spans="1:29" ht="15.75" customHeight="1" x14ac:dyDescent="0.2">
      <c r="A150" s="70" t="s">
        <v>117</v>
      </c>
      <c r="B150" s="181" t="s">
        <v>118</v>
      </c>
      <c r="C150" s="71" t="s">
        <v>119</v>
      </c>
      <c r="D150" s="72" t="s">
        <v>120</v>
      </c>
      <c r="E150" s="73" t="s">
        <v>121</v>
      </c>
      <c r="F150" s="74"/>
      <c r="G150" s="75" t="s">
        <v>210</v>
      </c>
      <c r="H150" s="76" t="s">
        <v>211</v>
      </c>
      <c r="I150" s="73" t="s">
        <v>124</v>
      </c>
      <c r="J150" s="77">
        <v>2003</v>
      </c>
      <c r="K150" s="78">
        <v>0.75</v>
      </c>
      <c r="L150" s="79">
        <v>1</v>
      </c>
      <c r="M150" s="80" t="s">
        <v>315</v>
      </c>
      <c r="N150" s="81"/>
      <c r="O150" s="82"/>
      <c r="P150" s="83" t="s">
        <v>508</v>
      </c>
      <c r="Q150" s="84" t="s">
        <v>509</v>
      </c>
      <c r="R150" s="85" t="s">
        <v>684</v>
      </c>
      <c r="S150" s="86">
        <v>62.5</v>
      </c>
      <c r="T150" s="87">
        <v>75</v>
      </c>
      <c r="U150" s="88"/>
      <c r="V150" s="89"/>
      <c r="W150" s="90">
        <f>V150*S150</f>
        <v>0</v>
      </c>
      <c r="X150" s="91">
        <f>V150*T150</f>
        <v>0</v>
      </c>
      <c r="Y150" s="65"/>
      <c r="Z150" s="92"/>
      <c r="AA150" s="93"/>
      <c r="AB150" s="94"/>
      <c r="AC150" s="95"/>
    </row>
    <row r="151" spans="1:29" ht="15.75" customHeight="1" x14ac:dyDescent="0.2">
      <c r="A151" s="70" t="s">
        <v>117</v>
      </c>
      <c r="B151" s="181" t="s">
        <v>118</v>
      </c>
      <c r="C151" s="71" t="s">
        <v>119</v>
      </c>
      <c r="D151" s="72" t="s">
        <v>120</v>
      </c>
      <c r="E151" s="73" t="s">
        <v>121</v>
      </c>
      <c r="F151" s="74"/>
      <c r="G151" s="75" t="s">
        <v>210</v>
      </c>
      <c r="H151" s="76" t="s">
        <v>212</v>
      </c>
      <c r="I151" s="73" t="s">
        <v>124</v>
      </c>
      <c r="J151" s="77">
        <v>2001</v>
      </c>
      <c r="K151" s="78">
        <v>0.75</v>
      </c>
      <c r="L151" s="79">
        <v>3</v>
      </c>
      <c r="M151" s="80" t="s">
        <v>315</v>
      </c>
      <c r="N151" s="81"/>
      <c r="O151" s="82"/>
      <c r="P151" s="83" t="s">
        <v>508</v>
      </c>
      <c r="Q151" s="84" t="s">
        <v>510</v>
      </c>
      <c r="R151" s="85" t="s">
        <v>684</v>
      </c>
      <c r="S151" s="86">
        <v>87.5</v>
      </c>
      <c r="T151" s="87">
        <v>105</v>
      </c>
      <c r="U151" s="88"/>
      <c r="V151" s="89"/>
      <c r="W151" s="90">
        <f>V151*S151</f>
        <v>0</v>
      </c>
      <c r="X151" s="91">
        <f>V151*T151</f>
        <v>0</v>
      </c>
      <c r="Y151" s="65"/>
      <c r="Z151" s="92"/>
      <c r="AA151" s="93"/>
      <c r="AB151" s="94"/>
      <c r="AC151" s="95"/>
    </row>
    <row r="152" spans="1:29" ht="15.75" customHeight="1" x14ac:dyDescent="0.2">
      <c r="A152" s="70" t="s">
        <v>117</v>
      </c>
      <c r="B152" s="181" t="s">
        <v>118</v>
      </c>
      <c r="C152" s="71" t="s">
        <v>119</v>
      </c>
      <c r="D152" s="72" t="s">
        <v>120</v>
      </c>
      <c r="E152" s="73" t="s">
        <v>121</v>
      </c>
      <c r="F152" s="74"/>
      <c r="G152" s="75" t="s">
        <v>210</v>
      </c>
      <c r="H152" s="76" t="s">
        <v>212</v>
      </c>
      <c r="I152" s="73" t="s">
        <v>124</v>
      </c>
      <c r="J152" s="77">
        <v>2003</v>
      </c>
      <c r="K152" s="78">
        <v>0.75</v>
      </c>
      <c r="L152" s="79">
        <v>5</v>
      </c>
      <c r="M152" s="80" t="s">
        <v>315</v>
      </c>
      <c r="N152" s="81"/>
      <c r="O152" s="82"/>
      <c r="P152" s="83" t="s">
        <v>511</v>
      </c>
      <c r="Q152" s="84" t="s">
        <v>512</v>
      </c>
      <c r="R152" s="85" t="s">
        <v>684</v>
      </c>
      <c r="S152" s="86">
        <v>75</v>
      </c>
      <c r="T152" s="87">
        <v>90</v>
      </c>
      <c r="U152" s="88"/>
      <c r="V152" s="89"/>
      <c r="W152" s="90">
        <f>V152*S152</f>
        <v>0</v>
      </c>
      <c r="X152" s="91">
        <f>V152*T152</f>
        <v>0</v>
      </c>
      <c r="Y152" s="65"/>
      <c r="Z152" s="92"/>
      <c r="AA152" s="93"/>
      <c r="AB152" s="94"/>
      <c r="AC152" s="95"/>
    </row>
    <row r="153" spans="1:29" ht="15.75" customHeight="1" x14ac:dyDescent="0.2">
      <c r="A153" s="70" t="s">
        <v>117</v>
      </c>
      <c r="B153" s="181" t="s">
        <v>118</v>
      </c>
      <c r="C153" s="71" t="s">
        <v>119</v>
      </c>
      <c r="D153" s="72" t="s">
        <v>120</v>
      </c>
      <c r="E153" s="73" t="s">
        <v>121</v>
      </c>
      <c r="F153" s="74"/>
      <c r="G153" s="75" t="s">
        <v>164</v>
      </c>
      <c r="H153" s="76" t="s">
        <v>165</v>
      </c>
      <c r="I153" s="73" t="s">
        <v>124</v>
      </c>
      <c r="J153" s="77">
        <v>2012</v>
      </c>
      <c r="K153" s="78">
        <v>0.75</v>
      </c>
      <c r="L153" s="79">
        <v>1</v>
      </c>
      <c r="M153" s="80" t="s">
        <v>315</v>
      </c>
      <c r="N153" s="81"/>
      <c r="O153" s="82" t="s">
        <v>318</v>
      </c>
      <c r="P153" s="83" t="s">
        <v>388</v>
      </c>
      <c r="Q153" s="84" t="s">
        <v>391</v>
      </c>
      <c r="R153" s="85" t="s">
        <v>684</v>
      </c>
      <c r="S153" s="86">
        <v>45.833333333333336</v>
      </c>
      <c r="T153" s="87">
        <v>55</v>
      </c>
      <c r="U153" s="88"/>
      <c r="V153" s="89"/>
      <c r="W153" s="90">
        <f>V153*S153</f>
        <v>0</v>
      </c>
      <c r="X153" s="91">
        <f>V153*T153</f>
        <v>0</v>
      </c>
      <c r="Y153" s="65"/>
      <c r="Z153" s="92"/>
      <c r="AA153" s="93"/>
      <c r="AB153" s="94"/>
      <c r="AC153" s="95"/>
    </row>
    <row r="154" spans="1:29" ht="15.75" customHeight="1" x14ac:dyDescent="0.2">
      <c r="A154" s="70" t="s">
        <v>117</v>
      </c>
      <c r="B154" s="181" t="s">
        <v>118</v>
      </c>
      <c r="C154" s="71" t="s">
        <v>119</v>
      </c>
      <c r="D154" s="72" t="s">
        <v>120</v>
      </c>
      <c r="E154" s="73" t="s">
        <v>121</v>
      </c>
      <c r="F154" s="74"/>
      <c r="G154" s="75" t="s">
        <v>164</v>
      </c>
      <c r="H154" s="76" t="s">
        <v>165</v>
      </c>
      <c r="I154" s="73" t="s">
        <v>124</v>
      </c>
      <c r="J154" s="77">
        <v>2013</v>
      </c>
      <c r="K154" s="78">
        <v>0.75</v>
      </c>
      <c r="L154" s="79">
        <v>3</v>
      </c>
      <c r="M154" s="80" t="s">
        <v>315</v>
      </c>
      <c r="N154" s="81"/>
      <c r="O154" s="82"/>
      <c r="P154" s="83" t="s">
        <v>389</v>
      </c>
      <c r="Q154" s="84" t="s">
        <v>392</v>
      </c>
      <c r="R154" s="85" t="s">
        <v>684</v>
      </c>
      <c r="S154" s="86">
        <v>50</v>
      </c>
      <c r="T154" s="87">
        <v>60</v>
      </c>
      <c r="U154" s="88"/>
      <c r="V154" s="89"/>
      <c r="W154" s="90">
        <f>V154*S154</f>
        <v>0</v>
      </c>
      <c r="X154" s="91">
        <f>V154*T154</f>
        <v>0</v>
      </c>
      <c r="Y154" s="65"/>
      <c r="Z154" s="92"/>
      <c r="AA154" s="93"/>
      <c r="AB154" s="94"/>
      <c r="AC154" s="95"/>
    </row>
    <row r="155" spans="1:29" ht="15.75" customHeight="1" x14ac:dyDescent="0.2">
      <c r="A155" s="70" t="s">
        <v>117</v>
      </c>
      <c r="B155" s="181" t="s">
        <v>118</v>
      </c>
      <c r="C155" s="71" t="s">
        <v>119</v>
      </c>
      <c r="D155" s="72" t="s">
        <v>120</v>
      </c>
      <c r="E155" s="73" t="s">
        <v>121</v>
      </c>
      <c r="F155" s="74"/>
      <c r="G155" s="75" t="s">
        <v>164</v>
      </c>
      <c r="H155" s="76" t="s">
        <v>165</v>
      </c>
      <c r="I155" s="73" t="s">
        <v>124</v>
      </c>
      <c r="J155" s="77">
        <v>2014</v>
      </c>
      <c r="K155" s="78">
        <v>0.75</v>
      </c>
      <c r="L155" s="79">
        <v>2</v>
      </c>
      <c r="M155" s="80" t="s">
        <v>315</v>
      </c>
      <c r="N155" s="81"/>
      <c r="O155" s="82"/>
      <c r="P155" s="83" t="s">
        <v>390</v>
      </c>
      <c r="Q155" s="84" t="s">
        <v>393</v>
      </c>
      <c r="R155" s="85" t="s">
        <v>684</v>
      </c>
      <c r="S155" s="86">
        <v>50</v>
      </c>
      <c r="T155" s="87">
        <v>60</v>
      </c>
      <c r="U155" s="88"/>
      <c r="V155" s="89"/>
      <c r="W155" s="90">
        <f>V155*S155</f>
        <v>0</v>
      </c>
      <c r="X155" s="91">
        <f>V155*T155</f>
        <v>0</v>
      </c>
      <c r="Y155" s="65"/>
      <c r="Z155" s="92"/>
      <c r="AA155" s="93"/>
      <c r="AB155" s="94"/>
      <c r="AC155" s="95"/>
    </row>
    <row r="156" spans="1:29" ht="15.75" customHeight="1" x14ac:dyDescent="0.2">
      <c r="A156" s="70" t="s">
        <v>117</v>
      </c>
      <c r="B156" s="181" t="s">
        <v>118</v>
      </c>
      <c r="C156" s="71" t="s">
        <v>119</v>
      </c>
      <c r="D156" s="72" t="s">
        <v>120</v>
      </c>
      <c r="E156" s="73" t="s">
        <v>121</v>
      </c>
      <c r="F156" s="74"/>
      <c r="G156" s="75" t="s">
        <v>164</v>
      </c>
      <c r="H156" s="76" t="s">
        <v>165</v>
      </c>
      <c r="I156" s="73" t="s">
        <v>124</v>
      </c>
      <c r="J156" s="77">
        <v>2016</v>
      </c>
      <c r="K156" s="78">
        <v>0.75</v>
      </c>
      <c r="L156" s="79">
        <v>6</v>
      </c>
      <c r="M156" s="80" t="s">
        <v>315</v>
      </c>
      <c r="N156" s="81"/>
      <c r="O156" s="82"/>
      <c r="P156" s="83" t="s">
        <v>394</v>
      </c>
      <c r="Q156" s="84" t="s">
        <v>395</v>
      </c>
      <c r="R156" s="85" t="s">
        <v>684</v>
      </c>
      <c r="S156" s="86">
        <v>45.833333333333336</v>
      </c>
      <c r="T156" s="87">
        <v>55</v>
      </c>
      <c r="U156" s="88"/>
      <c r="V156" s="89"/>
      <c r="W156" s="90">
        <f>V156*S156</f>
        <v>0</v>
      </c>
      <c r="X156" s="91">
        <f>V156*T156</f>
        <v>0</v>
      </c>
      <c r="Y156" s="65"/>
      <c r="Z156" s="92"/>
      <c r="AA156" s="93"/>
      <c r="AB156" s="94"/>
      <c r="AC156" s="95"/>
    </row>
    <row r="157" spans="1:29" ht="15.75" customHeight="1" x14ac:dyDescent="0.2">
      <c r="A157" s="70" t="s">
        <v>117</v>
      </c>
      <c r="B157" s="181" t="s">
        <v>118</v>
      </c>
      <c r="C157" s="71" t="s">
        <v>119</v>
      </c>
      <c r="D157" s="72" t="s">
        <v>120</v>
      </c>
      <c r="E157" s="73" t="s">
        <v>121</v>
      </c>
      <c r="F157" s="74"/>
      <c r="G157" s="75" t="s">
        <v>302</v>
      </c>
      <c r="H157" s="76" t="s">
        <v>130</v>
      </c>
      <c r="I157" s="73" t="s">
        <v>124</v>
      </c>
      <c r="J157" s="77">
        <v>1979</v>
      </c>
      <c r="K157" s="78">
        <v>0.75</v>
      </c>
      <c r="L157" s="79">
        <v>1</v>
      </c>
      <c r="M157" s="80">
        <v>-3</v>
      </c>
      <c r="N157" s="81" t="s">
        <v>324</v>
      </c>
      <c r="O157" s="82" t="s">
        <v>316</v>
      </c>
      <c r="P157" s="83" t="s">
        <v>665</v>
      </c>
      <c r="Q157" s="84" t="s">
        <v>666</v>
      </c>
      <c r="R157" s="85" t="s">
        <v>684</v>
      </c>
      <c r="S157" s="86">
        <v>158.33333333333334</v>
      </c>
      <c r="T157" s="87">
        <v>190</v>
      </c>
      <c r="U157" s="88"/>
      <c r="V157" s="89"/>
      <c r="W157" s="90">
        <f>V157*S157</f>
        <v>0</v>
      </c>
      <c r="X157" s="91">
        <f>V157*T157</f>
        <v>0</v>
      </c>
      <c r="Y157" s="65"/>
      <c r="Z157" s="92"/>
      <c r="AA157" s="93"/>
      <c r="AB157" s="94"/>
      <c r="AC157" s="95"/>
    </row>
    <row r="158" spans="1:29" ht="15.75" customHeight="1" x14ac:dyDescent="0.2">
      <c r="A158" s="70" t="s">
        <v>117</v>
      </c>
      <c r="B158" s="181" t="s">
        <v>118</v>
      </c>
      <c r="C158" s="71" t="s">
        <v>119</v>
      </c>
      <c r="D158" s="72" t="s">
        <v>120</v>
      </c>
      <c r="E158" s="73" t="s">
        <v>121</v>
      </c>
      <c r="F158" s="74"/>
      <c r="G158" s="75" t="s">
        <v>256</v>
      </c>
      <c r="H158" s="76" t="s">
        <v>257</v>
      </c>
      <c r="I158" s="73" t="s">
        <v>124</v>
      </c>
      <c r="J158" s="77">
        <v>2017</v>
      </c>
      <c r="K158" s="78">
        <v>0.75</v>
      </c>
      <c r="L158" s="79">
        <v>1</v>
      </c>
      <c r="M158" s="80" t="s">
        <v>315</v>
      </c>
      <c r="N158" s="81"/>
      <c r="O158" s="82"/>
      <c r="P158" s="83" t="s">
        <v>473</v>
      </c>
      <c r="Q158" s="84" t="s">
        <v>570</v>
      </c>
      <c r="R158" s="85" t="s">
        <v>684</v>
      </c>
      <c r="S158" s="86">
        <v>416.66666666666669</v>
      </c>
      <c r="T158" s="87">
        <v>500</v>
      </c>
      <c r="U158" s="88"/>
      <c r="V158" s="89"/>
      <c r="W158" s="90">
        <f>V158*S158</f>
        <v>0</v>
      </c>
      <c r="X158" s="91">
        <f>V158*T158</f>
        <v>0</v>
      </c>
      <c r="Y158" s="65"/>
      <c r="Z158" s="92"/>
      <c r="AA158" s="93"/>
      <c r="AB158" s="94"/>
      <c r="AC158" s="95"/>
    </row>
    <row r="159" spans="1:29" ht="15.75" customHeight="1" x14ac:dyDescent="0.2">
      <c r="A159" s="70" t="s">
        <v>117</v>
      </c>
      <c r="B159" s="181" t="s">
        <v>118</v>
      </c>
      <c r="C159" s="71" t="s">
        <v>119</v>
      </c>
      <c r="D159" s="72" t="s">
        <v>120</v>
      </c>
      <c r="E159" s="73" t="s">
        <v>121</v>
      </c>
      <c r="F159" s="74"/>
      <c r="G159" s="75" t="s">
        <v>166</v>
      </c>
      <c r="H159" s="76" t="s">
        <v>150</v>
      </c>
      <c r="I159" s="73" t="s">
        <v>124</v>
      </c>
      <c r="J159" s="77">
        <v>2011</v>
      </c>
      <c r="K159" s="78">
        <v>0.75</v>
      </c>
      <c r="L159" s="79">
        <v>1</v>
      </c>
      <c r="M159" s="80" t="s">
        <v>315</v>
      </c>
      <c r="N159" s="81"/>
      <c r="O159" s="82" t="s">
        <v>318</v>
      </c>
      <c r="P159" s="83" t="s">
        <v>378</v>
      </c>
      <c r="Q159" s="84" t="s">
        <v>397</v>
      </c>
      <c r="R159" s="85" t="s">
        <v>684</v>
      </c>
      <c r="S159" s="86">
        <v>166.66666666666669</v>
      </c>
      <c r="T159" s="87">
        <v>200</v>
      </c>
      <c r="U159" s="88"/>
      <c r="V159" s="89"/>
      <c r="W159" s="90">
        <f>V159*S159</f>
        <v>0</v>
      </c>
      <c r="X159" s="91">
        <f>V159*T159</f>
        <v>0</v>
      </c>
      <c r="Y159" s="65"/>
      <c r="Z159" s="92"/>
      <c r="AA159" s="93"/>
      <c r="AB159" s="94"/>
      <c r="AC159" s="95"/>
    </row>
    <row r="160" spans="1:29" ht="15.75" customHeight="1" x14ac:dyDescent="0.2">
      <c r="A160" s="70" t="s">
        <v>117</v>
      </c>
      <c r="B160" s="181" t="s">
        <v>118</v>
      </c>
      <c r="C160" s="71" t="s">
        <v>119</v>
      </c>
      <c r="D160" s="72" t="s">
        <v>120</v>
      </c>
      <c r="E160" s="73" t="s">
        <v>121</v>
      </c>
      <c r="F160" s="74"/>
      <c r="G160" s="75" t="s">
        <v>166</v>
      </c>
      <c r="H160" s="76" t="s">
        <v>152</v>
      </c>
      <c r="I160" s="73" t="s">
        <v>124</v>
      </c>
      <c r="J160" s="77">
        <v>2006</v>
      </c>
      <c r="K160" s="78">
        <v>0.75</v>
      </c>
      <c r="L160" s="79">
        <v>1</v>
      </c>
      <c r="M160" s="80">
        <v>-1</v>
      </c>
      <c r="N160" s="81"/>
      <c r="O160" s="82"/>
      <c r="P160" s="83" t="s">
        <v>396</v>
      </c>
      <c r="Q160" s="84" t="s">
        <v>398</v>
      </c>
      <c r="R160" s="85" t="s">
        <v>684</v>
      </c>
      <c r="S160" s="86">
        <v>133.33333333333334</v>
      </c>
      <c r="T160" s="87">
        <v>160</v>
      </c>
      <c r="U160" s="88"/>
      <c r="V160" s="89"/>
      <c r="W160" s="90">
        <f>V160*S160</f>
        <v>0</v>
      </c>
      <c r="X160" s="91">
        <f>V160*T160</f>
        <v>0</v>
      </c>
      <c r="Y160" s="65"/>
      <c r="Z160" s="92"/>
      <c r="AA160" s="93"/>
      <c r="AB160" s="94"/>
      <c r="AC160" s="95"/>
    </row>
    <row r="161" spans="1:29" ht="15.75" customHeight="1" x14ac:dyDescent="0.2">
      <c r="A161" s="70" t="s">
        <v>117</v>
      </c>
      <c r="B161" s="181" t="s">
        <v>118</v>
      </c>
      <c r="C161" s="71" t="s">
        <v>119</v>
      </c>
      <c r="D161" s="72" t="s">
        <v>120</v>
      </c>
      <c r="E161" s="73" t="s">
        <v>121</v>
      </c>
      <c r="F161" s="74"/>
      <c r="G161" s="75" t="s">
        <v>166</v>
      </c>
      <c r="H161" s="76" t="s">
        <v>152</v>
      </c>
      <c r="I161" s="73" t="s">
        <v>124</v>
      </c>
      <c r="J161" s="77">
        <v>2007</v>
      </c>
      <c r="K161" s="78">
        <v>0.75</v>
      </c>
      <c r="L161" s="79">
        <v>1</v>
      </c>
      <c r="M161" s="80" t="s">
        <v>315</v>
      </c>
      <c r="N161" s="81"/>
      <c r="O161" s="82" t="s">
        <v>318</v>
      </c>
      <c r="P161" s="83" t="s">
        <v>378</v>
      </c>
      <c r="Q161" s="84" t="s">
        <v>399</v>
      </c>
      <c r="R161" s="85" t="s">
        <v>684</v>
      </c>
      <c r="S161" s="86">
        <v>150</v>
      </c>
      <c r="T161" s="87">
        <v>180</v>
      </c>
      <c r="U161" s="88"/>
      <c r="V161" s="89"/>
      <c r="W161" s="90">
        <f>V161*S161</f>
        <v>0</v>
      </c>
      <c r="X161" s="91">
        <f>V161*T161</f>
        <v>0</v>
      </c>
      <c r="Y161" s="65"/>
      <c r="Z161" s="92"/>
      <c r="AA161" s="93"/>
      <c r="AB161" s="94"/>
      <c r="AC161" s="95"/>
    </row>
    <row r="162" spans="1:29" ht="15.75" customHeight="1" x14ac:dyDescent="0.2">
      <c r="A162" s="70" t="s">
        <v>117</v>
      </c>
      <c r="B162" s="181" t="s">
        <v>118</v>
      </c>
      <c r="C162" s="71" t="s">
        <v>119</v>
      </c>
      <c r="D162" s="72" t="s">
        <v>120</v>
      </c>
      <c r="E162" s="73" t="s">
        <v>121</v>
      </c>
      <c r="F162" s="74"/>
      <c r="G162" s="75" t="s">
        <v>166</v>
      </c>
      <c r="H162" s="76" t="s">
        <v>167</v>
      </c>
      <c r="I162" s="73" t="s">
        <v>124</v>
      </c>
      <c r="J162" s="77">
        <v>2011</v>
      </c>
      <c r="K162" s="78">
        <v>0.75</v>
      </c>
      <c r="L162" s="79">
        <v>2</v>
      </c>
      <c r="M162" s="80" t="s">
        <v>315</v>
      </c>
      <c r="N162" s="81"/>
      <c r="O162" s="82"/>
      <c r="P162" s="83" t="s">
        <v>400</v>
      </c>
      <c r="Q162" s="84" t="s">
        <v>401</v>
      </c>
      <c r="R162" s="85" t="s">
        <v>684</v>
      </c>
      <c r="S162" s="86">
        <v>45.833333333333336</v>
      </c>
      <c r="T162" s="87">
        <v>55</v>
      </c>
      <c r="U162" s="88"/>
      <c r="V162" s="89"/>
      <c r="W162" s="90">
        <f>V162*S162</f>
        <v>0</v>
      </c>
      <c r="X162" s="91">
        <f>V162*T162</f>
        <v>0</v>
      </c>
      <c r="Y162" s="65"/>
      <c r="Z162" s="92"/>
      <c r="AA162" s="93"/>
      <c r="AB162" s="94"/>
      <c r="AC162" s="95"/>
    </row>
    <row r="163" spans="1:29" ht="15.75" customHeight="1" x14ac:dyDescent="0.2">
      <c r="A163" s="70" t="s">
        <v>117</v>
      </c>
      <c r="B163" s="181" t="s">
        <v>118</v>
      </c>
      <c r="C163" s="71" t="s">
        <v>119</v>
      </c>
      <c r="D163" s="72" t="s">
        <v>120</v>
      </c>
      <c r="E163" s="73" t="s">
        <v>121</v>
      </c>
      <c r="F163" s="74"/>
      <c r="G163" s="75" t="s">
        <v>166</v>
      </c>
      <c r="H163" s="76" t="s">
        <v>167</v>
      </c>
      <c r="I163" s="73" t="s">
        <v>124</v>
      </c>
      <c r="J163" s="77">
        <v>2013</v>
      </c>
      <c r="K163" s="78">
        <v>0.75</v>
      </c>
      <c r="L163" s="79">
        <v>3</v>
      </c>
      <c r="M163" s="80" t="s">
        <v>315</v>
      </c>
      <c r="N163" s="81"/>
      <c r="O163" s="82"/>
      <c r="P163" s="83" t="s">
        <v>396</v>
      </c>
      <c r="Q163" s="84" t="s">
        <v>403</v>
      </c>
      <c r="R163" s="85" t="s">
        <v>684</v>
      </c>
      <c r="S163" s="86">
        <v>58.333333333333336</v>
      </c>
      <c r="T163" s="87">
        <v>70</v>
      </c>
      <c r="U163" s="88"/>
      <c r="V163" s="89"/>
      <c r="W163" s="90">
        <f>V163*S163</f>
        <v>0</v>
      </c>
      <c r="X163" s="91">
        <f>V163*T163</f>
        <v>0</v>
      </c>
      <c r="Y163" s="65"/>
      <c r="Z163" s="92"/>
      <c r="AA163" s="93"/>
      <c r="AB163" s="94"/>
      <c r="AC163" s="95"/>
    </row>
    <row r="164" spans="1:29" ht="15.75" customHeight="1" x14ac:dyDescent="0.2">
      <c r="A164" s="70" t="s">
        <v>117</v>
      </c>
      <c r="B164" s="181" t="s">
        <v>118</v>
      </c>
      <c r="C164" s="71" t="s">
        <v>119</v>
      </c>
      <c r="D164" s="72" t="s">
        <v>120</v>
      </c>
      <c r="E164" s="73" t="s">
        <v>121</v>
      </c>
      <c r="F164" s="74"/>
      <c r="G164" s="75" t="s">
        <v>166</v>
      </c>
      <c r="H164" s="76" t="s">
        <v>167</v>
      </c>
      <c r="I164" s="73" t="s">
        <v>124</v>
      </c>
      <c r="J164" s="77">
        <v>2014</v>
      </c>
      <c r="K164" s="78">
        <v>0.75</v>
      </c>
      <c r="L164" s="79">
        <v>3</v>
      </c>
      <c r="M164" s="80" t="s">
        <v>315</v>
      </c>
      <c r="N164" s="81"/>
      <c r="O164" s="82"/>
      <c r="P164" s="83" t="s">
        <v>396</v>
      </c>
      <c r="Q164" s="84" t="s">
        <v>404</v>
      </c>
      <c r="R164" s="85" t="s">
        <v>684</v>
      </c>
      <c r="S164" s="86">
        <v>66.666666666666671</v>
      </c>
      <c r="T164" s="87">
        <v>80</v>
      </c>
      <c r="U164" s="88"/>
      <c r="V164" s="89"/>
      <c r="W164" s="90">
        <f>V164*S164</f>
        <v>0</v>
      </c>
      <c r="X164" s="91">
        <f>V164*T164</f>
        <v>0</v>
      </c>
      <c r="Y164" s="65"/>
      <c r="Z164" s="92"/>
      <c r="AA164" s="93"/>
      <c r="AB164" s="94"/>
      <c r="AC164" s="95"/>
    </row>
    <row r="165" spans="1:29" ht="15.75" customHeight="1" x14ac:dyDescent="0.2">
      <c r="A165" s="70" t="s">
        <v>117</v>
      </c>
      <c r="B165" s="181" t="s">
        <v>118</v>
      </c>
      <c r="C165" s="71" t="s">
        <v>119</v>
      </c>
      <c r="D165" s="72" t="s">
        <v>120</v>
      </c>
      <c r="E165" s="73" t="s">
        <v>121</v>
      </c>
      <c r="F165" s="74"/>
      <c r="G165" s="75" t="s">
        <v>166</v>
      </c>
      <c r="H165" s="76" t="s">
        <v>167</v>
      </c>
      <c r="I165" s="73" t="s">
        <v>124</v>
      </c>
      <c r="J165" s="77">
        <v>2015</v>
      </c>
      <c r="K165" s="78">
        <v>0.75</v>
      </c>
      <c r="L165" s="79">
        <v>3</v>
      </c>
      <c r="M165" s="80" t="s">
        <v>315</v>
      </c>
      <c r="N165" s="81"/>
      <c r="O165" s="82"/>
      <c r="P165" s="83" t="s">
        <v>402</v>
      </c>
      <c r="Q165" s="84" t="s">
        <v>405</v>
      </c>
      <c r="R165" s="85" t="s">
        <v>684</v>
      </c>
      <c r="S165" s="86">
        <v>66.666666666666671</v>
      </c>
      <c r="T165" s="87">
        <v>80</v>
      </c>
      <c r="U165" s="88"/>
      <c r="V165" s="89"/>
      <c r="W165" s="90">
        <f>V165*S165</f>
        <v>0</v>
      </c>
      <c r="X165" s="91">
        <f>V165*T165</f>
        <v>0</v>
      </c>
      <c r="Y165" s="65"/>
      <c r="Z165" s="92"/>
      <c r="AA165" s="93"/>
      <c r="AB165" s="94"/>
      <c r="AC165" s="95"/>
    </row>
    <row r="166" spans="1:29" ht="15.75" customHeight="1" x14ac:dyDescent="0.2">
      <c r="A166" s="70" t="s">
        <v>117</v>
      </c>
      <c r="B166" s="181" t="s">
        <v>118</v>
      </c>
      <c r="C166" s="71" t="s">
        <v>119</v>
      </c>
      <c r="D166" s="72" t="s">
        <v>120</v>
      </c>
      <c r="E166" s="73" t="s">
        <v>121</v>
      </c>
      <c r="F166" s="74"/>
      <c r="G166" s="75" t="s">
        <v>166</v>
      </c>
      <c r="H166" s="76" t="s">
        <v>167</v>
      </c>
      <c r="I166" s="73" t="s">
        <v>124</v>
      </c>
      <c r="J166" s="77">
        <v>2016</v>
      </c>
      <c r="K166" s="78">
        <v>0.75</v>
      </c>
      <c r="L166" s="79">
        <v>3</v>
      </c>
      <c r="M166" s="80" t="s">
        <v>315</v>
      </c>
      <c r="N166" s="81"/>
      <c r="O166" s="82" t="s">
        <v>319</v>
      </c>
      <c r="P166" s="83" t="s">
        <v>402</v>
      </c>
      <c r="Q166" s="84" t="s">
        <v>406</v>
      </c>
      <c r="R166" s="85" t="s">
        <v>684</v>
      </c>
      <c r="S166" s="86">
        <v>75</v>
      </c>
      <c r="T166" s="87">
        <v>90</v>
      </c>
      <c r="U166" s="88"/>
      <c r="V166" s="89"/>
      <c r="W166" s="90">
        <f>V166*S166</f>
        <v>0</v>
      </c>
      <c r="X166" s="91">
        <f>V166*T166</f>
        <v>0</v>
      </c>
      <c r="Y166" s="65"/>
      <c r="Z166" s="92"/>
      <c r="AA166" s="93"/>
      <c r="AB166" s="94"/>
      <c r="AC166" s="95"/>
    </row>
    <row r="167" spans="1:29" ht="15.75" customHeight="1" x14ac:dyDescent="0.2">
      <c r="A167" s="70" t="s">
        <v>117</v>
      </c>
      <c r="B167" s="181" t="s">
        <v>118</v>
      </c>
      <c r="C167" s="71" t="s">
        <v>119</v>
      </c>
      <c r="D167" s="72" t="s">
        <v>120</v>
      </c>
      <c r="E167" s="73" t="s">
        <v>121</v>
      </c>
      <c r="F167" s="74"/>
      <c r="G167" s="75" t="s">
        <v>245</v>
      </c>
      <c r="H167" s="76" t="s">
        <v>246</v>
      </c>
      <c r="I167" s="73" t="s">
        <v>124</v>
      </c>
      <c r="J167" s="77">
        <v>1985</v>
      </c>
      <c r="K167" s="78">
        <v>0.75</v>
      </c>
      <c r="L167" s="79">
        <v>2</v>
      </c>
      <c r="M167" s="80">
        <v>-4</v>
      </c>
      <c r="N167" s="81" t="s">
        <v>324</v>
      </c>
      <c r="O167" s="82" t="s">
        <v>322</v>
      </c>
      <c r="P167" s="83" t="s">
        <v>559</v>
      </c>
      <c r="Q167" s="84" t="s">
        <v>560</v>
      </c>
      <c r="R167" s="85" t="s">
        <v>684</v>
      </c>
      <c r="S167" s="86">
        <v>100</v>
      </c>
      <c r="T167" s="87">
        <v>120</v>
      </c>
      <c r="U167" s="88"/>
      <c r="V167" s="89"/>
      <c r="W167" s="90">
        <f>V167*S167</f>
        <v>0</v>
      </c>
      <c r="X167" s="91">
        <f>V167*T167</f>
        <v>0</v>
      </c>
      <c r="Y167" s="65"/>
      <c r="Z167" s="92"/>
      <c r="AA167" s="93"/>
      <c r="AB167" s="94"/>
      <c r="AC167" s="95"/>
    </row>
    <row r="168" spans="1:29" ht="15.75" customHeight="1" x14ac:dyDescent="0.2">
      <c r="A168" s="70" t="s">
        <v>117</v>
      </c>
      <c r="B168" s="181" t="s">
        <v>118</v>
      </c>
      <c r="C168" s="71" t="s">
        <v>119</v>
      </c>
      <c r="D168" s="72" t="s">
        <v>120</v>
      </c>
      <c r="E168" s="73" t="s">
        <v>121</v>
      </c>
      <c r="F168" s="74"/>
      <c r="G168" s="75" t="s">
        <v>247</v>
      </c>
      <c r="H168" s="76" t="s">
        <v>248</v>
      </c>
      <c r="I168" s="73" t="s">
        <v>124</v>
      </c>
      <c r="J168" s="77">
        <v>1983</v>
      </c>
      <c r="K168" s="78">
        <v>0.75</v>
      </c>
      <c r="L168" s="79">
        <v>1</v>
      </c>
      <c r="M168" s="80">
        <v>-2</v>
      </c>
      <c r="N168" s="81"/>
      <c r="O168" s="82" t="s">
        <v>321</v>
      </c>
      <c r="P168" s="83" t="s">
        <v>556</v>
      </c>
      <c r="Q168" s="84" t="s">
        <v>561</v>
      </c>
      <c r="R168" s="85" t="s">
        <v>684</v>
      </c>
      <c r="S168" s="86">
        <v>45.833333333333336</v>
      </c>
      <c r="T168" s="87">
        <v>55</v>
      </c>
      <c r="U168" s="88"/>
      <c r="V168" s="89"/>
      <c r="W168" s="90">
        <f>V168*S168</f>
        <v>0</v>
      </c>
      <c r="X168" s="91">
        <f>V168*T168</f>
        <v>0</v>
      </c>
      <c r="Y168" s="65"/>
      <c r="Z168" s="92"/>
      <c r="AA168" s="93"/>
      <c r="AB168" s="94"/>
      <c r="AC168" s="95"/>
    </row>
    <row r="169" spans="1:29" ht="15.75" customHeight="1" x14ac:dyDescent="0.2">
      <c r="A169" s="70" t="s">
        <v>117</v>
      </c>
      <c r="B169" s="181" t="s">
        <v>118</v>
      </c>
      <c r="C169" s="71" t="s">
        <v>119</v>
      </c>
      <c r="D169" s="72" t="s">
        <v>120</v>
      </c>
      <c r="E169" s="73" t="s">
        <v>121</v>
      </c>
      <c r="F169" s="74"/>
      <c r="G169" s="75" t="s">
        <v>247</v>
      </c>
      <c r="H169" s="76" t="s">
        <v>249</v>
      </c>
      <c r="I169" s="73" t="s">
        <v>124</v>
      </c>
      <c r="J169" s="77">
        <v>1985</v>
      </c>
      <c r="K169" s="78">
        <v>1.5</v>
      </c>
      <c r="L169" s="79">
        <v>2</v>
      </c>
      <c r="M169" s="80">
        <v>-3</v>
      </c>
      <c r="N169" s="81"/>
      <c r="O169" s="82" t="s">
        <v>321</v>
      </c>
      <c r="P169" s="83" t="s">
        <v>562</v>
      </c>
      <c r="Q169" s="84" t="s">
        <v>563</v>
      </c>
      <c r="R169" s="85" t="s">
        <v>684</v>
      </c>
      <c r="S169" s="86">
        <v>66.666666666666671</v>
      </c>
      <c r="T169" s="87">
        <v>80</v>
      </c>
      <c r="U169" s="88"/>
      <c r="V169" s="89"/>
      <c r="W169" s="90">
        <f>V169*S169</f>
        <v>0</v>
      </c>
      <c r="X169" s="91">
        <f>V169*T169</f>
        <v>0</v>
      </c>
      <c r="Y169" s="65"/>
      <c r="Z169" s="92"/>
      <c r="AA169" s="93"/>
      <c r="AB169" s="94"/>
      <c r="AC169" s="95"/>
    </row>
    <row r="170" spans="1:29" ht="15.75" customHeight="1" x14ac:dyDescent="0.2">
      <c r="A170" s="70" t="s">
        <v>117</v>
      </c>
      <c r="B170" s="181" t="s">
        <v>125</v>
      </c>
      <c r="C170" s="71" t="s">
        <v>119</v>
      </c>
      <c r="D170" s="72" t="s">
        <v>120</v>
      </c>
      <c r="E170" s="73" t="s">
        <v>121</v>
      </c>
      <c r="F170" s="74"/>
      <c r="G170" s="75" t="s">
        <v>294</v>
      </c>
      <c r="H170" s="76" t="s">
        <v>239</v>
      </c>
      <c r="I170" s="73" t="s">
        <v>128</v>
      </c>
      <c r="J170" s="77">
        <v>2016</v>
      </c>
      <c r="K170" s="78">
        <v>0.75</v>
      </c>
      <c r="L170" s="79">
        <v>24</v>
      </c>
      <c r="M170" s="80" t="s">
        <v>315</v>
      </c>
      <c r="N170" s="81"/>
      <c r="O170" s="82"/>
      <c r="P170" s="83" t="s">
        <v>550</v>
      </c>
      <c r="Q170" s="84" t="s">
        <v>648</v>
      </c>
      <c r="R170" s="85" t="s">
        <v>685</v>
      </c>
      <c r="S170" s="86">
        <v>25</v>
      </c>
      <c r="T170" s="87">
        <v>30</v>
      </c>
      <c r="U170" s="88"/>
      <c r="V170" s="89"/>
      <c r="W170" s="90">
        <f>V170*S170</f>
        <v>0</v>
      </c>
      <c r="X170" s="91">
        <f>V170*T170</f>
        <v>0</v>
      </c>
      <c r="Y170" s="65"/>
      <c r="Z170" s="92"/>
      <c r="AA170" s="93"/>
      <c r="AB170" s="94"/>
      <c r="AC170" s="95"/>
    </row>
    <row r="171" spans="1:29" ht="15.75" customHeight="1" x14ac:dyDescent="0.2">
      <c r="A171" s="70" t="s">
        <v>117</v>
      </c>
      <c r="B171" s="181" t="s">
        <v>125</v>
      </c>
      <c r="C171" s="71" t="s">
        <v>119</v>
      </c>
      <c r="D171" s="72" t="s">
        <v>120</v>
      </c>
      <c r="E171" s="73" t="s">
        <v>121</v>
      </c>
      <c r="F171" s="74"/>
      <c r="G171" s="75" t="s">
        <v>294</v>
      </c>
      <c r="H171" s="76" t="s">
        <v>239</v>
      </c>
      <c r="I171" s="73" t="s">
        <v>128</v>
      </c>
      <c r="J171" s="77">
        <v>2018</v>
      </c>
      <c r="K171" s="78">
        <v>0.75</v>
      </c>
      <c r="L171" s="79">
        <v>48</v>
      </c>
      <c r="M171" s="80" t="s">
        <v>315</v>
      </c>
      <c r="N171" s="81"/>
      <c r="O171" s="82"/>
      <c r="P171" s="83" t="s">
        <v>550</v>
      </c>
      <c r="Q171" s="84" t="s">
        <v>647</v>
      </c>
      <c r="R171" s="85" t="s">
        <v>685</v>
      </c>
      <c r="S171" s="86">
        <v>26.666666666666668</v>
      </c>
      <c r="T171" s="87">
        <v>32</v>
      </c>
      <c r="U171" s="88"/>
      <c r="V171" s="89"/>
      <c r="W171" s="90">
        <f>V171*S171</f>
        <v>0</v>
      </c>
      <c r="X171" s="91">
        <f>V171*T171</f>
        <v>0</v>
      </c>
      <c r="Y171" s="65"/>
      <c r="Z171" s="92"/>
      <c r="AA171" s="93"/>
      <c r="AB171" s="94"/>
      <c r="AC171" s="95"/>
    </row>
    <row r="172" spans="1:29" ht="15.75" customHeight="1" x14ac:dyDescent="0.2">
      <c r="A172" s="70" t="s">
        <v>117</v>
      </c>
      <c r="B172" s="181" t="s">
        <v>125</v>
      </c>
      <c r="C172" s="71" t="s">
        <v>119</v>
      </c>
      <c r="D172" s="72" t="s">
        <v>120</v>
      </c>
      <c r="E172" s="73" t="s">
        <v>121</v>
      </c>
      <c r="F172" s="74"/>
      <c r="G172" s="75" t="s">
        <v>294</v>
      </c>
      <c r="H172" s="76" t="s">
        <v>295</v>
      </c>
      <c r="I172" s="73" t="s">
        <v>128</v>
      </c>
      <c r="J172" s="77">
        <v>2018</v>
      </c>
      <c r="K172" s="78">
        <v>0.75</v>
      </c>
      <c r="L172" s="79">
        <v>18</v>
      </c>
      <c r="M172" s="80" t="s">
        <v>315</v>
      </c>
      <c r="N172" s="81"/>
      <c r="O172" s="82"/>
      <c r="P172" s="83" t="s">
        <v>550</v>
      </c>
      <c r="Q172" s="84" t="s">
        <v>646</v>
      </c>
      <c r="R172" s="85" t="s">
        <v>685</v>
      </c>
      <c r="S172" s="86">
        <v>29.166666666666668</v>
      </c>
      <c r="T172" s="87">
        <v>35</v>
      </c>
      <c r="U172" s="88"/>
      <c r="V172" s="89"/>
      <c r="W172" s="90">
        <f>V172*S172</f>
        <v>0</v>
      </c>
      <c r="X172" s="91">
        <f>V172*T172</f>
        <v>0</v>
      </c>
      <c r="Y172" s="65"/>
      <c r="Z172" s="92"/>
      <c r="AA172" s="93"/>
      <c r="AB172" s="94"/>
      <c r="AC172" s="95"/>
    </row>
    <row r="173" spans="1:29" ht="15.75" customHeight="1" x14ac:dyDescent="0.2">
      <c r="A173" s="70" t="s">
        <v>117</v>
      </c>
      <c r="B173" s="181" t="s">
        <v>125</v>
      </c>
      <c r="C173" s="71" t="s">
        <v>119</v>
      </c>
      <c r="D173" s="72" t="s">
        <v>120</v>
      </c>
      <c r="E173" s="73" t="s">
        <v>121</v>
      </c>
      <c r="F173" s="74"/>
      <c r="G173" s="75" t="s">
        <v>294</v>
      </c>
      <c r="H173" s="76" t="s">
        <v>295</v>
      </c>
      <c r="I173" s="73" t="s">
        <v>128</v>
      </c>
      <c r="J173" s="77">
        <v>2018</v>
      </c>
      <c r="K173" s="78">
        <v>0.75</v>
      </c>
      <c r="L173" s="79">
        <v>2</v>
      </c>
      <c r="M173" s="80" t="s">
        <v>315</v>
      </c>
      <c r="N173" s="81"/>
      <c r="O173" s="82"/>
      <c r="P173" s="83" t="s">
        <v>645</v>
      </c>
      <c r="Q173" s="84" t="s">
        <v>646</v>
      </c>
      <c r="R173" s="85" t="s">
        <v>685</v>
      </c>
      <c r="S173" s="86">
        <v>29.166666666666668</v>
      </c>
      <c r="T173" s="87">
        <v>35</v>
      </c>
      <c r="U173" s="88"/>
      <c r="V173" s="89"/>
      <c r="W173" s="90">
        <f>V173*S173</f>
        <v>0</v>
      </c>
      <c r="X173" s="91">
        <f>V173*T173</f>
        <v>0</v>
      </c>
      <c r="Y173" s="65"/>
      <c r="Z173" s="92"/>
      <c r="AA173" s="93"/>
      <c r="AB173" s="94"/>
      <c r="AC173" s="95"/>
    </row>
    <row r="174" spans="1:29" ht="15.75" customHeight="1" x14ac:dyDescent="0.2">
      <c r="A174" s="70" t="s">
        <v>117</v>
      </c>
      <c r="B174" s="181" t="s">
        <v>125</v>
      </c>
      <c r="C174" s="71" t="s">
        <v>119</v>
      </c>
      <c r="D174" s="72" t="s">
        <v>120</v>
      </c>
      <c r="E174" s="73" t="s">
        <v>121</v>
      </c>
      <c r="F174" s="74"/>
      <c r="G174" s="75" t="s">
        <v>688</v>
      </c>
      <c r="H174" s="76" t="s">
        <v>689</v>
      </c>
      <c r="I174" s="73" t="s">
        <v>128</v>
      </c>
      <c r="J174" s="77">
        <v>2009</v>
      </c>
      <c r="K174" s="78">
        <v>0.75</v>
      </c>
      <c r="L174" s="79">
        <v>3</v>
      </c>
      <c r="M174" s="80"/>
      <c r="N174" s="81"/>
      <c r="O174" s="82"/>
      <c r="P174" s="256" t="s">
        <v>733</v>
      </c>
      <c r="Q174" s="84" t="s">
        <v>708</v>
      </c>
      <c r="R174" s="85" t="s">
        <v>685</v>
      </c>
      <c r="S174" s="86">
        <v>66.666666666666671</v>
      </c>
      <c r="T174" s="87">
        <v>80</v>
      </c>
      <c r="U174" s="88"/>
      <c r="V174" s="89"/>
      <c r="W174" s="90">
        <f>V174*S174</f>
        <v>0</v>
      </c>
      <c r="X174" s="91">
        <f>V174*T174</f>
        <v>0</v>
      </c>
      <c r="Y174" s="65"/>
      <c r="Z174" s="92"/>
      <c r="AA174" s="93"/>
      <c r="AB174" s="94"/>
      <c r="AC174" s="95"/>
    </row>
    <row r="175" spans="1:29" ht="15.75" customHeight="1" x14ac:dyDescent="0.2">
      <c r="A175" s="70" t="s">
        <v>117</v>
      </c>
      <c r="B175" s="181" t="s">
        <v>125</v>
      </c>
      <c r="C175" s="71" t="s">
        <v>119</v>
      </c>
      <c r="D175" s="72" t="s">
        <v>120</v>
      </c>
      <c r="E175" s="73" t="s">
        <v>121</v>
      </c>
      <c r="F175" s="74"/>
      <c r="G175" s="75" t="s">
        <v>688</v>
      </c>
      <c r="H175" s="76" t="s">
        <v>689</v>
      </c>
      <c r="I175" s="73" t="s">
        <v>128</v>
      </c>
      <c r="J175" s="77">
        <v>2010</v>
      </c>
      <c r="K175" s="78">
        <v>0.75</v>
      </c>
      <c r="L175" s="79">
        <v>5</v>
      </c>
      <c r="M175" s="80"/>
      <c r="N175" s="81"/>
      <c r="O175" s="82"/>
      <c r="P175" s="256" t="s">
        <v>734</v>
      </c>
      <c r="Q175" s="84" t="s">
        <v>709</v>
      </c>
      <c r="R175" s="85" t="s">
        <v>685</v>
      </c>
      <c r="S175" s="86">
        <v>83.333333333333343</v>
      </c>
      <c r="T175" s="87">
        <v>100</v>
      </c>
      <c r="U175" s="88"/>
      <c r="V175" s="89"/>
      <c r="W175" s="90">
        <f>V175*S175</f>
        <v>0</v>
      </c>
      <c r="X175" s="91">
        <f>V175*T175</f>
        <v>0</v>
      </c>
      <c r="Y175" s="65"/>
      <c r="Z175" s="92"/>
      <c r="AA175" s="93"/>
      <c r="AB175" s="94"/>
      <c r="AC175" s="95"/>
    </row>
    <row r="176" spans="1:29" ht="15.75" customHeight="1" x14ac:dyDescent="0.2">
      <c r="A176" s="70" t="s">
        <v>117</v>
      </c>
      <c r="B176" s="181" t="s">
        <v>125</v>
      </c>
      <c r="C176" s="71" t="s">
        <v>119</v>
      </c>
      <c r="D176" s="72" t="s">
        <v>120</v>
      </c>
      <c r="E176" s="73" t="s">
        <v>121</v>
      </c>
      <c r="F176" s="74"/>
      <c r="G176" s="75" t="s">
        <v>688</v>
      </c>
      <c r="H176" s="76" t="s">
        <v>689</v>
      </c>
      <c r="I176" s="73" t="s">
        <v>128</v>
      </c>
      <c r="J176" s="77">
        <v>2011</v>
      </c>
      <c r="K176" s="78">
        <v>0.75</v>
      </c>
      <c r="L176" s="79">
        <v>3</v>
      </c>
      <c r="M176" s="80"/>
      <c r="N176" s="81"/>
      <c r="O176" s="82"/>
      <c r="P176" s="256" t="s">
        <v>735</v>
      </c>
      <c r="Q176" s="84" t="s">
        <v>710</v>
      </c>
      <c r="R176" s="85" t="s">
        <v>685</v>
      </c>
      <c r="S176" s="86">
        <v>66.666666666666671</v>
      </c>
      <c r="T176" s="87">
        <v>80</v>
      </c>
      <c r="U176" s="88"/>
      <c r="V176" s="89"/>
      <c r="W176" s="90">
        <f>V176*S176</f>
        <v>0</v>
      </c>
      <c r="X176" s="91">
        <f>V176*T176</f>
        <v>0</v>
      </c>
      <c r="Y176" s="65"/>
      <c r="Z176" s="92"/>
      <c r="AA176" s="93"/>
      <c r="AB176" s="94"/>
      <c r="AC176" s="95"/>
    </row>
    <row r="177" spans="1:29" ht="15.75" customHeight="1" x14ac:dyDescent="0.2">
      <c r="A177" s="70" t="s">
        <v>117</v>
      </c>
      <c r="B177" s="181" t="s">
        <v>125</v>
      </c>
      <c r="C177" s="71" t="s">
        <v>119</v>
      </c>
      <c r="D177" s="72" t="s">
        <v>120</v>
      </c>
      <c r="E177" s="73" t="s">
        <v>121</v>
      </c>
      <c r="F177" s="74"/>
      <c r="G177" s="75" t="s">
        <v>688</v>
      </c>
      <c r="H177" s="76" t="s">
        <v>689</v>
      </c>
      <c r="I177" s="73" t="s">
        <v>128</v>
      </c>
      <c r="J177" s="77">
        <v>2012</v>
      </c>
      <c r="K177" s="78">
        <v>0.75</v>
      </c>
      <c r="L177" s="79">
        <v>5</v>
      </c>
      <c r="M177" s="80"/>
      <c r="N177" s="81"/>
      <c r="O177" s="82"/>
      <c r="P177" s="256" t="s">
        <v>736</v>
      </c>
      <c r="Q177" s="84" t="s">
        <v>711</v>
      </c>
      <c r="R177" s="85" t="s">
        <v>685</v>
      </c>
      <c r="S177" s="86">
        <v>70.833333333333343</v>
      </c>
      <c r="T177" s="87">
        <v>85</v>
      </c>
      <c r="U177" s="88"/>
      <c r="V177" s="89"/>
      <c r="W177" s="90">
        <f>V177*S177</f>
        <v>0</v>
      </c>
      <c r="X177" s="91">
        <f>V177*T177</f>
        <v>0</v>
      </c>
      <c r="Y177" s="65"/>
      <c r="Z177" s="92"/>
      <c r="AA177" s="93"/>
      <c r="AB177" s="94"/>
      <c r="AC177" s="95"/>
    </row>
    <row r="178" spans="1:29" ht="15.75" customHeight="1" x14ac:dyDescent="0.2">
      <c r="A178" s="70" t="s">
        <v>117</v>
      </c>
      <c r="B178" s="181" t="s">
        <v>125</v>
      </c>
      <c r="C178" s="71" t="s">
        <v>119</v>
      </c>
      <c r="D178" s="72" t="s">
        <v>120</v>
      </c>
      <c r="E178" s="73" t="s">
        <v>121</v>
      </c>
      <c r="F178" s="74"/>
      <c r="G178" s="75" t="s">
        <v>688</v>
      </c>
      <c r="H178" s="76" t="s">
        <v>690</v>
      </c>
      <c r="I178" s="73" t="s">
        <v>128</v>
      </c>
      <c r="J178" s="77">
        <v>2009</v>
      </c>
      <c r="K178" s="78">
        <v>0.75</v>
      </c>
      <c r="L178" s="79">
        <v>2</v>
      </c>
      <c r="M178" s="80"/>
      <c r="N178" s="81"/>
      <c r="O178" s="82"/>
      <c r="P178" s="256" t="s">
        <v>737</v>
      </c>
      <c r="Q178" s="84" t="s">
        <v>712</v>
      </c>
      <c r="R178" s="85" t="s">
        <v>685</v>
      </c>
      <c r="S178" s="86">
        <v>91.666666666666671</v>
      </c>
      <c r="T178" s="87">
        <v>110</v>
      </c>
      <c r="U178" s="88"/>
      <c r="V178" s="89"/>
      <c r="W178" s="90">
        <f>V178*S178</f>
        <v>0</v>
      </c>
      <c r="X178" s="91">
        <f>V178*T178</f>
        <v>0</v>
      </c>
      <c r="Y178" s="65"/>
      <c r="Z178" s="92"/>
      <c r="AA178" s="93"/>
      <c r="AB178" s="94"/>
      <c r="AC178" s="95"/>
    </row>
    <row r="179" spans="1:29" ht="15.75" customHeight="1" x14ac:dyDescent="0.2">
      <c r="A179" s="70" t="s">
        <v>117</v>
      </c>
      <c r="B179" s="181" t="s">
        <v>125</v>
      </c>
      <c r="C179" s="71" t="s">
        <v>119</v>
      </c>
      <c r="D179" s="72" t="s">
        <v>120</v>
      </c>
      <c r="E179" s="73" t="s">
        <v>121</v>
      </c>
      <c r="F179" s="74"/>
      <c r="G179" s="75" t="s">
        <v>688</v>
      </c>
      <c r="H179" s="76" t="s">
        <v>690</v>
      </c>
      <c r="I179" s="73" t="s">
        <v>128</v>
      </c>
      <c r="J179" s="77">
        <v>2010</v>
      </c>
      <c r="K179" s="78">
        <v>0.75</v>
      </c>
      <c r="L179" s="79">
        <v>5</v>
      </c>
      <c r="M179" s="80"/>
      <c r="N179" s="81"/>
      <c r="O179" s="82"/>
      <c r="P179" s="256" t="s">
        <v>738</v>
      </c>
      <c r="Q179" s="84" t="s">
        <v>713</v>
      </c>
      <c r="R179" s="85" t="s">
        <v>685</v>
      </c>
      <c r="S179" s="86">
        <v>108.33333333333334</v>
      </c>
      <c r="T179" s="87">
        <v>130</v>
      </c>
      <c r="U179" s="88"/>
      <c r="V179" s="89"/>
      <c r="W179" s="90">
        <f>V179*S179</f>
        <v>0</v>
      </c>
      <c r="X179" s="91">
        <f>V179*T179</f>
        <v>0</v>
      </c>
      <c r="Y179" s="65"/>
      <c r="Z179" s="92"/>
      <c r="AA179" s="93"/>
      <c r="AB179" s="94"/>
      <c r="AC179" s="95"/>
    </row>
    <row r="180" spans="1:29" ht="15.75" customHeight="1" x14ac:dyDescent="0.2">
      <c r="A180" s="70" t="s">
        <v>117</v>
      </c>
      <c r="B180" s="181" t="s">
        <v>125</v>
      </c>
      <c r="C180" s="71" t="s">
        <v>119</v>
      </c>
      <c r="D180" s="72" t="s">
        <v>120</v>
      </c>
      <c r="E180" s="73" t="s">
        <v>121</v>
      </c>
      <c r="F180" s="74"/>
      <c r="G180" s="75" t="s">
        <v>688</v>
      </c>
      <c r="H180" s="76" t="s">
        <v>690</v>
      </c>
      <c r="I180" s="73" t="s">
        <v>128</v>
      </c>
      <c r="J180" s="77">
        <v>2011</v>
      </c>
      <c r="K180" s="78">
        <v>0.75</v>
      </c>
      <c r="L180" s="79">
        <v>3</v>
      </c>
      <c r="M180" s="80"/>
      <c r="N180" s="81"/>
      <c r="O180" s="82"/>
      <c r="P180" s="256" t="s">
        <v>457</v>
      </c>
      <c r="Q180" s="84" t="s">
        <v>714</v>
      </c>
      <c r="R180" s="85" t="s">
        <v>685</v>
      </c>
      <c r="S180" s="86">
        <v>91.666666666666671</v>
      </c>
      <c r="T180" s="87">
        <v>110</v>
      </c>
      <c r="U180" s="88"/>
      <c r="V180" s="89"/>
      <c r="W180" s="90">
        <f>V180*S180</f>
        <v>0</v>
      </c>
      <c r="X180" s="91">
        <f>V180*T180</f>
        <v>0</v>
      </c>
      <c r="Y180" s="65"/>
      <c r="Z180" s="92"/>
      <c r="AA180" s="93"/>
      <c r="AB180" s="94"/>
      <c r="AC180" s="95"/>
    </row>
    <row r="181" spans="1:29" ht="15.75" customHeight="1" x14ac:dyDescent="0.2">
      <c r="A181" s="70" t="s">
        <v>117</v>
      </c>
      <c r="B181" s="181" t="s">
        <v>125</v>
      </c>
      <c r="C181" s="71" t="s">
        <v>119</v>
      </c>
      <c r="D181" s="72" t="s">
        <v>120</v>
      </c>
      <c r="E181" s="73" t="s">
        <v>121</v>
      </c>
      <c r="F181" s="74"/>
      <c r="G181" s="75" t="s">
        <v>688</v>
      </c>
      <c r="H181" s="76" t="s">
        <v>690</v>
      </c>
      <c r="I181" s="73" t="s">
        <v>128</v>
      </c>
      <c r="J181" s="77">
        <v>2012</v>
      </c>
      <c r="K181" s="78">
        <v>0.75</v>
      </c>
      <c r="L181" s="79">
        <v>3</v>
      </c>
      <c r="M181" s="80"/>
      <c r="N181" s="81"/>
      <c r="O181" s="82"/>
      <c r="P181" s="256" t="s">
        <v>739</v>
      </c>
      <c r="Q181" s="84" t="s">
        <v>715</v>
      </c>
      <c r="R181" s="85" t="s">
        <v>685</v>
      </c>
      <c r="S181" s="86">
        <v>100</v>
      </c>
      <c r="T181" s="87">
        <v>120</v>
      </c>
      <c r="U181" s="88"/>
      <c r="V181" s="89"/>
      <c r="W181" s="90">
        <f>V181*S181</f>
        <v>0</v>
      </c>
      <c r="X181" s="91">
        <f>V181*T181</f>
        <v>0</v>
      </c>
      <c r="Y181" s="65"/>
      <c r="Z181" s="92"/>
      <c r="AA181" s="93"/>
      <c r="AB181" s="94"/>
      <c r="AC181" s="95"/>
    </row>
    <row r="182" spans="1:29" ht="15.75" customHeight="1" x14ac:dyDescent="0.2">
      <c r="A182" s="70" t="s">
        <v>117</v>
      </c>
      <c r="B182" s="181" t="s">
        <v>125</v>
      </c>
      <c r="C182" s="71" t="s">
        <v>119</v>
      </c>
      <c r="D182" s="72" t="s">
        <v>120</v>
      </c>
      <c r="E182" s="73" t="s">
        <v>121</v>
      </c>
      <c r="F182" s="74"/>
      <c r="G182" s="75" t="s">
        <v>688</v>
      </c>
      <c r="H182" s="76" t="s">
        <v>691</v>
      </c>
      <c r="I182" s="73" t="s">
        <v>128</v>
      </c>
      <c r="J182" s="77">
        <v>2010</v>
      </c>
      <c r="K182" s="78">
        <v>0.75</v>
      </c>
      <c r="L182" s="79">
        <v>4</v>
      </c>
      <c r="M182" s="80"/>
      <c r="N182" s="81"/>
      <c r="O182" s="82"/>
      <c r="P182" s="256" t="s">
        <v>739</v>
      </c>
      <c r="Q182" s="84" t="s">
        <v>716</v>
      </c>
      <c r="R182" s="85" t="s">
        <v>685</v>
      </c>
      <c r="S182" s="86">
        <v>41.666666666666671</v>
      </c>
      <c r="T182" s="87">
        <v>50</v>
      </c>
      <c r="U182" s="88"/>
      <c r="V182" s="89"/>
      <c r="W182" s="90">
        <f>V182*S182</f>
        <v>0</v>
      </c>
      <c r="X182" s="91">
        <f>V182*T182</f>
        <v>0</v>
      </c>
      <c r="Y182" s="65"/>
      <c r="Z182" s="92"/>
      <c r="AA182" s="93"/>
      <c r="AB182" s="94"/>
      <c r="AC182" s="95"/>
    </row>
    <row r="183" spans="1:29" ht="15.75" customHeight="1" x14ac:dyDescent="0.2">
      <c r="A183" s="70" t="s">
        <v>117</v>
      </c>
      <c r="B183" s="181" t="s">
        <v>118</v>
      </c>
      <c r="C183" s="71" t="s">
        <v>119</v>
      </c>
      <c r="D183" s="72" t="s">
        <v>120</v>
      </c>
      <c r="E183" s="73" t="s">
        <v>121</v>
      </c>
      <c r="F183" s="74"/>
      <c r="G183" s="75" t="s">
        <v>298</v>
      </c>
      <c r="H183" s="76" t="s">
        <v>299</v>
      </c>
      <c r="I183" s="73" t="s">
        <v>124</v>
      </c>
      <c r="J183" s="77">
        <v>1974</v>
      </c>
      <c r="K183" s="78">
        <v>0.75</v>
      </c>
      <c r="L183" s="79">
        <v>1</v>
      </c>
      <c r="M183" s="80">
        <v>-3</v>
      </c>
      <c r="N183" s="81"/>
      <c r="O183" s="82" t="s">
        <v>328</v>
      </c>
      <c r="P183" s="83" t="s">
        <v>339</v>
      </c>
      <c r="Q183" s="84" t="s">
        <v>655</v>
      </c>
      <c r="R183" s="85" t="s">
        <v>684</v>
      </c>
      <c r="S183" s="86">
        <v>100</v>
      </c>
      <c r="T183" s="87">
        <v>120</v>
      </c>
      <c r="U183" s="88"/>
      <c r="V183" s="89"/>
      <c r="W183" s="90">
        <f>V183*S183</f>
        <v>0</v>
      </c>
      <c r="X183" s="91">
        <f>V183*T183</f>
        <v>0</v>
      </c>
      <c r="Y183" s="65"/>
      <c r="Z183" s="92"/>
      <c r="AA183" s="93"/>
      <c r="AB183" s="94"/>
      <c r="AC183" s="95"/>
    </row>
    <row r="184" spans="1:29" ht="15.75" customHeight="1" x14ac:dyDescent="0.2">
      <c r="A184" s="70" t="s">
        <v>117</v>
      </c>
      <c r="B184" s="181" t="s">
        <v>118</v>
      </c>
      <c r="C184" s="71" t="s">
        <v>119</v>
      </c>
      <c r="D184" s="72" t="s">
        <v>120</v>
      </c>
      <c r="E184" s="73" t="s">
        <v>121</v>
      </c>
      <c r="F184" s="74"/>
      <c r="G184" s="75" t="s">
        <v>298</v>
      </c>
      <c r="H184" s="76" t="s">
        <v>266</v>
      </c>
      <c r="I184" s="73" t="s">
        <v>124</v>
      </c>
      <c r="J184" s="77">
        <v>1980</v>
      </c>
      <c r="K184" s="78">
        <v>0.75</v>
      </c>
      <c r="L184" s="79">
        <v>1</v>
      </c>
      <c r="M184" s="80">
        <v>-1</v>
      </c>
      <c r="N184" s="81" t="s">
        <v>329</v>
      </c>
      <c r="O184" s="82" t="s">
        <v>328</v>
      </c>
      <c r="P184" s="83" t="s">
        <v>657</v>
      </c>
      <c r="Q184" s="84" t="s">
        <v>659</v>
      </c>
      <c r="R184" s="85" t="s">
        <v>684</v>
      </c>
      <c r="S184" s="86">
        <v>300</v>
      </c>
      <c r="T184" s="87">
        <v>360</v>
      </c>
      <c r="U184" s="88"/>
      <c r="V184" s="89"/>
      <c r="W184" s="90">
        <f>V184*S184</f>
        <v>0</v>
      </c>
      <c r="X184" s="91">
        <f>V184*T184</f>
        <v>0</v>
      </c>
      <c r="Y184" s="65"/>
      <c r="Z184" s="92"/>
      <c r="AA184" s="93"/>
      <c r="AB184" s="94"/>
      <c r="AC184" s="95"/>
    </row>
    <row r="185" spans="1:29" ht="15.75" customHeight="1" x14ac:dyDescent="0.2">
      <c r="A185" s="70" t="s">
        <v>117</v>
      </c>
      <c r="B185" s="181" t="s">
        <v>118</v>
      </c>
      <c r="C185" s="71" t="s">
        <v>119</v>
      </c>
      <c r="D185" s="72" t="s">
        <v>120</v>
      </c>
      <c r="E185" s="73" t="s">
        <v>121</v>
      </c>
      <c r="F185" s="74"/>
      <c r="G185" s="75" t="s">
        <v>298</v>
      </c>
      <c r="H185" s="76" t="s">
        <v>266</v>
      </c>
      <c r="I185" s="73" t="s">
        <v>124</v>
      </c>
      <c r="J185" s="77">
        <v>1983</v>
      </c>
      <c r="K185" s="78">
        <v>0.75</v>
      </c>
      <c r="L185" s="79">
        <v>2</v>
      </c>
      <c r="M185" s="80">
        <v>-2</v>
      </c>
      <c r="N185" s="81"/>
      <c r="O185" s="82" t="s">
        <v>328</v>
      </c>
      <c r="P185" s="83" t="s">
        <v>339</v>
      </c>
      <c r="Q185" s="84" t="s">
        <v>658</v>
      </c>
      <c r="R185" s="85" t="s">
        <v>684</v>
      </c>
      <c r="S185" s="86">
        <v>316.66666666666669</v>
      </c>
      <c r="T185" s="87">
        <v>380</v>
      </c>
      <c r="U185" s="88"/>
      <c r="V185" s="89"/>
      <c r="W185" s="90">
        <f>V185*S185</f>
        <v>0</v>
      </c>
      <c r="X185" s="91">
        <f>V185*T185</f>
        <v>0</v>
      </c>
      <c r="Y185" s="65"/>
      <c r="Z185" s="92"/>
      <c r="AA185" s="93"/>
      <c r="AB185" s="94"/>
      <c r="AC185" s="95"/>
    </row>
    <row r="186" spans="1:29" ht="15.75" customHeight="1" x14ac:dyDescent="0.2">
      <c r="A186" s="70" t="s">
        <v>117</v>
      </c>
      <c r="B186" s="181" t="s">
        <v>118</v>
      </c>
      <c r="C186" s="71" t="s">
        <v>119</v>
      </c>
      <c r="D186" s="72" t="s">
        <v>120</v>
      </c>
      <c r="E186" s="73" t="s">
        <v>121</v>
      </c>
      <c r="F186" s="74"/>
      <c r="G186" s="75" t="s">
        <v>298</v>
      </c>
      <c r="H186" s="76" t="s">
        <v>266</v>
      </c>
      <c r="I186" s="73" t="s">
        <v>124</v>
      </c>
      <c r="J186" s="77">
        <v>1986</v>
      </c>
      <c r="K186" s="78">
        <v>0.75</v>
      </c>
      <c r="L186" s="79">
        <v>4</v>
      </c>
      <c r="M186" s="80">
        <v>-3</v>
      </c>
      <c r="N186" s="81"/>
      <c r="O186" s="82" t="s">
        <v>328</v>
      </c>
      <c r="P186" s="83" t="s">
        <v>651</v>
      </c>
      <c r="Q186" s="84" t="s">
        <v>656</v>
      </c>
      <c r="R186" s="85" t="s">
        <v>684</v>
      </c>
      <c r="S186" s="86">
        <v>333.33333333333337</v>
      </c>
      <c r="T186" s="87">
        <v>400</v>
      </c>
      <c r="U186" s="88"/>
      <c r="V186" s="89"/>
      <c r="W186" s="90">
        <f>V186*S186</f>
        <v>0</v>
      </c>
      <c r="X186" s="91">
        <f>V186*T186</f>
        <v>0</v>
      </c>
      <c r="Y186" s="65"/>
      <c r="Z186" s="92"/>
      <c r="AA186" s="93"/>
      <c r="AB186" s="94"/>
      <c r="AC186" s="95"/>
    </row>
    <row r="187" spans="1:29" ht="15.75" customHeight="1" x14ac:dyDescent="0.2">
      <c r="A187" s="70" t="s">
        <v>117</v>
      </c>
      <c r="B187" s="181" t="s">
        <v>125</v>
      </c>
      <c r="C187" s="71" t="s">
        <v>119</v>
      </c>
      <c r="D187" s="72" t="s">
        <v>120</v>
      </c>
      <c r="E187" s="73" t="s">
        <v>121</v>
      </c>
      <c r="F187" s="74"/>
      <c r="G187" s="75" t="s">
        <v>222</v>
      </c>
      <c r="H187" s="76" t="s">
        <v>223</v>
      </c>
      <c r="I187" s="73" t="s">
        <v>128</v>
      </c>
      <c r="J187" s="77">
        <v>1983</v>
      </c>
      <c r="K187" s="78">
        <v>0.75</v>
      </c>
      <c r="L187" s="79">
        <v>17</v>
      </c>
      <c r="M187" s="80"/>
      <c r="N187" s="81"/>
      <c r="O187" s="82"/>
      <c r="P187" s="83" t="s">
        <v>533</v>
      </c>
      <c r="Q187" s="84" t="s">
        <v>535</v>
      </c>
      <c r="R187" s="85" t="s">
        <v>684</v>
      </c>
      <c r="S187" s="86">
        <v>83.333333333333343</v>
      </c>
      <c r="T187" s="87">
        <v>100</v>
      </c>
      <c r="U187" s="88"/>
      <c r="V187" s="89"/>
      <c r="W187" s="90">
        <f>V187*S187</f>
        <v>0</v>
      </c>
      <c r="X187" s="91">
        <f>V187*T187</f>
        <v>0</v>
      </c>
      <c r="Y187" s="65"/>
      <c r="Z187" s="92"/>
      <c r="AA187" s="93"/>
      <c r="AB187" s="94"/>
      <c r="AC187" s="95"/>
    </row>
    <row r="188" spans="1:29" ht="15.75" customHeight="1" x14ac:dyDescent="0.2">
      <c r="A188" s="70" t="s">
        <v>117</v>
      </c>
      <c r="B188" s="181" t="s">
        <v>125</v>
      </c>
      <c r="C188" s="71" t="s">
        <v>119</v>
      </c>
      <c r="D188" s="72" t="s">
        <v>120</v>
      </c>
      <c r="E188" s="73" t="s">
        <v>121</v>
      </c>
      <c r="F188" s="74"/>
      <c r="G188" s="75" t="s">
        <v>222</v>
      </c>
      <c r="H188" s="76" t="s">
        <v>223</v>
      </c>
      <c r="I188" s="73" t="s">
        <v>128</v>
      </c>
      <c r="J188" s="77">
        <v>1986</v>
      </c>
      <c r="K188" s="78">
        <v>0.75</v>
      </c>
      <c r="L188" s="79">
        <v>9</v>
      </c>
      <c r="M188" s="80"/>
      <c r="N188" s="81"/>
      <c r="O188" s="82"/>
      <c r="P188" s="83" t="s">
        <v>533</v>
      </c>
      <c r="Q188" s="84" t="s">
        <v>534</v>
      </c>
      <c r="R188" s="85" t="s">
        <v>684</v>
      </c>
      <c r="S188" s="86">
        <v>83.333333333333343</v>
      </c>
      <c r="T188" s="87">
        <v>100</v>
      </c>
      <c r="U188" s="88"/>
      <c r="V188" s="89"/>
      <c r="W188" s="90">
        <f>V188*S188</f>
        <v>0</v>
      </c>
      <c r="X188" s="91">
        <f>V188*T188</f>
        <v>0</v>
      </c>
      <c r="Y188" s="65"/>
      <c r="Z188" s="92"/>
      <c r="AA188" s="93"/>
      <c r="AB188" s="94"/>
      <c r="AC188" s="95"/>
    </row>
    <row r="189" spans="1:29" ht="15.75" customHeight="1" x14ac:dyDescent="0.2">
      <c r="A189" s="70" t="s">
        <v>117</v>
      </c>
      <c r="B189" s="181" t="s">
        <v>118</v>
      </c>
      <c r="C189" s="71" t="s">
        <v>119</v>
      </c>
      <c r="D189" s="72" t="s">
        <v>120</v>
      </c>
      <c r="E189" s="73" t="s">
        <v>121</v>
      </c>
      <c r="F189" s="74"/>
      <c r="G189" s="75" t="s">
        <v>224</v>
      </c>
      <c r="H189" s="76" t="s">
        <v>225</v>
      </c>
      <c r="I189" s="73" t="s">
        <v>124</v>
      </c>
      <c r="J189" s="77">
        <v>1966</v>
      </c>
      <c r="K189" s="78">
        <v>0.75</v>
      </c>
      <c r="L189" s="79">
        <v>1</v>
      </c>
      <c r="M189" s="80"/>
      <c r="N189" s="81"/>
      <c r="O189" s="82"/>
      <c r="P189" s="83" t="s">
        <v>536</v>
      </c>
      <c r="Q189" s="84" t="s">
        <v>537</v>
      </c>
      <c r="R189" s="85" t="s">
        <v>684</v>
      </c>
      <c r="S189" s="86">
        <v>158.33333333333334</v>
      </c>
      <c r="T189" s="87">
        <v>190</v>
      </c>
      <c r="U189" s="88"/>
      <c r="V189" s="89"/>
      <c r="W189" s="90">
        <f>V189*S189</f>
        <v>0</v>
      </c>
      <c r="X189" s="91">
        <f>V189*T189</f>
        <v>0</v>
      </c>
      <c r="Y189" s="65"/>
      <c r="Z189" s="92"/>
      <c r="AA189" s="93"/>
      <c r="AB189" s="94"/>
      <c r="AC189" s="95"/>
    </row>
    <row r="190" spans="1:29" ht="15.75" customHeight="1" x14ac:dyDescent="0.2">
      <c r="A190" s="70" t="s">
        <v>117</v>
      </c>
      <c r="B190" s="181" t="s">
        <v>118</v>
      </c>
      <c r="C190" s="71" t="s">
        <v>119</v>
      </c>
      <c r="D190" s="72" t="s">
        <v>120</v>
      </c>
      <c r="E190" s="73" t="s">
        <v>121</v>
      </c>
      <c r="F190" s="74"/>
      <c r="G190" s="75" t="s">
        <v>305</v>
      </c>
      <c r="H190" s="76" t="s">
        <v>259</v>
      </c>
      <c r="I190" s="73" t="s">
        <v>124</v>
      </c>
      <c r="J190" s="77">
        <v>2011</v>
      </c>
      <c r="K190" s="78">
        <v>0.75</v>
      </c>
      <c r="L190" s="79">
        <v>1</v>
      </c>
      <c r="M190" s="80"/>
      <c r="N190" s="81"/>
      <c r="O190" s="82"/>
      <c r="P190" s="83" t="s">
        <v>669</v>
      </c>
      <c r="Q190" s="84" t="s">
        <v>670</v>
      </c>
      <c r="R190" s="85" t="s">
        <v>685</v>
      </c>
      <c r="S190" s="86">
        <v>333.33333333333337</v>
      </c>
      <c r="T190" s="87">
        <v>400</v>
      </c>
      <c r="U190" s="88"/>
      <c r="V190" s="89"/>
      <c r="W190" s="90">
        <f>V190*S190</f>
        <v>0</v>
      </c>
      <c r="X190" s="91">
        <f>V190*T190</f>
        <v>0</v>
      </c>
      <c r="Y190" s="65"/>
      <c r="Z190" s="92"/>
      <c r="AA190" s="93"/>
      <c r="AB190" s="94"/>
      <c r="AC190" s="95"/>
    </row>
    <row r="191" spans="1:29" ht="15.75" customHeight="1" x14ac:dyDescent="0.2">
      <c r="A191" s="70" t="s">
        <v>117</v>
      </c>
      <c r="B191" s="181" t="s">
        <v>118</v>
      </c>
      <c r="C191" s="71" t="s">
        <v>119</v>
      </c>
      <c r="D191" s="72" t="s">
        <v>120</v>
      </c>
      <c r="E191" s="73" t="s">
        <v>121</v>
      </c>
      <c r="F191" s="74"/>
      <c r="G191" s="75" t="s">
        <v>305</v>
      </c>
      <c r="H191" s="76" t="s">
        <v>259</v>
      </c>
      <c r="I191" s="73" t="s">
        <v>124</v>
      </c>
      <c r="J191" s="77">
        <v>2012</v>
      </c>
      <c r="K191" s="78">
        <v>0.75</v>
      </c>
      <c r="L191" s="79">
        <v>8</v>
      </c>
      <c r="M191" s="80"/>
      <c r="N191" s="81"/>
      <c r="O191" s="82"/>
      <c r="P191" s="83" t="s">
        <v>669</v>
      </c>
      <c r="Q191" s="84" t="s">
        <v>671</v>
      </c>
      <c r="R191" s="85" t="s">
        <v>685</v>
      </c>
      <c r="S191" s="86">
        <v>379.16666666666669</v>
      </c>
      <c r="T191" s="87">
        <v>455</v>
      </c>
      <c r="U191" s="88"/>
      <c r="V191" s="89"/>
      <c r="W191" s="90">
        <f>V191*S191</f>
        <v>0</v>
      </c>
      <c r="X191" s="91">
        <f>V191*T191</f>
        <v>0</v>
      </c>
      <c r="Y191" s="65"/>
      <c r="Z191" s="92"/>
      <c r="AA191" s="93"/>
      <c r="AB191" s="94"/>
      <c r="AC191" s="95"/>
    </row>
    <row r="192" spans="1:29" ht="15.75" customHeight="1" x14ac:dyDescent="0.2">
      <c r="A192" s="70" t="s">
        <v>117</v>
      </c>
      <c r="B192" s="181" t="s">
        <v>118</v>
      </c>
      <c r="C192" s="71" t="s">
        <v>119</v>
      </c>
      <c r="D192" s="72" t="s">
        <v>120</v>
      </c>
      <c r="E192" s="73" t="s">
        <v>121</v>
      </c>
      <c r="F192" s="74"/>
      <c r="G192" s="75" t="s">
        <v>305</v>
      </c>
      <c r="H192" s="76" t="s">
        <v>259</v>
      </c>
      <c r="I192" s="73" t="s">
        <v>124</v>
      </c>
      <c r="J192" s="77">
        <v>2012</v>
      </c>
      <c r="K192" s="78">
        <v>0.75</v>
      </c>
      <c r="L192" s="79">
        <v>6</v>
      </c>
      <c r="M192" s="80"/>
      <c r="N192" s="81"/>
      <c r="O192" s="82"/>
      <c r="P192" s="83" t="s">
        <v>669</v>
      </c>
      <c r="Q192" s="84" t="s">
        <v>672</v>
      </c>
      <c r="R192" s="85" t="s">
        <v>685</v>
      </c>
      <c r="S192" s="86">
        <v>379.16666666666669</v>
      </c>
      <c r="T192" s="87">
        <v>455</v>
      </c>
      <c r="U192" s="88"/>
      <c r="V192" s="89"/>
      <c r="W192" s="90">
        <f>V192*S192</f>
        <v>0</v>
      </c>
      <c r="X192" s="91">
        <f>V192*T192</f>
        <v>0</v>
      </c>
      <c r="Y192" s="65"/>
      <c r="Z192" s="92"/>
      <c r="AA192" s="93"/>
      <c r="AB192" s="94"/>
      <c r="AC192" s="95"/>
    </row>
    <row r="193" spans="1:29" ht="15.75" customHeight="1" x14ac:dyDescent="0.2">
      <c r="A193" s="70" t="s">
        <v>117</v>
      </c>
      <c r="B193" s="181" t="s">
        <v>118</v>
      </c>
      <c r="C193" s="71" t="s">
        <v>119</v>
      </c>
      <c r="D193" s="72" t="s">
        <v>120</v>
      </c>
      <c r="E193" s="73" t="s">
        <v>121</v>
      </c>
      <c r="F193" s="74"/>
      <c r="G193" s="75" t="s">
        <v>258</v>
      </c>
      <c r="H193" s="76" t="s">
        <v>259</v>
      </c>
      <c r="I193" s="73" t="s">
        <v>124</v>
      </c>
      <c r="J193" s="77">
        <v>2012</v>
      </c>
      <c r="K193" s="78">
        <v>0.75</v>
      </c>
      <c r="L193" s="79">
        <v>2</v>
      </c>
      <c r="M193" s="80" t="s">
        <v>315</v>
      </c>
      <c r="N193" s="81"/>
      <c r="O193" s="82"/>
      <c r="P193" s="83" t="s">
        <v>571</v>
      </c>
      <c r="Q193" s="84" t="s">
        <v>572</v>
      </c>
      <c r="R193" s="85" t="s">
        <v>684</v>
      </c>
      <c r="S193" s="86">
        <v>233.33333333333334</v>
      </c>
      <c r="T193" s="87">
        <v>280</v>
      </c>
      <c r="U193" s="88"/>
      <c r="V193" s="89"/>
      <c r="W193" s="90">
        <f>V193*S193</f>
        <v>0</v>
      </c>
      <c r="X193" s="91">
        <f>V193*T193</f>
        <v>0</v>
      </c>
      <c r="Y193" s="65"/>
      <c r="Z193" s="92"/>
      <c r="AA193" s="93"/>
      <c r="AB193" s="94"/>
      <c r="AC193" s="95"/>
    </row>
    <row r="194" spans="1:29" ht="15.75" customHeight="1" x14ac:dyDescent="0.2">
      <c r="A194" s="70" t="s">
        <v>117</v>
      </c>
      <c r="B194" s="181" t="s">
        <v>125</v>
      </c>
      <c r="C194" s="71" t="s">
        <v>119</v>
      </c>
      <c r="D194" s="72" t="s">
        <v>120</v>
      </c>
      <c r="E194" s="73" t="s">
        <v>121</v>
      </c>
      <c r="F194" s="74"/>
      <c r="G194" s="75" t="s">
        <v>300</v>
      </c>
      <c r="H194" s="76" t="s">
        <v>255</v>
      </c>
      <c r="I194" s="73" t="s">
        <v>128</v>
      </c>
      <c r="J194" s="77">
        <v>1993</v>
      </c>
      <c r="K194" s="78">
        <v>0.75</v>
      </c>
      <c r="L194" s="79">
        <v>3</v>
      </c>
      <c r="M194" s="80">
        <v>-3</v>
      </c>
      <c r="N194" s="81" t="s">
        <v>329</v>
      </c>
      <c r="O194" s="82" t="s">
        <v>316</v>
      </c>
      <c r="P194" s="83" t="s">
        <v>660</v>
      </c>
      <c r="Q194" s="84" t="s">
        <v>661</v>
      </c>
      <c r="R194" s="85" t="s">
        <v>684</v>
      </c>
      <c r="S194" s="86">
        <v>183.33333333333334</v>
      </c>
      <c r="T194" s="87">
        <v>220</v>
      </c>
      <c r="U194" s="88"/>
      <c r="V194" s="89"/>
      <c r="W194" s="90">
        <f>V194*S194</f>
        <v>0</v>
      </c>
      <c r="X194" s="91">
        <f>V194*T194</f>
        <v>0</v>
      </c>
      <c r="Y194" s="65"/>
      <c r="Z194" s="92"/>
      <c r="AA194" s="93"/>
      <c r="AB194" s="94"/>
      <c r="AC194" s="95"/>
    </row>
    <row r="195" spans="1:29" ht="15.75" customHeight="1" x14ac:dyDescent="0.2">
      <c r="A195" s="70" t="s">
        <v>117</v>
      </c>
      <c r="B195" s="181" t="s">
        <v>125</v>
      </c>
      <c r="C195" s="71" t="s">
        <v>119</v>
      </c>
      <c r="D195" s="72" t="s">
        <v>120</v>
      </c>
      <c r="E195" s="73" t="s">
        <v>121</v>
      </c>
      <c r="F195" s="74"/>
      <c r="G195" s="75" t="s">
        <v>692</v>
      </c>
      <c r="H195" s="76" t="s">
        <v>693</v>
      </c>
      <c r="I195" s="73" t="s">
        <v>128</v>
      </c>
      <c r="J195" s="77">
        <v>2014</v>
      </c>
      <c r="K195" s="78">
        <v>0.75</v>
      </c>
      <c r="L195" s="79">
        <v>4</v>
      </c>
      <c r="M195" s="80"/>
      <c r="N195" s="81"/>
      <c r="O195" s="82"/>
      <c r="P195" s="256" t="s">
        <v>740</v>
      </c>
      <c r="Q195" s="84" t="s">
        <v>717</v>
      </c>
      <c r="R195" s="85" t="s">
        <v>685</v>
      </c>
      <c r="S195" s="86">
        <v>129.16666666666669</v>
      </c>
      <c r="T195" s="87">
        <v>155</v>
      </c>
      <c r="U195" s="88"/>
      <c r="V195" s="89"/>
      <c r="W195" s="90">
        <f>V195*S195</f>
        <v>0</v>
      </c>
      <c r="X195" s="91">
        <f>V195*T195</f>
        <v>0</v>
      </c>
      <c r="Y195" s="65"/>
      <c r="Z195" s="92"/>
      <c r="AA195" s="93"/>
      <c r="AB195" s="94"/>
      <c r="AC195" s="95"/>
    </row>
    <row r="196" spans="1:29" ht="15.75" customHeight="1" x14ac:dyDescent="0.2">
      <c r="A196" s="70" t="s">
        <v>117</v>
      </c>
      <c r="B196" s="181" t="s">
        <v>125</v>
      </c>
      <c r="C196" s="71" t="s">
        <v>119</v>
      </c>
      <c r="D196" s="72" t="s">
        <v>120</v>
      </c>
      <c r="E196" s="73" t="s">
        <v>121</v>
      </c>
      <c r="F196" s="74"/>
      <c r="G196" s="75" t="s">
        <v>692</v>
      </c>
      <c r="H196" s="76" t="s">
        <v>693</v>
      </c>
      <c r="I196" s="73" t="s">
        <v>128</v>
      </c>
      <c r="J196" s="77">
        <v>2015</v>
      </c>
      <c r="K196" s="78">
        <v>0.75</v>
      </c>
      <c r="L196" s="79">
        <v>6</v>
      </c>
      <c r="M196" s="80"/>
      <c r="N196" s="81"/>
      <c r="O196" s="82"/>
      <c r="P196" s="256" t="s">
        <v>741</v>
      </c>
      <c r="Q196" s="84" t="s">
        <v>718</v>
      </c>
      <c r="R196" s="85" t="s">
        <v>685</v>
      </c>
      <c r="S196" s="86">
        <v>116.66666666666667</v>
      </c>
      <c r="T196" s="87">
        <v>140</v>
      </c>
      <c r="U196" s="88"/>
      <c r="V196" s="89"/>
      <c r="W196" s="90">
        <f>V196*S196</f>
        <v>0</v>
      </c>
      <c r="X196" s="91">
        <f>V196*T196</f>
        <v>0</v>
      </c>
      <c r="Y196" s="65"/>
      <c r="Z196" s="92"/>
      <c r="AA196" s="93"/>
      <c r="AB196" s="94"/>
      <c r="AC196" s="95"/>
    </row>
    <row r="197" spans="1:29" ht="15.75" customHeight="1" x14ac:dyDescent="0.2">
      <c r="A197" s="70" t="s">
        <v>117</v>
      </c>
      <c r="B197" s="181" t="s">
        <v>125</v>
      </c>
      <c r="C197" s="71" t="s">
        <v>119</v>
      </c>
      <c r="D197" s="72" t="s">
        <v>120</v>
      </c>
      <c r="E197" s="73" t="s">
        <v>121</v>
      </c>
      <c r="F197" s="74"/>
      <c r="G197" s="75" t="s">
        <v>692</v>
      </c>
      <c r="H197" s="76" t="s">
        <v>693</v>
      </c>
      <c r="I197" s="73" t="s">
        <v>128</v>
      </c>
      <c r="J197" s="77">
        <v>2016</v>
      </c>
      <c r="K197" s="78">
        <v>0.75</v>
      </c>
      <c r="L197" s="79">
        <v>3</v>
      </c>
      <c r="M197" s="80"/>
      <c r="N197" s="81"/>
      <c r="O197" s="82"/>
      <c r="P197" s="256" t="s">
        <v>742</v>
      </c>
      <c r="Q197" s="84" t="s">
        <v>719</v>
      </c>
      <c r="R197" s="85" t="s">
        <v>685</v>
      </c>
      <c r="S197" s="86">
        <v>116.66666666666667</v>
      </c>
      <c r="T197" s="87">
        <v>140</v>
      </c>
      <c r="U197" s="88"/>
      <c r="V197" s="89"/>
      <c r="W197" s="90">
        <f>V197*S197</f>
        <v>0</v>
      </c>
      <c r="X197" s="91">
        <f>V197*T197</f>
        <v>0</v>
      </c>
      <c r="Y197" s="65"/>
      <c r="Z197" s="92"/>
      <c r="AA197" s="93"/>
      <c r="AB197" s="94"/>
      <c r="AC197" s="95"/>
    </row>
    <row r="198" spans="1:29" ht="15.75" customHeight="1" x14ac:dyDescent="0.2">
      <c r="A198" s="70" t="s">
        <v>117</v>
      </c>
      <c r="B198" s="181" t="s">
        <v>125</v>
      </c>
      <c r="C198" s="71" t="s">
        <v>119</v>
      </c>
      <c r="D198" s="72" t="s">
        <v>120</v>
      </c>
      <c r="E198" s="73" t="s">
        <v>121</v>
      </c>
      <c r="F198" s="74"/>
      <c r="G198" s="75" t="s">
        <v>692</v>
      </c>
      <c r="H198" s="76" t="s">
        <v>694</v>
      </c>
      <c r="I198" s="73" t="s">
        <v>128</v>
      </c>
      <c r="J198" s="77">
        <v>2013</v>
      </c>
      <c r="K198" s="78">
        <v>0.75</v>
      </c>
      <c r="L198" s="79">
        <v>4</v>
      </c>
      <c r="M198" s="80"/>
      <c r="N198" s="81"/>
      <c r="O198" s="82"/>
      <c r="P198" s="256" t="s">
        <v>743</v>
      </c>
      <c r="Q198" s="84" t="s">
        <v>720</v>
      </c>
      <c r="R198" s="85" t="s">
        <v>685</v>
      </c>
      <c r="S198" s="86">
        <v>58.333333333333336</v>
      </c>
      <c r="T198" s="87">
        <v>70</v>
      </c>
      <c r="U198" s="88"/>
      <c r="V198" s="89"/>
      <c r="W198" s="90">
        <f>V198*S198</f>
        <v>0</v>
      </c>
      <c r="X198" s="91">
        <f>V198*T198</f>
        <v>0</v>
      </c>
      <c r="Y198" s="65"/>
      <c r="Z198" s="92"/>
      <c r="AA198" s="93"/>
      <c r="AB198" s="94"/>
      <c r="AC198" s="95"/>
    </row>
    <row r="199" spans="1:29" ht="15.75" customHeight="1" x14ac:dyDescent="0.2">
      <c r="A199" s="70" t="s">
        <v>117</v>
      </c>
      <c r="B199" s="181" t="s">
        <v>125</v>
      </c>
      <c r="C199" s="71" t="s">
        <v>119</v>
      </c>
      <c r="D199" s="72" t="s">
        <v>120</v>
      </c>
      <c r="E199" s="73" t="s">
        <v>121</v>
      </c>
      <c r="F199" s="74"/>
      <c r="G199" s="75" t="s">
        <v>692</v>
      </c>
      <c r="H199" s="76" t="s">
        <v>694</v>
      </c>
      <c r="I199" s="73" t="s">
        <v>128</v>
      </c>
      <c r="J199" s="77">
        <v>2014</v>
      </c>
      <c r="K199" s="78">
        <v>0.75</v>
      </c>
      <c r="L199" s="79">
        <v>5</v>
      </c>
      <c r="M199" s="80"/>
      <c r="N199" s="81"/>
      <c r="O199" s="82"/>
      <c r="P199" s="256" t="s">
        <v>738</v>
      </c>
      <c r="Q199" s="84" t="s">
        <v>721</v>
      </c>
      <c r="R199" s="85" t="s">
        <v>685</v>
      </c>
      <c r="S199" s="86">
        <v>66.666666666666671</v>
      </c>
      <c r="T199" s="87">
        <v>80</v>
      </c>
      <c r="U199" s="88"/>
      <c r="V199" s="89"/>
      <c r="W199" s="90">
        <f>V199*S199</f>
        <v>0</v>
      </c>
      <c r="X199" s="91">
        <f>V199*T199</f>
        <v>0</v>
      </c>
      <c r="Y199" s="65"/>
      <c r="Z199" s="92"/>
      <c r="AA199" s="93"/>
      <c r="AB199" s="94"/>
      <c r="AC199" s="95"/>
    </row>
    <row r="200" spans="1:29" ht="15.75" customHeight="1" x14ac:dyDescent="0.2">
      <c r="A200" s="70" t="s">
        <v>117</v>
      </c>
      <c r="B200" s="181" t="s">
        <v>125</v>
      </c>
      <c r="C200" s="71" t="s">
        <v>119</v>
      </c>
      <c r="D200" s="72" t="s">
        <v>120</v>
      </c>
      <c r="E200" s="73" t="s">
        <v>121</v>
      </c>
      <c r="F200" s="74"/>
      <c r="G200" s="75" t="s">
        <v>692</v>
      </c>
      <c r="H200" s="76" t="s">
        <v>695</v>
      </c>
      <c r="I200" s="73" t="s">
        <v>128</v>
      </c>
      <c r="J200" s="77">
        <v>2011</v>
      </c>
      <c r="K200" s="78">
        <v>0.75</v>
      </c>
      <c r="L200" s="79">
        <v>2</v>
      </c>
      <c r="M200" s="80"/>
      <c r="N200" s="81"/>
      <c r="O200" s="82"/>
      <c r="P200" s="256" t="s">
        <v>457</v>
      </c>
      <c r="Q200" s="84" t="s">
        <v>722</v>
      </c>
      <c r="R200" s="85" t="s">
        <v>685</v>
      </c>
      <c r="S200" s="86">
        <v>83.333333333333343</v>
      </c>
      <c r="T200" s="87">
        <v>100</v>
      </c>
      <c r="U200" s="88"/>
      <c r="V200" s="89"/>
      <c r="W200" s="90">
        <f>V200*S200</f>
        <v>0</v>
      </c>
      <c r="X200" s="91">
        <f>V200*T200</f>
        <v>0</v>
      </c>
      <c r="Y200" s="65"/>
      <c r="Z200" s="92"/>
      <c r="AA200" s="93"/>
      <c r="AB200" s="94"/>
      <c r="AC200" s="95"/>
    </row>
    <row r="201" spans="1:29" ht="15.75" customHeight="1" x14ac:dyDescent="0.2">
      <c r="A201" s="70" t="s">
        <v>117</v>
      </c>
      <c r="B201" s="181" t="s">
        <v>125</v>
      </c>
      <c r="C201" s="71" t="s">
        <v>119</v>
      </c>
      <c r="D201" s="72" t="s">
        <v>120</v>
      </c>
      <c r="E201" s="73" t="s">
        <v>121</v>
      </c>
      <c r="F201" s="74"/>
      <c r="G201" s="75" t="s">
        <v>692</v>
      </c>
      <c r="H201" s="76" t="s">
        <v>695</v>
      </c>
      <c r="I201" s="73" t="s">
        <v>128</v>
      </c>
      <c r="J201" s="77">
        <v>2015</v>
      </c>
      <c r="K201" s="78">
        <v>0.75</v>
      </c>
      <c r="L201" s="79">
        <v>5</v>
      </c>
      <c r="M201" s="80"/>
      <c r="N201" s="81"/>
      <c r="O201" s="82"/>
      <c r="P201" s="256" t="s">
        <v>744</v>
      </c>
      <c r="Q201" s="84" t="s">
        <v>723</v>
      </c>
      <c r="R201" s="85" t="s">
        <v>685</v>
      </c>
      <c r="S201" s="86">
        <v>91.666666666666671</v>
      </c>
      <c r="T201" s="87">
        <v>110</v>
      </c>
      <c r="U201" s="88"/>
      <c r="V201" s="89"/>
      <c r="W201" s="90">
        <f>V201*S201</f>
        <v>0</v>
      </c>
      <c r="X201" s="91">
        <f>V201*T201</f>
        <v>0</v>
      </c>
      <c r="Y201" s="65"/>
      <c r="Z201" s="92"/>
      <c r="AA201" s="93"/>
      <c r="AB201" s="94"/>
      <c r="AC201" s="95"/>
    </row>
    <row r="202" spans="1:29" ht="15.75" customHeight="1" x14ac:dyDescent="0.2">
      <c r="A202" s="70" t="s">
        <v>117</v>
      </c>
      <c r="B202" s="181" t="s">
        <v>125</v>
      </c>
      <c r="C202" s="71" t="s">
        <v>119</v>
      </c>
      <c r="D202" s="72" t="s">
        <v>120</v>
      </c>
      <c r="E202" s="73" t="s">
        <v>121</v>
      </c>
      <c r="F202" s="74"/>
      <c r="G202" s="75" t="s">
        <v>692</v>
      </c>
      <c r="H202" s="76" t="s">
        <v>695</v>
      </c>
      <c r="I202" s="73" t="s">
        <v>128</v>
      </c>
      <c r="J202" s="77">
        <v>2016</v>
      </c>
      <c r="K202" s="78">
        <v>0.75</v>
      </c>
      <c r="L202" s="79">
        <v>6</v>
      </c>
      <c r="M202" s="80"/>
      <c r="N202" s="81"/>
      <c r="O202" s="82"/>
      <c r="P202" s="256" t="s">
        <v>745</v>
      </c>
      <c r="Q202" s="84" t="s">
        <v>724</v>
      </c>
      <c r="R202" s="85" t="s">
        <v>685</v>
      </c>
      <c r="S202" s="86">
        <v>100</v>
      </c>
      <c r="T202" s="87">
        <v>120</v>
      </c>
      <c r="U202" s="88"/>
      <c r="V202" s="89"/>
      <c r="W202" s="90">
        <f>V202*S202</f>
        <v>0</v>
      </c>
      <c r="X202" s="91">
        <f>V202*T202</f>
        <v>0</v>
      </c>
      <c r="Y202" s="65"/>
      <c r="Z202" s="92"/>
      <c r="AA202" s="93"/>
      <c r="AB202" s="94"/>
      <c r="AC202" s="95"/>
    </row>
    <row r="203" spans="1:29" ht="15.75" customHeight="1" x14ac:dyDescent="0.2">
      <c r="A203" s="70" t="s">
        <v>117</v>
      </c>
      <c r="B203" s="181" t="s">
        <v>125</v>
      </c>
      <c r="C203" s="71" t="s">
        <v>119</v>
      </c>
      <c r="D203" s="72" t="s">
        <v>120</v>
      </c>
      <c r="E203" s="73" t="s">
        <v>121</v>
      </c>
      <c r="F203" s="74"/>
      <c r="G203" s="75" t="s">
        <v>692</v>
      </c>
      <c r="H203" s="76" t="s">
        <v>696</v>
      </c>
      <c r="I203" s="73" t="s">
        <v>128</v>
      </c>
      <c r="J203" s="77">
        <v>2011</v>
      </c>
      <c r="K203" s="78">
        <v>0.75</v>
      </c>
      <c r="L203" s="79">
        <v>3</v>
      </c>
      <c r="M203" s="80"/>
      <c r="N203" s="81"/>
      <c r="O203" s="82"/>
      <c r="P203" s="256" t="s">
        <v>746</v>
      </c>
      <c r="Q203" s="84" t="s">
        <v>725</v>
      </c>
      <c r="R203" s="85" t="s">
        <v>685</v>
      </c>
      <c r="S203" s="86">
        <v>112.5</v>
      </c>
      <c r="T203" s="87">
        <v>135</v>
      </c>
      <c r="U203" s="88"/>
      <c r="V203" s="89"/>
      <c r="W203" s="90">
        <f>V203*S203</f>
        <v>0</v>
      </c>
      <c r="X203" s="91">
        <f>V203*T203</f>
        <v>0</v>
      </c>
      <c r="Y203" s="65"/>
      <c r="Z203" s="92"/>
      <c r="AA203" s="93"/>
      <c r="AB203" s="94"/>
      <c r="AC203" s="95"/>
    </row>
    <row r="204" spans="1:29" ht="15.75" customHeight="1" x14ac:dyDescent="0.2">
      <c r="A204" s="70" t="s">
        <v>117</v>
      </c>
      <c r="B204" s="181" t="s">
        <v>125</v>
      </c>
      <c r="C204" s="71" t="s">
        <v>119</v>
      </c>
      <c r="D204" s="72" t="s">
        <v>120</v>
      </c>
      <c r="E204" s="73" t="s">
        <v>121</v>
      </c>
      <c r="F204" s="74"/>
      <c r="G204" s="75" t="s">
        <v>692</v>
      </c>
      <c r="H204" s="76" t="s">
        <v>696</v>
      </c>
      <c r="I204" s="73" t="s">
        <v>128</v>
      </c>
      <c r="J204" s="77">
        <v>2013</v>
      </c>
      <c r="K204" s="78">
        <v>0.75</v>
      </c>
      <c r="L204" s="79">
        <v>4</v>
      </c>
      <c r="M204" s="80"/>
      <c r="N204" s="81"/>
      <c r="O204" s="82"/>
      <c r="P204" s="256" t="s">
        <v>746</v>
      </c>
      <c r="Q204" s="84" t="s">
        <v>726</v>
      </c>
      <c r="R204" s="85" t="s">
        <v>685</v>
      </c>
      <c r="S204" s="86">
        <v>125</v>
      </c>
      <c r="T204" s="87">
        <v>150</v>
      </c>
      <c r="U204" s="88"/>
      <c r="V204" s="89"/>
      <c r="W204" s="90">
        <f>V204*S204</f>
        <v>0</v>
      </c>
      <c r="X204" s="91">
        <f>V204*T204</f>
        <v>0</v>
      </c>
      <c r="Y204" s="65"/>
      <c r="Z204" s="92"/>
      <c r="AA204" s="93"/>
      <c r="AB204" s="94"/>
      <c r="AC204" s="95"/>
    </row>
    <row r="205" spans="1:29" ht="15.75" customHeight="1" x14ac:dyDescent="0.2">
      <c r="A205" s="70" t="s">
        <v>117</v>
      </c>
      <c r="B205" s="181" t="s">
        <v>125</v>
      </c>
      <c r="C205" s="71" t="s">
        <v>119</v>
      </c>
      <c r="D205" s="72" t="s">
        <v>120</v>
      </c>
      <c r="E205" s="73" t="s">
        <v>121</v>
      </c>
      <c r="F205" s="74"/>
      <c r="G205" s="75" t="s">
        <v>692</v>
      </c>
      <c r="H205" s="76" t="s">
        <v>697</v>
      </c>
      <c r="I205" s="73" t="s">
        <v>128</v>
      </c>
      <c r="J205" s="77">
        <v>2011</v>
      </c>
      <c r="K205" s="78">
        <v>0.75</v>
      </c>
      <c r="L205" s="79">
        <v>2</v>
      </c>
      <c r="M205" s="80"/>
      <c r="N205" s="81"/>
      <c r="O205" s="82"/>
      <c r="P205" s="256" t="s">
        <v>732</v>
      </c>
      <c r="Q205" s="84" t="s">
        <v>727</v>
      </c>
      <c r="R205" s="85" t="s">
        <v>685</v>
      </c>
      <c r="S205" s="86">
        <v>104.16666666666667</v>
      </c>
      <c r="T205" s="87">
        <v>125</v>
      </c>
      <c r="U205" s="88"/>
      <c r="V205" s="89"/>
      <c r="W205" s="90">
        <f>V205*S205</f>
        <v>0</v>
      </c>
      <c r="X205" s="91">
        <f>V205*T205</f>
        <v>0</v>
      </c>
      <c r="Y205" s="65"/>
      <c r="Z205" s="92"/>
      <c r="AA205" s="93"/>
      <c r="AB205" s="94"/>
      <c r="AC205" s="95"/>
    </row>
    <row r="206" spans="1:29" ht="15.75" customHeight="1" x14ac:dyDescent="0.2">
      <c r="A206" s="70" t="s">
        <v>117</v>
      </c>
      <c r="B206" s="181" t="s">
        <v>118</v>
      </c>
      <c r="C206" s="71" t="s">
        <v>119</v>
      </c>
      <c r="D206" s="72" t="s">
        <v>120</v>
      </c>
      <c r="E206" s="73" t="s">
        <v>121</v>
      </c>
      <c r="F206" s="74"/>
      <c r="G206" s="75" t="s">
        <v>169</v>
      </c>
      <c r="H206" s="76" t="s">
        <v>170</v>
      </c>
      <c r="I206" s="73" t="s">
        <v>124</v>
      </c>
      <c r="J206" s="77">
        <v>2008</v>
      </c>
      <c r="K206" s="78">
        <v>0.75</v>
      </c>
      <c r="L206" s="79">
        <v>1</v>
      </c>
      <c r="M206" s="80" t="s">
        <v>315</v>
      </c>
      <c r="N206" s="81"/>
      <c r="O206" s="82" t="s">
        <v>318</v>
      </c>
      <c r="P206" s="83" t="s">
        <v>410</v>
      </c>
      <c r="Q206" s="84" t="s">
        <v>413</v>
      </c>
      <c r="R206" s="85" t="s">
        <v>684</v>
      </c>
      <c r="S206" s="86">
        <v>108.33333333333334</v>
      </c>
      <c r="T206" s="87">
        <v>130</v>
      </c>
      <c r="U206" s="88"/>
      <c r="V206" s="89"/>
      <c r="W206" s="90">
        <f>V206*S206</f>
        <v>0</v>
      </c>
      <c r="X206" s="91">
        <f>V206*T206</f>
        <v>0</v>
      </c>
      <c r="Y206" s="65"/>
      <c r="Z206" s="92"/>
      <c r="AA206" s="93"/>
      <c r="AB206" s="94"/>
      <c r="AC206" s="95"/>
    </row>
    <row r="207" spans="1:29" ht="15.75" customHeight="1" x14ac:dyDescent="0.2">
      <c r="A207" s="70" t="s">
        <v>117</v>
      </c>
      <c r="B207" s="181" t="s">
        <v>118</v>
      </c>
      <c r="C207" s="71" t="s">
        <v>119</v>
      </c>
      <c r="D207" s="72" t="s">
        <v>120</v>
      </c>
      <c r="E207" s="73" t="s">
        <v>121</v>
      </c>
      <c r="F207" s="74"/>
      <c r="G207" s="75" t="s">
        <v>169</v>
      </c>
      <c r="H207" s="76" t="s">
        <v>170</v>
      </c>
      <c r="I207" s="73" t="s">
        <v>124</v>
      </c>
      <c r="J207" s="77">
        <v>2011</v>
      </c>
      <c r="K207" s="78">
        <v>0.75</v>
      </c>
      <c r="L207" s="79">
        <v>1</v>
      </c>
      <c r="M207" s="80" t="s">
        <v>315</v>
      </c>
      <c r="N207" s="81"/>
      <c r="O207" s="82" t="s">
        <v>317</v>
      </c>
      <c r="P207" s="83" t="s">
        <v>414</v>
      </c>
      <c r="Q207" s="84" t="s">
        <v>415</v>
      </c>
      <c r="R207" s="85" t="s">
        <v>684</v>
      </c>
      <c r="S207" s="86">
        <v>70.833333333333343</v>
      </c>
      <c r="T207" s="87">
        <v>85</v>
      </c>
      <c r="U207" s="88"/>
      <c r="V207" s="89"/>
      <c r="W207" s="90">
        <f>V207*S207</f>
        <v>0</v>
      </c>
      <c r="X207" s="91">
        <f>V207*T207</f>
        <v>0</v>
      </c>
      <c r="Y207" s="65"/>
      <c r="Z207" s="92"/>
      <c r="AA207" s="93"/>
      <c r="AB207" s="94"/>
      <c r="AC207" s="95"/>
    </row>
    <row r="208" spans="1:29" ht="15.75" customHeight="1" x14ac:dyDescent="0.2">
      <c r="A208" s="70" t="s">
        <v>117</v>
      </c>
      <c r="B208" s="181" t="s">
        <v>118</v>
      </c>
      <c r="C208" s="71" t="s">
        <v>119</v>
      </c>
      <c r="D208" s="72" t="s">
        <v>120</v>
      </c>
      <c r="E208" s="73" t="s">
        <v>121</v>
      </c>
      <c r="F208" s="74"/>
      <c r="G208" s="75" t="s">
        <v>169</v>
      </c>
      <c r="H208" s="76" t="s">
        <v>170</v>
      </c>
      <c r="I208" s="73" t="s">
        <v>124</v>
      </c>
      <c r="J208" s="77">
        <v>2012</v>
      </c>
      <c r="K208" s="78">
        <v>0.75</v>
      </c>
      <c r="L208" s="79">
        <v>1</v>
      </c>
      <c r="M208" s="80" t="s">
        <v>315</v>
      </c>
      <c r="N208" s="81"/>
      <c r="O208" s="82" t="s">
        <v>317</v>
      </c>
      <c r="P208" s="83" t="s">
        <v>369</v>
      </c>
      <c r="Q208" s="84" t="s">
        <v>416</v>
      </c>
      <c r="R208" s="85" t="s">
        <v>684</v>
      </c>
      <c r="S208" s="86">
        <v>66.666666666666671</v>
      </c>
      <c r="T208" s="87">
        <v>80</v>
      </c>
      <c r="U208" s="88"/>
      <c r="V208" s="89"/>
      <c r="W208" s="90">
        <f>V208*S208</f>
        <v>0</v>
      </c>
      <c r="X208" s="91">
        <f>V208*T208</f>
        <v>0</v>
      </c>
      <c r="Y208" s="65"/>
      <c r="Z208" s="92"/>
      <c r="AA208" s="93"/>
      <c r="AB208" s="94"/>
      <c r="AC208" s="95"/>
    </row>
    <row r="209" spans="1:29" ht="15.75" customHeight="1" x14ac:dyDescent="0.2">
      <c r="A209" s="70" t="s">
        <v>117</v>
      </c>
      <c r="B209" s="181" t="s">
        <v>118</v>
      </c>
      <c r="C209" s="71" t="s">
        <v>119</v>
      </c>
      <c r="D209" s="72" t="s">
        <v>120</v>
      </c>
      <c r="E209" s="73" t="s">
        <v>121</v>
      </c>
      <c r="F209" s="74"/>
      <c r="G209" s="75" t="s">
        <v>169</v>
      </c>
      <c r="H209" s="76" t="s">
        <v>170</v>
      </c>
      <c r="I209" s="73" t="s">
        <v>124</v>
      </c>
      <c r="J209" s="77">
        <v>2013</v>
      </c>
      <c r="K209" s="78">
        <v>0.75</v>
      </c>
      <c r="L209" s="79">
        <v>2</v>
      </c>
      <c r="M209" s="80" t="s">
        <v>315</v>
      </c>
      <c r="N209" s="81"/>
      <c r="O209" s="82"/>
      <c r="P209" s="83" t="s">
        <v>369</v>
      </c>
      <c r="Q209" s="84" t="s">
        <v>417</v>
      </c>
      <c r="R209" s="85" t="s">
        <v>684</v>
      </c>
      <c r="S209" s="86">
        <v>62.5</v>
      </c>
      <c r="T209" s="87">
        <v>75</v>
      </c>
      <c r="U209" s="88"/>
      <c r="V209" s="89"/>
      <c r="W209" s="90">
        <f>V209*S209</f>
        <v>0</v>
      </c>
      <c r="X209" s="91">
        <f>V209*T209</f>
        <v>0</v>
      </c>
      <c r="Y209" s="65"/>
      <c r="Z209" s="92"/>
      <c r="AA209" s="93"/>
      <c r="AB209" s="94"/>
      <c r="AC209" s="95"/>
    </row>
    <row r="210" spans="1:29" ht="15.75" customHeight="1" x14ac:dyDescent="0.2">
      <c r="A210" s="70" t="s">
        <v>117</v>
      </c>
      <c r="B210" s="181" t="s">
        <v>118</v>
      </c>
      <c r="C210" s="71" t="s">
        <v>119</v>
      </c>
      <c r="D210" s="72" t="s">
        <v>120</v>
      </c>
      <c r="E210" s="73" t="s">
        <v>121</v>
      </c>
      <c r="F210" s="74"/>
      <c r="G210" s="75" t="s">
        <v>169</v>
      </c>
      <c r="H210" s="76" t="s">
        <v>170</v>
      </c>
      <c r="I210" s="73" t="s">
        <v>124</v>
      </c>
      <c r="J210" s="77">
        <v>2014</v>
      </c>
      <c r="K210" s="78">
        <v>0.75</v>
      </c>
      <c r="L210" s="79">
        <v>1</v>
      </c>
      <c r="M210" s="80" t="s">
        <v>315</v>
      </c>
      <c r="N210" s="81"/>
      <c r="O210" s="82"/>
      <c r="P210" s="83" t="s">
        <v>414</v>
      </c>
      <c r="Q210" s="84" t="s">
        <v>418</v>
      </c>
      <c r="R210" s="85" t="s">
        <v>684</v>
      </c>
      <c r="S210" s="86">
        <v>62.5</v>
      </c>
      <c r="T210" s="87">
        <v>75</v>
      </c>
      <c r="U210" s="88"/>
      <c r="V210" s="89"/>
      <c r="W210" s="90">
        <f>V210*S210</f>
        <v>0</v>
      </c>
      <c r="X210" s="91">
        <f>V210*T210</f>
        <v>0</v>
      </c>
      <c r="Y210" s="65"/>
      <c r="Z210" s="92"/>
      <c r="AA210" s="93"/>
      <c r="AB210" s="94"/>
      <c r="AC210" s="95"/>
    </row>
    <row r="211" spans="1:29" ht="15.75" customHeight="1" x14ac:dyDescent="0.2">
      <c r="A211" s="70" t="s">
        <v>117</v>
      </c>
      <c r="B211" s="181" t="s">
        <v>118</v>
      </c>
      <c r="C211" s="71" t="s">
        <v>119</v>
      </c>
      <c r="D211" s="72" t="s">
        <v>120</v>
      </c>
      <c r="E211" s="73" t="s">
        <v>121</v>
      </c>
      <c r="F211" s="74"/>
      <c r="G211" s="75" t="s">
        <v>169</v>
      </c>
      <c r="H211" s="76" t="s">
        <v>171</v>
      </c>
      <c r="I211" s="73" t="s">
        <v>124</v>
      </c>
      <c r="J211" s="77">
        <v>2013</v>
      </c>
      <c r="K211" s="78">
        <v>0.75</v>
      </c>
      <c r="L211" s="79">
        <v>1</v>
      </c>
      <c r="M211" s="80" t="s">
        <v>315</v>
      </c>
      <c r="N211" s="81"/>
      <c r="O211" s="82" t="s">
        <v>317</v>
      </c>
      <c r="P211" s="83" t="s">
        <v>419</v>
      </c>
      <c r="Q211" s="84" t="s">
        <v>420</v>
      </c>
      <c r="R211" s="85" t="s">
        <v>684</v>
      </c>
      <c r="S211" s="86">
        <v>91.666666666666671</v>
      </c>
      <c r="T211" s="87">
        <v>110</v>
      </c>
      <c r="U211" s="88"/>
      <c r="V211" s="89"/>
      <c r="W211" s="90">
        <f>V211*S211</f>
        <v>0</v>
      </c>
      <c r="X211" s="91">
        <f>V211*T211</f>
        <v>0</v>
      </c>
      <c r="Y211" s="65"/>
      <c r="Z211" s="92"/>
      <c r="AA211" s="93"/>
      <c r="AB211" s="94"/>
      <c r="AC211" s="95"/>
    </row>
    <row r="212" spans="1:29" ht="15.75" customHeight="1" x14ac:dyDescent="0.2">
      <c r="A212" s="70" t="s">
        <v>117</v>
      </c>
      <c r="B212" s="181" t="s">
        <v>118</v>
      </c>
      <c r="C212" s="71" t="s">
        <v>119</v>
      </c>
      <c r="D212" s="72" t="s">
        <v>120</v>
      </c>
      <c r="E212" s="73" t="s">
        <v>121</v>
      </c>
      <c r="F212" s="74"/>
      <c r="G212" s="75" t="s">
        <v>169</v>
      </c>
      <c r="H212" s="76" t="s">
        <v>171</v>
      </c>
      <c r="I212" s="73" t="s">
        <v>124</v>
      </c>
      <c r="J212" s="77">
        <v>2014</v>
      </c>
      <c r="K212" s="78">
        <v>0.75</v>
      </c>
      <c r="L212" s="79">
        <v>2</v>
      </c>
      <c r="M212" s="80" t="s">
        <v>315</v>
      </c>
      <c r="N212" s="81"/>
      <c r="O212" s="82"/>
      <c r="P212" s="83" t="s">
        <v>419</v>
      </c>
      <c r="Q212" s="84" t="s">
        <v>421</v>
      </c>
      <c r="R212" s="85" t="s">
        <v>684</v>
      </c>
      <c r="S212" s="86">
        <v>79.166666666666671</v>
      </c>
      <c r="T212" s="87">
        <v>95</v>
      </c>
      <c r="U212" s="88"/>
      <c r="V212" s="89"/>
      <c r="W212" s="90">
        <f>V212*S212</f>
        <v>0</v>
      </c>
      <c r="X212" s="91">
        <f>V212*T212</f>
        <v>0</v>
      </c>
      <c r="Y212" s="65"/>
      <c r="Z212" s="92"/>
      <c r="AA212" s="93"/>
      <c r="AB212" s="94"/>
      <c r="AC212" s="95"/>
    </row>
    <row r="213" spans="1:29" ht="15.75" customHeight="1" x14ac:dyDescent="0.2">
      <c r="A213" s="70" t="s">
        <v>117</v>
      </c>
      <c r="B213" s="181" t="s">
        <v>118</v>
      </c>
      <c r="C213" s="71" t="s">
        <v>119</v>
      </c>
      <c r="D213" s="72" t="s">
        <v>120</v>
      </c>
      <c r="E213" s="73" t="s">
        <v>121</v>
      </c>
      <c r="F213" s="74"/>
      <c r="G213" s="75" t="s">
        <v>226</v>
      </c>
      <c r="H213" s="76" t="s">
        <v>227</v>
      </c>
      <c r="I213" s="73" t="s">
        <v>124</v>
      </c>
      <c r="J213" s="77">
        <v>1962</v>
      </c>
      <c r="K213" s="78">
        <v>0.75</v>
      </c>
      <c r="L213" s="79">
        <v>5</v>
      </c>
      <c r="M213" s="80"/>
      <c r="N213" s="81"/>
      <c r="O213" s="82"/>
      <c r="P213" s="83" t="s">
        <v>536</v>
      </c>
      <c r="Q213" s="84" t="s">
        <v>538</v>
      </c>
      <c r="R213" s="85" t="s">
        <v>684</v>
      </c>
      <c r="S213" s="86">
        <v>166.66666666666669</v>
      </c>
      <c r="T213" s="87">
        <v>200</v>
      </c>
      <c r="U213" s="88"/>
      <c r="V213" s="89"/>
      <c r="W213" s="90">
        <f>V213*S213</f>
        <v>0</v>
      </c>
      <c r="X213" s="91">
        <f>V213*T213</f>
        <v>0</v>
      </c>
      <c r="Y213" s="65"/>
      <c r="Z213" s="92"/>
      <c r="AA213" s="93"/>
      <c r="AB213" s="94"/>
      <c r="AC213" s="95"/>
    </row>
    <row r="214" spans="1:29" ht="15.75" customHeight="1" x14ac:dyDescent="0.2">
      <c r="A214" s="70" t="s">
        <v>117</v>
      </c>
      <c r="B214" s="181" t="s">
        <v>125</v>
      </c>
      <c r="C214" s="71" t="s">
        <v>119</v>
      </c>
      <c r="D214" s="72" t="s">
        <v>120</v>
      </c>
      <c r="E214" s="73" t="s">
        <v>121</v>
      </c>
      <c r="F214" s="74"/>
      <c r="G214" s="75" t="s">
        <v>234</v>
      </c>
      <c r="H214" s="76" t="s">
        <v>233</v>
      </c>
      <c r="I214" s="73" t="s">
        <v>128</v>
      </c>
      <c r="J214" s="77">
        <v>2017</v>
      </c>
      <c r="K214" s="78">
        <v>1.5</v>
      </c>
      <c r="L214" s="79">
        <v>1</v>
      </c>
      <c r="M214" s="80" t="s">
        <v>315</v>
      </c>
      <c r="N214" s="81"/>
      <c r="O214" s="82"/>
      <c r="P214" s="83" t="s">
        <v>587</v>
      </c>
      <c r="Q214" s="84" t="s">
        <v>589</v>
      </c>
      <c r="R214" s="85" t="s">
        <v>685</v>
      </c>
      <c r="S214" s="86">
        <v>100</v>
      </c>
      <c r="T214" s="87">
        <v>120</v>
      </c>
      <c r="U214" s="88"/>
      <c r="V214" s="89"/>
      <c r="W214" s="90">
        <f>V214*S214</f>
        <v>0</v>
      </c>
      <c r="X214" s="91">
        <f>V214*T214</f>
        <v>0</v>
      </c>
      <c r="Y214" s="65"/>
      <c r="Z214" s="92"/>
      <c r="AA214" s="93"/>
      <c r="AB214" s="94"/>
      <c r="AC214" s="95"/>
    </row>
    <row r="215" spans="1:29" ht="15.75" customHeight="1" x14ac:dyDescent="0.2">
      <c r="A215" s="70" t="s">
        <v>117</v>
      </c>
      <c r="B215" s="181" t="s">
        <v>125</v>
      </c>
      <c r="C215" s="71" t="s">
        <v>119</v>
      </c>
      <c r="D215" s="72" t="s">
        <v>120</v>
      </c>
      <c r="E215" s="73" t="s">
        <v>121</v>
      </c>
      <c r="F215" s="74"/>
      <c r="G215" s="75" t="s">
        <v>234</v>
      </c>
      <c r="H215" s="76" t="s">
        <v>233</v>
      </c>
      <c r="I215" s="73" t="s">
        <v>128</v>
      </c>
      <c r="J215" s="77">
        <v>2017</v>
      </c>
      <c r="K215" s="78">
        <v>1.5</v>
      </c>
      <c r="L215" s="79">
        <v>9</v>
      </c>
      <c r="M215" s="80" t="s">
        <v>315</v>
      </c>
      <c r="N215" s="81"/>
      <c r="O215" s="82"/>
      <c r="P215" s="83" t="s">
        <v>587</v>
      </c>
      <c r="Q215" s="84" t="s">
        <v>590</v>
      </c>
      <c r="R215" s="85" t="s">
        <v>685</v>
      </c>
      <c r="S215" s="86">
        <v>100</v>
      </c>
      <c r="T215" s="87">
        <v>120</v>
      </c>
      <c r="U215" s="88"/>
      <c r="V215" s="89"/>
      <c r="W215" s="90">
        <f>V215*S215</f>
        <v>0</v>
      </c>
      <c r="X215" s="91">
        <f>V215*T215</f>
        <v>0</v>
      </c>
      <c r="Y215" s="65"/>
      <c r="Z215" s="92"/>
      <c r="AA215" s="93"/>
      <c r="AB215" s="94"/>
      <c r="AC215" s="95"/>
    </row>
    <row r="216" spans="1:29" ht="15.75" customHeight="1" x14ac:dyDescent="0.2">
      <c r="A216" s="70" t="s">
        <v>117</v>
      </c>
      <c r="B216" s="181" t="s">
        <v>125</v>
      </c>
      <c r="C216" s="71" t="s">
        <v>119</v>
      </c>
      <c r="D216" s="72" t="s">
        <v>120</v>
      </c>
      <c r="E216" s="73" t="s">
        <v>121</v>
      </c>
      <c r="F216" s="74"/>
      <c r="G216" s="75" t="s">
        <v>234</v>
      </c>
      <c r="H216" s="76" t="s">
        <v>233</v>
      </c>
      <c r="I216" s="73" t="s">
        <v>128</v>
      </c>
      <c r="J216" s="77">
        <v>2018</v>
      </c>
      <c r="K216" s="78">
        <v>0.75</v>
      </c>
      <c r="L216" s="79">
        <v>6</v>
      </c>
      <c r="M216" s="80" t="s">
        <v>315</v>
      </c>
      <c r="N216" s="81"/>
      <c r="O216" s="82"/>
      <c r="P216" s="83" t="s">
        <v>597</v>
      </c>
      <c r="Q216" s="84" t="s">
        <v>598</v>
      </c>
      <c r="R216" s="85" t="s">
        <v>685</v>
      </c>
      <c r="S216" s="86">
        <v>33.333333333333336</v>
      </c>
      <c r="T216" s="87">
        <v>40</v>
      </c>
      <c r="U216" s="88"/>
      <c r="V216" s="89"/>
      <c r="W216" s="90">
        <f>V216*S216</f>
        <v>0</v>
      </c>
      <c r="X216" s="91">
        <f>V216*T216</f>
        <v>0</v>
      </c>
      <c r="Y216" s="65"/>
      <c r="Z216" s="92"/>
      <c r="AA216" s="93"/>
      <c r="AB216" s="94"/>
      <c r="AC216" s="95"/>
    </row>
    <row r="217" spans="1:29" ht="15.75" customHeight="1" x14ac:dyDescent="0.2">
      <c r="A217" s="70" t="s">
        <v>117</v>
      </c>
      <c r="B217" s="181" t="s">
        <v>125</v>
      </c>
      <c r="C217" s="71" t="s">
        <v>119</v>
      </c>
      <c r="D217" s="72" t="s">
        <v>120</v>
      </c>
      <c r="E217" s="73" t="s">
        <v>121</v>
      </c>
      <c r="F217" s="74"/>
      <c r="G217" s="75" t="s">
        <v>234</v>
      </c>
      <c r="H217" s="76" t="s">
        <v>239</v>
      </c>
      <c r="I217" s="73" t="s">
        <v>128</v>
      </c>
      <c r="J217" s="77">
        <v>2018</v>
      </c>
      <c r="K217" s="78">
        <v>0.75</v>
      </c>
      <c r="L217" s="79">
        <v>36</v>
      </c>
      <c r="M217" s="80"/>
      <c r="N217" s="81"/>
      <c r="O217" s="82"/>
      <c r="P217" s="83" t="s">
        <v>550</v>
      </c>
      <c r="Q217" s="84" t="s">
        <v>551</v>
      </c>
      <c r="R217" s="85" t="s">
        <v>685</v>
      </c>
      <c r="S217" s="86">
        <v>33.333333333333336</v>
      </c>
      <c r="T217" s="87">
        <v>40</v>
      </c>
      <c r="U217" s="88"/>
      <c r="V217" s="89"/>
      <c r="W217" s="90">
        <f>V217*S217</f>
        <v>0</v>
      </c>
      <c r="X217" s="91">
        <f>V217*T217</f>
        <v>0</v>
      </c>
      <c r="Y217" s="65"/>
      <c r="Z217" s="92"/>
      <c r="AA217" s="93"/>
      <c r="AB217" s="94"/>
      <c r="AC217" s="95"/>
    </row>
    <row r="218" spans="1:29" ht="15.75" customHeight="1" x14ac:dyDescent="0.2">
      <c r="A218" s="70" t="s">
        <v>117</v>
      </c>
      <c r="B218" s="181" t="s">
        <v>125</v>
      </c>
      <c r="C218" s="71" t="s">
        <v>119</v>
      </c>
      <c r="D218" s="72" t="s">
        <v>120</v>
      </c>
      <c r="E218" s="73" t="s">
        <v>121</v>
      </c>
      <c r="F218" s="74"/>
      <c r="G218" s="75" t="s">
        <v>234</v>
      </c>
      <c r="H218" s="76" t="s">
        <v>235</v>
      </c>
      <c r="I218" s="73" t="s">
        <v>128</v>
      </c>
      <c r="J218" s="77">
        <v>2018</v>
      </c>
      <c r="K218" s="78">
        <v>0.75</v>
      </c>
      <c r="L218" s="79">
        <v>4</v>
      </c>
      <c r="M218" s="80" t="s">
        <v>315</v>
      </c>
      <c r="N218" s="81"/>
      <c r="O218" s="82"/>
      <c r="P218" s="83" t="s">
        <v>544</v>
      </c>
      <c r="Q218" s="84" t="s">
        <v>545</v>
      </c>
      <c r="R218" s="85" t="s">
        <v>685</v>
      </c>
      <c r="S218" s="86">
        <v>50</v>
      </c>
      <c r="T218" s="87">
        <v>60</v>
      </c>
      <c r="U218" s="88"/>
      <c r="V218" s="89"/>
      <c r="W218" s="90">
        <f>V218*S218</f>
        <v>0</v>
      </c>
      <c r="X218" s="91">
        <f>V218*T218</f>
        <v>0</v>
      </c>
      <c r="Y218" s="65"/>
      <c r="Z218" s="92"/>
      <c r="AA218" s="93"/>
      <c r="AB218" s="94"/>
      <c r="AC218" s="95"/>
    </row>
    <row r="219" spans="1:29" ht="15.75" customHeight="1" x14ac:dyDescent="0.2">
      <c r="A219" s="70" t="s">
        <v>117</v>
      </c>
      <c r="B219" s="181" t="s">
        <v>125</v>
      </c>
      <c r="C219" s="71" t="s">
        <v>119</v>
      </c>
      <c r="D219" s="72" t="s">
        <v>120</v>
      </c>
      <c r="E219" s="73" t="s">
        <v>121</v>
      </c>
      <c r="F219" s="74"/>
      <c r="G219" s="75" t="s">
        <v>234</v>
      </c>
      <c r="H219" s="76" t="s">
        <v>260</v>
      </c>
      <c r="I219" s="73" t="s">
        <v>128</v>
      </c>
      <c r="J219" s="77">
        <v>2018</v>
      </c>
      <c r="K219" s="78">
        <v>0.75</v>
      </c>
      <c r="L219" s="79">
        <v>12</v>
      </c>
      <c r="M219" s="80" t="s">
        <v>315</v>
      </c>
      <c r="N219" s="81"/>
      <c r="O219" s="82"/>
      <c r="P219" s="83" t="s">
        <v>573</v>
      </c>
      <c r="Q219" s="84" t="s">
        <v>575</v>
      </c>
      <c r="R219" s="85" t="s">
        <v>685</v>
      </c>
      <c r="S219" s="86">
        <v>50</v>
      </c>
      <c r="T219" s="87">
        <v>60</v>
      </c>
      <c r="U219" s="88"/>
      <c r="V219" s="89"/>
      <c r="W219" s="90">
        <f>V219*S219</f>
        <v>0</v>
      </c>
      <c r="X219" s="91">
        <f>V219*T219</f>
        <v>0</v>
      </c>
      <c r="Y219" s="65"/>
      <c r="Z219" s="92"/>
      <c r="AA219" s="93"/>
      <c r="AB219" s="94"/>
      <c r="AC219" s="95"/>
    </row>
    <row r="220" spans="1:29" ht="15.75" customHeight="1" x14ac:dyDescent="0.2">
      <c r="A220" s="70" t="s">
        <v>117</v>
      </c>
      <c r="B220" s="181" t="s">
        <v>125</v>
      </c>
      <c r="C220" s="71" t="s">
        <v>119</v>
      </c>
      <c r="D220" s="72" t="s">
        <v>120</v>
      </c>
      <c r="E220" s="73" t="s">
        <v>121</v>
      </c>
      <c r="F220" s="74"/>
      <c r="G220" s="75" t="s">
        <v>234</v>
      </c>
      <c r="H220" s="76" t="s">
        <v>260</v>
      </c>
      <c r="I220" s="73" t="s">
        <v>128</v>
      </c>
      <c r="J220" s="77">
        <v>2018</v>
      </c>
      <c r="K220" s="78">
        <v>0.75</v>
      </c>
      <c r="L220" s="79">
        <v>4</v>
      </c>
      <c r="M220" s="80" t="s">
        <v>315</v>
      </c>
      <c r="N220" s="81"/>
      <c r="O220" s="82"/>
      <c r="P220" s="83" t="s">
        <v>574</v>
      </c>
      <c r="Q220" s="84" t="s">
        <v>576</v>
      </c>
      <c r="R220" s="85" t="s">
        <v>685</v>
      </c>
      <c r="S220" s="86">
        <v>50</v>
      </c>
      <c r="T220" s="87">
        <v>60</v>
      </c>
      <c r="U220" s="88"/>
      <c r="V220" s="89"/>
      <c r="W220" s="90">
        <f>V220*S220</f>
        <v>0</v>
      </c>
      <c r="X220" s="91">
        <f>V220*T220</f>
        <v>0</v>
      </c>
      <c r="Y220" s="65"/>
      <c r="Z220" s="92"/>
      <c r="AA220" s="93"/>
      <c r="AB220" s="94"/>
      <c r="AC220" s="95"/>
    </row>
    <row r="221" spans="1:29" ht="15.75" customHeight="1" x14ac:dyDescent="0.2">
      <c r="A221" s="70" t="s">
        <v>117</v>
      </c>
      <c r="B221" s="181" t="s">
        <v>125</v>
      </c>
      <c r="C221" s="71" t="s">
        <v>119</v>
      </c>
      <c r="D221" s="72" t="s">
        <v>120</v>
      </c>
      <c r="E221" s="73" t="s">
        <v>121</v>
      </c>
      <c r="F221" s="74"/>
      <c r="G221" s="75" t="s">
        <v>234</v>
      </c>
      <c r="H221" s="76" t="s">
        <v>195</v>
      </c>
      <c r="I221" s="73" t="s">
        <v>128</v>
      </c>
      <c r="J221" s="77">
        <v>2016</v>
      </c>
      <c r="K221" s="78">
        <v>0.75</v>
      </c>
      <c r="L221" s="79">
        <v>3</v>
      </c>
      <c r="M221" s="80" t="s">
        <v>315</v>
      </c>
      <c r="N221" s="81"/>
      <c r="O221" s="82"/>
      <c r="P221" s="83" t="s">
        <v>588</v>
      </c>
      <c r="Q221" s="84" t="s">
        <v>591</v>
      </c>
      <c r="R221" s="85" t="s">
        <v>685</v>
      </c>
      <c r="S221" s="86">
        <v>75</v>
      </c>
      <c r="T221" s="87">
        <v>90</v>
      </c>
      <c r="U221" s="88"/>
      <c r="V221" s="89"/>
      <c r="W221" s="90">
        <f>V221*S221</f>
        <v>0</v>
      </c>
      <c r="X221" s="91">
        <f>V221*T221</f>
        <v>0</v>
      </c>
      <c r="Y221" s="65"/>
      <c r="Z221" s="92"/>
      <c r="AA221" s="93"/>
      <c r="AB221" s="94"/>
      <c r="AC221" s="95"/>
    </row>
    <row r="222" spans="1:29" ht="15.75" customHeight="1" x14ac:dyDescent="0.2">
      <c r="A222" s="70" t="s">
        <v>117</v>
      </c>
      <c r="B222" s="181" t="s">
        <v>125</v>
      </c>
      <c r="C222" s="71" t="s">
        <v>119</v>
      </c>
      <c r="D222" s="72" t="s">
        <v>120</v>
      </c>
      <c r="E222" s="73" t="s">
        <v>121</v>
      </c>
      <c r="F222" s="74"/>
      <c r="G222" s="75" t="s">
        <v>234</v>
      </c>
      <c r="H222" s="76" t="s">
        <v>195</v>
      </c>
      <c r="I222" s="73" t="s">
        <v>128</v>
      </c>
      <c r="J222" s="77">
        <v>2017</v>
      </c>
      <c r="K222" s="78">
        <v>0.75</v>
      </c>
      <c r="L222" s="79">
        <v>3</v>
      </c>
      <c r="M222" s="80" t="s">
        <v>315</v>
      </c>
      <c r="N222" s="81"/>
      <c r="O222" s="82"/>
      <c r="P222" s="83" t="s">
        <v>588</v>
      </c>
      <c r="Q222" s="84" t="s">
        <v>592</v>
      </c>
      <c r="R222" s="85" t="s">
        <v>685</v>
      </c>
      <c r="S222" s="86">
        <v>83.333333333333343</v>
      </c>
      <c r="T222" s="87">
        <v>100</v>
      </c>
      <c r="U222" s="88"/>
      <c r="V222" s="89"/>
      <c r="W222" s="90">
        <f>V222*S222</f>
        <v>0</v>
      </c>
      <c r="X222" s="91">
        <f>V222*T222</f>
        <v>0</v>
      </c>
      <c r="Y222" s="65"/>
      <c r="Z222" s="92"/>
      <c r="AA222" s="93"/>
      <c r="AB222" s="94"/>
      <c r="AC222" s="95"/>
    </row>
    <row r="223" spans="1:29" ht="15.75" customHeight="1" x14ac:dyDescent="0.2">
      <c r="A223" s="70" t="s">
        <v>117</v>
      </c>
      <c r="B223" s="181" t="s">
        <v>118</v>
      </c>
      <c r="C223" s="71" t="s">
        <v>119</v>
      </c>
      <c r="D223" s="72" t="s">
        <v>120</v>
      </c>
      <c r="E223" s="73" t="s">
        <v>121</v>
      </c>
      <c r="F223" s="74"/>
      <c r="G223" s="75" t="s">
        <v>228</v>
      </c>
      <c r="H223" s="76" t="s">
        <v>229</v>
      </c>
      <c r="I223" s="73" t="s">
        <v>124</v>
      </c>
      <c r="J223" s="77">
        <v>1964</v>
      </c>
      <c r="K223" s="78">
        <v>0.75</v>
      </c>
      <c r="L223" s="79">
        <v>2</v>
      </c>
      <c r="M223" s="80"/>
      <c r="N223" s="81"/>
      <c r="O223" s="82"/>
      <c r="P223" s="83" t="s">
        <v>536</v>
      </c>
      <c r="Q223" s="84" t="s">
        <v>539</v>
      </c>
      <c r="R223" s="85" t="s">
        <v>684</v>
      </c>
      <c r="S223" s="86">
        <v>150</v>
      </c>
      <c r="T223" s="87">
        <v>180</v>
      </c>
      <c r="U223" s="88"/>
      <c r="V223" s="89"/>
      <c r="W223" s="90">
        <f>V223*S223</f>
        <v>0</v>
      </c>
      <c r="X223" s="91">
        <f>V223*T223</f>
        <v>0</v>
      </c>
      <c r="Y223" s="65"/>
      <c r="Z223" s="92"/>
      <c r="AA223" s="93"/>
      <c r="AB223" s="94"/>
      <c r="AC223" s="95"/>
    </row>
    <row r="224" spans="1:29" ht="15.75" customHeight="1" x14ac:dyDescent="0.2">
      <c r="A224" s="70" t="s">
        <v>117</v>
      </c>
      <c r="B224" s="181" t="s">
        <v>125</v>
      </c>
      <c r="C224" s="71" t="s">
        <v>119</v>
      </c>
      <c r="D224" s="72" t="s">
        <v>120</v>
      </c>
      <c r="E224" s="73" t="s">
        <v>121</v>
      </c>
      <c r="F224" s="74"/>
      <c r="G224" s="75" t="s">
        <v>206</v>
      </c>
      <c r="H224" s="76" t="s">
        <v>127</v>
      </c>
      <c r="I224" s="73" t="s">
        <v>128</v>
      </c>
      <c r="J224" s="77">
        <v>2007</v>
      </c>
      <c r="K224" s="78">
        <v>1.5</v>
      </c>
      <c r="L224" s="79">
        <v>1</v>
      </c>
      <c r="M224" s="80" t="s">
        <v>315</v>
      </c>
      <c r="N224" s="81"/>
      <c r="O224" s="82"/>
      <c r="P224" s="83" t="s">
        <v>681</v>
      </c>
      <c r="Q224" s="84" t="s">
        <v>683</v>
      </c>
      <c r="R224" s="85" t="s">
        <v>684</v>
      </c>
      <c r="S224" s="86">
        <v>833.33333333333337</v>
      </c>
      <c r="T224" s="87">
        <v>1000</v>
      </c>
      <c r="U224" s="88"/>
      <c r="V224" s="89"/>
      <c r="W224" s="90">
        <f>V224*S224</f>
        <v>0</v>
      </c>
      <c r="X224" s="91">
        <f>V224*T224</f>
        <v>0</v>
      </c>
      <c r="Y224" s="65"/>
      <c r="Z224" s="92"/>
      <c r="AA224" s="93"/>
      <c r="AB224" s="94"/>
      <c r="AC224" s="95"/>
    </row>
    <row r="225" spans="1:29" ht="15.75" customHeight="1" x14ac:dyDescent="0.2">
      <c r="A225" s="70" t="s">
        <v>117</v>
      </c>
      <c r="B225" s="181" t="s">
        <v>125</v>
      </c>
      <c r="C225" s="71" t="s">
        <v>119</v>
      </c>
      <c r="D225" s="72" t="s">
        <v>120</v>
      </c>
      <c r="E225" s="73" t="s">
        <v>121</v>
      </c>
      <c r="F225" s="74"/>
      <c r="G225" s="75" t="s">
        <v>206</v>
      </c>
      <c r="H225" s="76" t="s">
        <v>207</v>
      </c>
      <c r="I225" s="73" t="s">
        <v>128</v>
      </c>
      <c r="J225" s="77">
        <v>2011</v>
      </c>
      <c r="K225" s="78">
        <v>0.75</v>
      </c>
      <c r="L225" s="79">
        <v>1</v>
      </c>
      <c r="M225" s="80">
        <v>-1</v>
      </c>
      <c r="N225" s="81"/>
      <c r="O225" s="82"/>
      <c r="P225" s="83" t="s">
        <v>676</v>
      </c>
      <c r="Q225" s="84" t="s">
        <v>677</v>
      </c>
      <c r="R225" s="85" t="s">
        <v>684</v>
      </c>
      <c r="S225" s="86">
        <v>183.33333333333334</v>
      </c>
      <c r="T225" s="87">
        <v>220</v>
      </c>
      <c r="U225" s="88"/>
      <c r="V225" s="89"/>
      <c r="W225" s="90">
        <f>V225*S225</f>
        <v>0</v>
      </c>
      <c r="X225" s="91">
        <f>V225*T225</f>
        <v>0</v>
      </c>
      <c r="Y225" s="65"/>
      <c r="Z225" s="92"/>
      <c r="AA225" s="93"/>
      <c r="AB225" s="94"/>
      <c r="AC225" s="95"/>
    </row>
    <row r="226" spans="1:29" ht="15.75" customHeight="1" x14ac:dyDescent="0.2">
      <c r="A226" s="70" t="s">
        <v>117</v>
      </c>
      <c r="B226" s="181" t="s">
        <v>125</v>
      </c>
      <c r="C226" s="71" t="s">
        <v>119</v>
      </c>
      <c r="D226" s="72" t="s">
        <v>120</v>
      </c>
      <c r="E226" s="73" t="s">
        <v>121</v>
      </c>
      <c r="F226" s="74"/>
      <c r="G226" s="75" t="s">
        <v>310</v>
      </c>
      <c r="H226" s="76" t="s">
        <v>311</v>
      </c>
      <c r="I226" s="73" t="s">
        <v>128</v>
      </c>
      <c r="J226" s="77">
        <v>1994</v>
      </c>
      <c r="K226" s="78">
        <v>0.75</v>
      </c>
      <c r="L226" s="79">
        <v>2</v>
      </c>
      <c r="M226" s="80">
        <v>-1</v>
      </c>
      <c r="N226" s="81"/>
      <c r="O226" s="82"/>
      <c r="P226" s="83" t="s">
        <v>678</v>
      </c>
      <c r="Q226" s="84" t="s">
        <v>679</v>
      </c>
      <c r="R226" s="85" t="s">
        <v>684</v>
      </c>
      <c r="S226" s="86">
        <v>100</v>
      </c>
      <c r="T226" s="87">
        <v>120</v>
      </c>
      <c r="U226" s="88"/>
      <c r="V226" s="89"/>
      <c r="W226" s="90">
        <f>V226*S226</f>
        <v>0</v>
      </c>
      <c r="X226" s="91">
        <f>V226*T226</f>
        <v>0</v>
      </c>
      <c r="Y226" s="65"/>
      <c r="Z226" s="92"/>
      <c r="AA226" s="93"/>
      <c r="AB226" s="94"/>
      <c r="AC226" s="95"/>
    </row>
    <row r="227" spans="1:29" ht="15.75" customHeight="1" x14ac:dyDescent="0.2">
      <c r="A227" s="70" t="s">
        <v>117</v>
      </c>
      <c r="B227" s="181" t="s">
        <v>118</v>
      </c>
      <c r="C227" s="71" t="s">
        <v>119</v>
      </c>
      <c r="D227" s="72" t="s">
        <v>120</v>
      </c>
      <c r="E227" s="73" t="s">
        <v>121</v>
      </c>
      <c r="F227" s="74"/>
      <c r="G227" s="75" t="s">
        <v>172</v>
      </c>
      <c r="H227" s="76" t="s">
        <v>173</v>
      </c>
      <c r="I227" s="73" t="s">
        <v>124</v>
      </c>
      <c r="J227" s="77">
        <v>2007</v>
      </c>
      <c r="K227" s="78">
        <v>0.75</v>
      </c>
      <c r="L227" s="79">
        <v>5</v>
      </c>
      <c r="M227" s="80" t="s">
        <v>315</v>
      </c>
      <c r="N227" s="81"/>
      <c r="O227" s="82"/>
      <c r="P227" s="83" t="s">
        <v>422</v>
      </c>
      <c r="Q227" s="84" t="s">
        <v>423</v>
      </c>
      <c r="R227" s="85" t="s">
        <v>684</v>
      </c>
      <c r="S227" s="86">
        <v>75</v>
      </c>
      <c r="T227" s="87">
        <v>90</v>
      </c>
      <c r="U227" s="88"/>
      <c r="V227" s="89"/>
      <c r="W227" s="90">
        <f>V227*S227</f>
        <v>0</v>
      </c>
      <c r="X227" s="91">
        <f>V227*T227</f>
        <v>0</v>
      </c>
      <c r="Y227" s="65"/>
      <c r="Z227" s="92"/>
      <c r="AA227" s="93"/>
      <c r="AB227" s="94"/>
      <c r="AC227" s="95"/>
    </row>
    <row r="228" spans="1:29" ht="15.75" customHeight="1" x14ac:dyDescent="0.2">
      <c r="A228" s="70" t="s">
        <v>117</v>
      </c>
      <c r="B228" s="181" t="s">
        <v>118</v>
      </c>
      <c r="C228" s="71" t="s">
        <v>119</v>
      </c>
      <c r="D228" s="72" t="s">
        <v>120</v>
      </c>
      <c r="E228" s="73" t="s">
        <v>121</v>
      </c>
      <c r="F228" s="74"/>
      <c r="G228" s="75" t="s">
        <v>174</v>
      </c>
      <c r="H228" s="76" t="s">
        <v>175</v>
      </c>
      <c r="I228" s="73" t="s">
        <v>124</v>
      </c>
      <c r="J228" s="77">
        <v>2015</v>
      </c>
      <c r="K228" s="78">
        <v>0.75</v>
      </c>
      <c r="L228" s="79">
        <v>4</v>
      </c>
      <c r="M228" s="80" t="s">
        <v>315</v>
      </c>
      <c r="N228" s="81"/>
      <c r="O228" s="82"/>
      <c r="P228" s="83" t="s">
        <v>424</v>
      </c>
      <c r="Q228" s="84" t="s">
        <v>426</v>
      </c>
      <c r="R228" s="85" t="s">
        <v>684</v>
      </c>
      <c r="S228" s="86">
        <v>41.666666666666671</v>
      </c>
      <c r="T228" s="87">
        <v>50</v>
      </c>
      <c r="U228" s="88"/>
      <c r="V228" s="89"/>
      <c r="W228" s="90">
        <f>V228*S228</f>
        <v>0</v>
      </c>
      <c r="X228" s="91">
        <f>V228*T228</f>
        <v>0</v>
      </c>
      <c r="Y228" s="65"/>
      <c r="Z228" s="92"/>
      <c r="AA228" s="93"/>
      <c r="AB228" s="94"/>
      <c r="AC228" s="95"/>
    </row>
    <row r="229" spans="1:29" ht="15.75" customHeight="1" x14ac:dyDescent="0.2">
      <c r="A229" s="70" t="s">
        <v>117</v>
      </c>
      <c r="B229" s="181" t="s">
        <v>118</v>
      </c>
      <c r="C229" s="71" t="s">
        <v>119</v>
      </c>
      <c r="D229" s="72" t="s">
        <v>120</v>
      </c>
      <c r="E229" s="73" t="s">
        <v>121</v>
      </c>
      <c r="F229" s="74"/>
      <c r="G229" s="75" t="s">
        <v>174</v>
      </c>
      <c r="H229" s="76" t="s">
        <v>175</v>
      </c>
      <c r="I229" s="73" t="s">
        <v>124</v>
      </c>
      <c r="J229" s="77">
        <v>2016</v>
      </c>
      <c r="K229" s="78">
        <v>0.75</v>
      </c>
      <c r="L229" s="79">
        <v>6</v>
      </c>
      <c r="M229" s="80" t="s">
        <v>315</v>
      </c>
      <c r="N229" s="81"/>
      <c r="O229" s="82"/>
      <c r="P229" s="83" t="s">
        <v>424</v>
      </c>
      <c r="Q229" s="84" t="s">
        <v>427</v>
      </c>
      <c r="R229" s="85" t="s">
        <v>684</v>
      </c>
      <c r="S229" s="86">
        <v>45.833333333333336</v>
      </c>
      <c r="T229" s="87">
        <v>55</v>
      </c>
      <c r="U229" s="88"/>
      <c r="V229" s="89"/>
      <c r="W229" s="90">
        <f>V229*S229</f>
        <v>0</v>
      </c>
      <c r="X229" s="91">
        <f>V229*T229</f>
        <v>0</v>
      </c>
      <c r="Y229" s="65"/>
      <c r="Z229" s="92"/>
      <c r="AA229" s="93"/>
      <c r="AB229" s="94"/>
      <c r="AC229" s="95"/>
    </row>
    <row r="230" spans="1:29" ht="15.75" customHeight="1" x14ac:dyDescent="0.2">
      <c r="A230" s="70" t="s">
        <v>117</v>
      </c>
      <c r="B230" s="181" t="s">
        <v>118</v>
      </c>
      <c r="C230" s="71" t="s">
        <v>119</v>
      </c>
      <c r="D230" s="72" t="s">
        <v>120</v>
      </c>
      <c r="E230" s="73" t="s">
        <v>121</v>
      </c>
      <c r="F230" s="74"/>
      <c r="G230" s="75" t="s">
        <v>250</v>
      </c>
      <c r="H230" s="76" t="s">
        <v>251</v>
      </c>
      <c r="I230" s="73" t="s">
        <v>124</v>
      </c>
      <c r="J230" s="77">
        <v>1990</v>
      </c>
      <c r="K230" s="78">
        <v>0.75</v>
      </c>
      <c r="L230" s="79">
        <v>2</v>
      </c>
      <c r="M230" s="80" t="s">
        <v>325</v>
      </c>
      <c r="N230" s="81"/>
      <c r="O230" s="82" t="s">
        <v>322</v>
      </c>
      <c r="P230" s="83" t="s">
        <v>553</v>
      </c>
      <c r="Q230" s="84" t="s">
        <v>564</v>
      </c>
      <c r="R230" s="85" t="s">
        <v>684</v>
      </c>
      <c r="S230" s="86">
        <v>100</v>
      </c>
      <c r="T230" s="87">
        <v>120</v>
      </c>
      <c r="U230" s="88"/>
      <c r="V230" s="89"/>
      <c r="W230" s="90">
        <f>V230*S230</f>
        <v>0</v>
      </c>
      <c r="X230" s="91">
        <f>V230*T230</f>
        <v>0</v>
      </c>
      <c r="Y230" s="65"/>
      <c r="Z230" s="92"/>
      <c r="AA230" s="93"/>
      <c r="AB230" s="94"/>
      <c r="AC230" s="95"/>
    </row>
    <row r="231" spans="1:29" ht="15.75" customHeight="1" x14ac:dyDescent="0.2">
      <c r="A231" s="70" t="s">
        <v>117</v>
      </c>
      <c r="B231" s="181" t="s">
        <v>118</v>
      </c>
      <c r="C231" s="71" t="s">
        <v>119</v>
      </c>
      <c r="D231" s="72" t="s">
        <v>120</v>
      </c>
      <c r="E231" s="73" t="s">
        <v>121</v>
      </c>
      <c r="F231" s="74"/>
      <c r="G231" s="75" t="s">
        <v>250</v>
      </c>
      <c r="H231" s="76" t="s">
        <v>251</v>
      </c>
      <c r="I231" s="73" t="s">
        <v>124</v>
      </c>
      <c r="J231" s="77">
        <v>1991</v>
      </c>
      <c r="K231" s="78">
        <v>0.75</v>
      </c>
      <c r="L231" s="79">
        <v>1</v>
      </c>
      <c r="M231" s="80" t="s">
        <v>314</v>
      </c>
      <c r="N231" s="81"/>
      <c r="O231" s="82" t="s">
        <v>322</v>
      </c>
      <c r="P231" s="83" t="s">
        <v>553</v>
      </c>
      <c r="Q231" s="84" t="s">
        <v>565</v>
      </c>
      <c r="R231" s="85" t="s">
        <v>684</v>
      </c>
      <c r="S231" s="86">
        <v>100</v>
      </c>
      <c r="T231" s="87">
        <v>120</v>
      </c>
      <c r="U231" s="88"/>
      <c r="V231" s="89"/>
      <c r="W231" s="90">
        <f>V231*S231</f>
        <v>0</v>
      </c>
      <c r="X231" s="91">
        <f>V231*T231</f>
        <v>0</v>
      </c>
      <c r="Y231" s="65"/>
      <c r="Z231" s="92"/>
      <c r="AA231" s="93"/>
      <c r="AB231" s="94"/>
      <c r="AC231" s="95"/>
    </row>
    <row r="232" spans="1:29" ht="15.75" customHeight="1" x14ac:dyDescent="0.2">
      <c r="A232" s="70" t="s">
        <v>117</v>
      </c>
      <c r="B232" s="181" t="s">
        <v>118</v>
      </c>
      <c r="C232" s="71" t="s">
        <v>119</v>
      </c>
      <c r="D232" s="72" t="s">
        <v>120</v>
      </c>
      <c r="E232" s="73" t="s">
        <v>121</v>
      </c>
      <c r="F232" s="74"/>
      <c r="G232" s="75" t="s">
        <v>137</v>
      </c>
      <c r="H232" s="76" t="s">
        <v>138</v>
      </c>
      <c r="I232" s="73" t="s">
        <v>124</v>
      </c>
      <c r="J232" s="77">
        <v>1999</v>
      </c>
      <c r="K232" s="78">
        <v>0.75</v>
      </c>
      <c r="L232" s="79">
        <v>6</v>
      </c>
      <c r="M232" s="80">
        <v>-0.5</v>
      </c>
      <c r="N232" s="81"/>
      <c r="O232" s="82"/>
      <c r="P232" s="83" t="s">
        <v>343</v>
      </c>
      <c r="Q232" s="84" t="s">
        <v>344</v>
      </c>
      <c r="R232" s="85" t="s">
        <v>684</v>
      </c>
      <c r="S232" s="86">
        <v>275</v>
      </c>
      <c r="T232" s="87">
        <v>330</v>
      </c>
      <c r="U232" s="88"/>
      <c r="V232" s="89"/>
      <c r="W232" s="90">
        <f>V232*S232</f>
        <v>0</v>
      </c>
      <c r="X232" s="91">
        <f>V232*T232</f>
        <v>0</v>
      </c>
      <c r="Y232" s="65"/>
      <c r="Z232" s="92"/>
      <c r="AA232" s="93"/>
      <c r="AB232" s="94"/>
      <c r="AC232" s="95"/>
    </row>
    <row r="233" spans="1:29" ht="15.75" customHeight="1" x14ac:dyDescent="0.2">
      <c r="A233" s="70" t="s">
        <v>117</v>
      </c>
      <c r="B233" s="181" t="s">
        <v>118</v>
      </c>
      <c r="C233" s="71" t="s">
        <v>119</v>
      </c>
      <c r="D233" s="72" t="s">
        <v>120</v>
      </c>
      <c r="E233" s="73" t="s">
        <v>121</v>
      </c>
      <c r="F233" s="74"/>
      <c r="G233" s="75" t="s">
        <v>176</v>
      </c>
      <c r="H233" s="76" t="s">
        <v>177</v>
      </c>
      <c r="I233" s="73" t="s">
        <v>124</v>
      </c>
      <c r="J233" s="77">
        <v>2008</v>
      </c>
      <c r="K233" s="78">
        <v>0.75</v>
      </c>
      <c r="L233" s="79">
        <v>1</v>
      </c>
      <c r="M233" s="80" t="s">
        <v>315</v>
      </c>
      <c r="N233" s="81"/>
      <c r="O233" s="82"/>
      <c r="P233" s="83" t="s">
        <v>425</v>
      </c>
      <c r="Q233" s="84" t="s">
        <v>428</v>
      </c>
      <c r="R233" s="85" t="s">
        <v>684</v>
      </c>
      <c r="S233" s="86">
        <v>45.833333333333336</v>
      </c>
      <c r="T233" s="87">
        <v>55</v>
      </c>
      <c r="U233" s="88"/>
      <c r="V233" s="89"/>
      <c r="W233" s="90">
        <f>V233*S233</f>
        <v>0</v>
      </c>
      <c r="X233" s="91">
        <f>V233*T233</f>
        <v>0</v>
      </c>
      <c r="Y233" s="65"/>
      <c r="Z233" s="92"/>
      <c r="AA233" s="93"/>
      <c r="AB233" s="94"/>
      <c r="AC233" s="95"/>
    </row>
    <row r="234" spans="1:29" ht="15.75" customHeight="1" x14ac:dyDescent="0.2">
      <c r="A234" s="70" t="s">
        <v>117</v>
      </c>
      <c r="B234" s="181" t="s">
        <v>118</v>
      </c>
      <c r="C234" s="71" t="s">
        <v>119</v>
      </c>
      <c r="D234" s="72" t="s">
        <v>120</v>
      </c>
      <c r="E234" s="73" t="s">
        <v>121</v>
      </c>
      <c r="F234" s="74"/>
      <c r="G234" s="75" t="s">
        <v>176</v>
      </c>
      <c r="H234" s="76" t="s">
        <v>178</v>
      </c>
      <c r="I234" s="73" t="s">
        <v>124</v>
      </c>
      <c r="J234" s="77">
        <v>2008</v>
      </c>
      <c r="K234" s="78">
        <v>0.75</v>
      </c>
      <c r="L234" s="79">
        <v>1</v>
      </c>
      <c r="M234" s="80" t="s">
        <v>315</v>
      </c>
      <c r="N234" s="81"/>
      <c r="O234" s="82"/>
      <c r="P234" s="83" t="s">
        <v>425</v>
      </c>
      <c r="Q234" s="84" t="s">
        <v>429</v>
      </c>
      <c r="R234" s="85" t="s">
        <v>684</v>
      </c>
      <c r="S234" s="86">
        <v>58.333333333333336</v>
      </c>
      <c r="T234" s="87">
        <v>70</v>
      </c>
      <c r="U234" s="88"/>
      <c r="V234" s="89"/>
      <c r="W234" s="90">
        <f>V234*S234</f>
        <v>0</v>
      </c>
      <c r="X234" s="91">
        <f>V234*T234</f>
        <v>0</v>
      </c>
      <c r="Y234" s="65"/>
      <c r="Z234" s="92"/>
      <c r="AA234" s="93"/>
      <c r="AB234" s="94"/>
      <c r="AC234" s="95"/>
    </row>
    <row r="235" spans="1:29" ht="15.75" customHeight="1" x14ac:dyDescent="0.2">
      <c r="A235" s="70" t="s">
        <v>117</v>
      </c>
      <c r="B235" s="181" t="s">
        <v>118</v>
      </c>
      <c r="C235" s="71" t="s">
        <v>119</v>
      </c>
      <c r="D235" s="72" t="s">
        <v>120</v>
      </c>
      <c r="E235" s="73" t="s">
        <v>121</v>
      </c>
      <c r="F235" s="74"/>
      <c r="G235" s="75" t="s">
        <v>176</v>
      </c>
      <c r="H235" s="76" t="s">
        <v>179</v>
      </c>
      <c r="I235" s="73" t="s">
        <v>124</v>
      </c>
      <c r="J235" s="77">
        <v>2008</v>
      </c>
      <c r="K235" s="78">
        <v>0.75</v>
      </c>
      <c r="L235" s="79">
        <v>2</v>
      </c>
      <c r="M235" s="80" t="s">
        <v>315</v>
      </c>
      <c r="N235" s="81"/>
      <c r="O235" s="82"/>
      <c r="P235" s="83" t="s">
        <v>425</v>
      </c>
      <c r="Q235" s="84" t="s">
        <v>430</v>
      </c>
      <c r="R235" s="85" t="s">
        <v>684</v>
      </c>
      <c r="S235" s="86">
        <v>58.333333333333336</v>
      </c>
      <c r="T235" s="87">
        <v>70</v>
      </c>
      <c r="U235" s="88"/>
      <c r="V235" s="89"/>
      <c r="W235" s="90">
        <f>V235*S235</f>
        <v>0</v>
      </c>
      <c r="X235" s="91">
        <f>V235*T235</f>
        <v>0</v>
      </c>
      <c r="Y235" s="65"/>
      <c r="Z235" s="92"/>
      <c r="AA235" s="93"/>
      <c r="AB235" s="94"/>
      <c r="AC235" s="95"/>
    </row>
    <row r="236" spans="1:29" ht="15.75" customHeight="1" x14ac:dyDescent="0.2">
      <c r="A236" s="70" t="s">
        <v>117</v>
      </c>
      <c r="B236" s="181" t="s">
        <v>118</v>
      </c>
      <c r="C236" s="71" t="s">
        <v>119</v>
      </c>
      <c r="D236" s="72" t="s">
        <v>120</v>
      </c>
      <c r="E236" s="73" t="s">
        <v>121</v>
      </c>
      <c r="F236" s="74"/>
      <c r="G236" s="75" t="s">
        <v>176</v>
      </c>
      <c r="H236" s="76" t="s">
        <v>180</v>
      </c>
      <c r="I236" s="73" t="s">
        <v>124</v>
      </c>
      <c r="J236" s="77">
        <v>2010</v>
      </c>
      <c r="K236" s="78">
        <v>1.5</v>
      </c>
      <c r="L236" s="79">
        <v>1</v>
      </c>
      <c r="M236" s="80" t="s">
        <v>315</v>
      </c>
      <c r="N236" s="81"/>
      <c r="O236" s="82" t="s">
        <v>320</v>
      </c>
      <c r="P236" s="83" t="s">
        <v>435</v>
      </c>
      <c r="Q236" s="84" t="s">
        <v>440</v>
      </c>
      <c r="R236" s="85" t="s">
        <v>684</v>
      </c>
      <c r="S236" s="86">
        <v>183.33333333333334</v>
      </c>
      <c r="T236" s="87">
        <v>220</v>
      </c>
      <c r="U236" s="88"/>
      <c r="V236" s="89"/>
      <c r="W236" s="90">
        <f>V236*S236</f>
        <v>0</v>
      </c>
      <c r="X236" s="91">
        <f>V236*T236</f>
        <v>0</v>
      </c>
      <c r="Y236" s="65"/>
      <c r="Z236" s="92"/>
      <c r="AA236" s="93"/>
      <c r="AB236" s="94"/>
      <c r="AC236" s="95"/>
    </row>
    <row r="237" spans="1:29" ht="15.75" customHeight="1" x14ac:dyDescent="0.2">
      <c r="A237" s="70" t="s">
        <v>117</v>
      </c>
      <c r="B237" s="181" t="s">
        <v>118</v>
      </c>
      <c r="C237" s="71" t="s">
        <v>119</v>
      </c>
      <c r="D237" s="72" t="s">
        <v>120</v>
      </c>
      <c r="E237" s="73" t="s">
        <v>121</v>
      </c>
      <c r="F237" s="74"/>
      <c r="G237" s="75" t="s">
        <v>176</v>
      </c>
      <c r="H237" s="76" t="s">
        <v>180</v>
      </c>
      <c r="I237" s="73" t="s">
        <v>124</v>
      </c>
      <c r="J237" s="77">
        <v>2010</v>
      </c>
      <c r="K237" s="78">
        <v>1.5</v>
      </c>
      <c r="L237" s="79">
        <v>1</v>
      </c>
      <c r="M237" s="80" t="s">
        <v>315</v>
      </c>
      <c r="N237" s="81"/>
      <c r="O237" s="82"/>
      <c r="P237" s="83" t="s">
        <v>435</v>
      </c>
      <c r="Q237" s="84" t="s">
        <v>441</v>
      </c>
      <c r="R237" s="85" t="s">
        <v>684</v>
      </c>
      <c r="S237" s="86">
        <v>183.33333333333334</v>
      </c>
      <c r="T237" s="87">
        <v>220</v>
      </c>
      <c r="U237" s="88"/>
      <c r="V237" s="89"/>
      <c r="W237" s="90">
        <f>V237*S237</f>
        <v>0</v>
      </c>
      <c r="X237" s="91">
        <f>V237*T237</f>
        <v>0</v>
      </c>
      <c r="Y237" s="65"/>
      <c r="Z237" s="92"/>
      <c r="AA237" s="93"/>
      <c r="AB237" s="94"/>
      <c r="AC237" s="95"/>
    </row>
    <row r="238" spans="1:29" ht="15.75" customHeight="1" x14ac:dyDescent="0.2">
      <c r="A238" s="70" t="s">
        <v>117</v>
      </c>
      <c r="B238" s="181" t="s">
        <v>118</v>
      </c>
      <c r="C238" s="71" t="s">
        <v>119</v>
      </c>
      <c r="D238" s="72" t="s">
        <v>120</v>
      </c>
      <c r="E238" s="73" t="s">
        <v>121</v>
      </c>
      <c r="F238" s="74"/>
      <c r="G238" s="75" t="s">
        <v>176</v>
      </c>
      <c r="H238" s="76" t="s">
        <v>163</v>
      </c>
      <c r="I238" s="73" t="s">
        <v>124</v>
      </c>
      <c r="J238" s="77">
        <v>2008</v>
      </c>
      <c r="K238" s="78">
        <v>1.5</v>
      </c>
      <c r="L238" s="79">
        <v>1</v>
      </c>
      <c r="M238" s="80" t="s">
        <v>315</v>
      </c>
      <c r="N238" s="81"/>
      <c r="O238" s="82"/>
      <c r="P238" s="83" t="s">
        <v>431</v>
      </c>
      <c r="Q238" s="84" t="s">
        <v>432</v>
      </c>
      <c r="R238" s="85" t="s">
        <v>684</v>
      </c>
      <c r="S238" s="86">
        <v>150</v>
      </c>
      <c r="T238" s="87">
        <v>180</v>
      </c>
      <c r="U238" s="88"/>
      <c r="V238" s="89"/>
      <c r="W238" s="90">
        <f>V238*S238</f>
        <v>0</v>
      </c>
      <c r="X238" s="91">
        <f>V238*T238</f>
        <v>0</v>
      </c>
      <c r="Y238" s="65"/>
      <c r="Z238" s="92"/>
      <c r="AA238" s="93"/>
      <c r="AB238" s="94"/>
      <c r="AC238" s="95"/>
    </row>
    <row r="239" spans="1:29" ht="15.75" customHeight="1" x14ac:dyDescent="0.2">
      <c r="A239" s="70" t="s">
        <v>117</v>
      </c>
      <c r="B239" s="181" t="s">
        <v>118</v>
      </c>
      <c r="C239" s="71" t="s">
        <v>119</v>
      </c>
      <c r="D239" s="72" t="s">
        <v>120</v>
      </c>
      <c r="E239" s="73" t="s">
        <v>121</v>
      </c>
      <c r="F239" s="74"/>
      <c r="G239" s="75" t="s">
        <v>176</v>
      </c>
      <c r="H239" s="76" t="s">
        <v>163</v>
      </c>
      <c r="I239" s="73" t="s">
        <v>124</v>
      </c>
      <c r="J239" s="77">
        <v>2009</v>
      </c>
      <c r="K239" s="78">
        <v>1.5</v>
      </c>
      <c r="L239" s="79">
        <v>1</v>
      </c>
      <c r="M239" s="80" t="s">
        <v>315</v>
      </c>
      <c r="N239" s="81"/>
      <c r="O239" s="82"/>
      <c r="P239" s="83" t="s">
        <v>431</v>
      </c>
      <c r="Q239" s="84" t="s">
        <v>433</v>
      </c>
      <c r="R239" s="85" t="s">
        <v>684</v>
      </c>
      <c r="S239" s="86">
        <v>200</v>
      </c>
      <c r="T239" s="87">
        <v>240</v>
      </c>
      <c r="U239" s="88"/>
      <c r="V239" s="89"/>
      <c r="W239" s="90">
        <f>V239*S239</f>
        <v>0</v>
      </c>
      <c r="X239" s="91">
        <f>V239*T239</f>
        <v>0</v>
      </c>
      <c r="Y239" s="65"/>
      <c r="Z239" s="92"/>
      <c r="AA239" s="93"/>
      <c r="AB239" s="94"/>
      <c r="AC239" s="95"/>
    </row>
    <row r="240" spans="1:29" ht="15.75" customHeight="1" x14ac:dyDescent="0.2">
      <c r="A240" s="70" t="s">
        <v>117</v>
      </c>
      <c r="B240" s="181" t="s">
        <v>118</v>
      </c>
      <c r="C240" s="71" t="s">
        <v>119</v>
      </c>
      <c r="D240" s="72" t="s">
        <v>120</v>
      </c>
      <c r="E240" s="73" t="s">
        <v>121</v>
      </c>
      <c r="F240" s="74"/>
      <c r="G240" s="75" t="s">
        <v>176</v>
      </c>
      <c r="H240" s="76" t="s">
        <v>163</v>
      </c>
      <c r="I240" s="73" t="s">
        <v>124</v>
      </c>
      <c r="J240" s="77">
        <v>2011</v>
      </c>
      <c r="K240" s="78">
        <v>1.5</v>
      </c>
      <c r="L240" s="79">
        <v>2</v>
      </c>
      <c r="M240" s="80" t="s">
        <v>315</v>
      </c>
      <c r="N240" s="81"/>
      <c r="O240" s="82"/>
      <c r="P240" s="83" t="s">
        <v>431</v>
      </c>
      <c r="Q240" s="84" t="s">
        <v>436</v>
      </c>
      <c r="R240" s="85" t="s">
        <v>684</v>
      </c>
      <c r="S240" s="86">
        <v>95.833333333333343</v>
      </c>
      <c r="T240" s="87">
        <v>115</v>
      </c>
      <c r="U240" s="88"/>
      <c r="V240" s="89"/>
      <c r="W240" s="90">
        <f>V240*S240</f>
        <v>0</v>
      </c>
      <c r="X240" s="91">
        <f>V240*T240</f>
        <v>0</v>
      </c>
      <c r="Y240" s="65"/>
      <c r="Z240" s="92"/>
      <c r="AA240" s="93"/>
      <c r="AB240" s="94"/>
      <c r="AC240" s="95"/>
    </row>
    <row r="241" spans="1:29" ht="15.75" customHeight="1" x14ac:dyDescent="0.2">
      <c r="A241" s="70" t="s">
        <v>117</v>
      </c>
      <c r="B241" s="181" t="s">
        <v>118</v>
      </c>
      <c r="C241" s="71" t="s">
        <v>119</v>
      </c>
      <c r="D241" s="72" t="s">
        <v>120</v>
      </c>
      <c r="E241" s="73" t="s">
        <v>121</v>
      </c>
      <c r="F241" s="74"/>
      <c r="G241" s="75" t="s">
        <v>176</v>
      </c>
      <c r="H241" s="76" t="s">
        <v>163</v>
      </c>
      <c r="I241" s="73" t="s">
        <v>124</v>
      </c>
      <c r="J241" s="77">
        <v>2012</v>
      </c>
      <c r="K241" s="78">
        <v>0.75</v>
      </c>
      <c r="L241" s="79">
        <v>2</v>
      </c>
      <c r="M241" s="80" t="s">
        <v>315</v>
      </c>
      <c r="N241" s="81"/>
      <c r="O241" s="82"/>
      <c r="P241" s="83" t="s">
        <v>434</v>
      </c>
      <c r="Q241" s="84" t="s">
        <v>437</v>
      </c>
      <c r="R241" s="85" t="s">
        <v>684</v>
      </c>
      <c r="S241" s="86">
        <v>108.33333333333334</v>
      </c>
      <c r="T241" s="87">
        <v>130</v>
      </c>
      <c r="U241" s="88"/>
      <c r="V241" s="89"/>
      <c r="W241" s="90">
        <f>V241*S241</f>
        <v>0</v>
      </c>
      <c r="X241" s="91">
        <f>V241*T241</f>
        <v>0</v>
      </c>
      <c r="Y241" s="65"/>
      <c r="Z241" s="92"/>
      <c r="AA241" s="93"/>
      <c r="AB241" s="94"/>
      <c r="AC241" s="95"/>
    </row>
    <row r="242" spans="1:29" ht="15.75" customHeight="1" x14ac:dyDescent="0.2">
      <c r="A242" s="70" t="s">
        <v>117</v>
      </c>
      <c r="B242" s="181" t="s">
        <v>118</v>
      </c>
      <c r="C242" s="71" t="s">
        <v>119</v>
      </c>
      <c r="D242" s="72" t="s">
        <v>120</v>
      </c>
      <c r="E242" s="73" t="s">
        <v>121</v>
      </c>
      <c r="F242" s="74"/>
      <c r="G242" s="75" t="s">
        <v>176</v>
      </c>
      <c r="H242" s="76" t="s">
        <v>163</v>
      </c>
      <c r="I242" s="73" t="s">
        <v>124</v>
      </c>
      <c r="J242" s="77">
        <v>2012</v>
      </c>
      <c r="K242" s="78">
        <v>1.5</v>
      </c>
      <c r="L242" s="79">
        <v>1</v>
      </c>
      <c r="M242" s="80" t="s">
        <v>315</v>
      </c>
      <c r="N242" s="81"/>
      <c r="O242" s="82"/>
      <c r="P242" s="83" t="s">
        <v>435</v>
      </c>
      <c r="Q242" s="84" t="s">
        <v>438</v>
      </c>
      <c r="R242" s="85" t="s">
        <v>684</v>
      </c>
      <c r="S242" s="86">
        <v>225</v>
      </c>
      <c r="T242" s="87">
        <v>270</v>
      </c>
      <c r="U242" s="88"/>
      <c r="V242" s="89"/>
      <c r="W242" s="90">
        <f>V242*S242</f>
        <v>0</v>
      </c>
      <c r="X242" s="91">
        <f>V242*T242</f>
        <v>0</v>
      </c>
      <c r="Y242" s="65"/>
      <c r="Z242" s="92"/>
      <c r="AA242" s="93"/>
      <c r="AB242" s="94"/>
      <c r="AC242" s="95"/>
    </row>
    <row r="243" spans="1:29" ht="15.75" customHeight="1" x14ac:dyDescent="0.2">
      <c r="A243" s="70" t="s">
        <v>117</v>
      </c>
      <c r="B243" s="181" t="s">
        <v>118</v>
      </c>
      <c r="C243" s="71" t="s">
        <v>119</v>
      </c>
      <c r="D243" s="72" t="s">
        <v>120</v>
      </c>
      <c r="E243" s="73" t="s">
        <v>121</v>
      </c>
      <c r="F243" s="74"/>
      <c r="G243" s="75" t="s">
        <v>176</v>
      </c>
      <c r="H243" s="76" t="s">
        <v>163</v>
      </c>
      <c r="I243" s="73" t="s">
        <v>124</v>
      </c>
      <c r="J243" s="77">
        <v>2013</v>
      </c>
      <c r="K243" s="78">
        <v>0.75</v>
      </c>
      <c r="L243" s="79">
        <v>3</v>
      </c>
      <c r="M243" s="80" t="s">
        <v>315</v>
      </c>
      <c r="N243" s="81"/>
      <c r="O243" s="82" t="s">
        <v>317</v>
      </c>
      <c r="P243" s="83" t="s">
        <v>434</v>
      </c>
      <c r="Q243" s="84" t="s">
        <v>439</v>
      </c>
      <c r="R243" s="85" t="s">
        <v>684</v>
      </c>
      <c r="S243" s="86">
        <v>75</v>
      </c>
      <c r="T243" s="87">
        <v>90</v>
      </c>
      <c r="U243" s="88"/>
      <c r="V243" s="89"/>
      <c r="W243" s="90">
        <f>V243*S243</f>
        <v>0</v>
      </c>
      <c r="X243" s="91">
        <f>V243*T243</f>
        <v>0</v>
      </c>
      <c r="Y243" s="65"/>
      <c r="Z243" s="92"/>
      <c r="AA243" s="93"/>
      <c r="AB243" s="94"/>
      <c r="AC243" s="95"/>
    </row>
    <row r="244" spans="1:29" ht="15.75" customHeight="1" x14ac:dyDescent="0.2">
      <c r="A244" s="70" t="s">
        <v>117</v>
      </c>
      <c r="B244" s="181" t="s">
        <v>118</v>
      </c>
      <c r="C244" s="71" t="s">
        <v>119</v>
      </c>
      <c r="D244" s="72" t="s">
        <v>120</v>
      </c>
      <c r="E244" s="73" t="s">
        <v>121</v>
      </c>
      <c r="F244" s="74"/>
      <c r="G244" s="75" t="s">
        <v>176</v>
      </c>
      <c r="H244" s="76" t="s">
        <v>181</v>
      </c>
      <c r="I244" s="73" t="s">
        <v>124</v>
      </c>
      <c r="J244" s="77">
        <v>2006</v>
      </c>
      <c r="K244" s="78">
        <v>1.5</v>
      </c>
      <c r="L244" s="79">
        <v>1</v>
      </c>
      <c r="M244" s="80" t="s">
        <v>315</v>
      </c>
      <c r="N244" s="81"/>
      <c r="O244" s="82"/>
      <c r="P244" s="83" t="s">
        <v>435</v>
      </c>
      <c r="Q244" s="84" t="s">
        <v>443</v>
      </c>
      <c r="R244" s="85" t="s">
        <v>684</v>
      </c>
      <c r="S244" s="86">
        <v>141.66666666666669</v>
      </c>
      <c r="T244" s="87">
        <v>170</v>
      </c>
      <c r="U244" s="88"/>
      <c r="V244" s="89"/>
      <c r="W244" s="90">
        <f>V244*S244</f>
        <v>0</v>
      </c>
      <c r="X244" s="91">
        <f>V244*T244</f>
        <v>0</v>
      </c>
      <c r="Y244" s="65"/>
      <c r="Z244" s="92"/>
      <c r="AA244" s="93"/>
      <c r="AB244" s="94"/>
      <c r="AC244" s="95"/>
    </row>
    <row r="245" spans="1:29" ht="15.75" customHeight="1" x14ac:dyDescent="0.2">
      <c r="A245" s="70" t="s">
        <v>117</v>
      </c>
      <c r="B245" s="181" t="s">
        <v>118</v>
      </c>
      <c r="C245" s="71" t="s">
        <v>119</v>
      </c>
      <c r="D245" s="72" t="s">
        <v>120</v>
      </c>
      <c r="E245" s="73" t="s">
        <v>121</v>
      </c>
      <c r="F245" s="74"/>
      <c r="G245" s="75" t="s">
        <v>176</v>
      </c>
      <c r="H245" s="76" t="s">
        <v>181</v>
      </c>
      <c r="I245" s="73" t="s">
        <v>124</v>
      </c>
      <c r="J245" s="77">
        <v>2006</v>
      </c>
      <c r="K245" s="78">
        <v>1.5</v>
      </c>
      <c r="L245" s="79">
        <v>1</v>
      </c>
      <c r="M245" s="80" t="s">
        <v>315</v>
      </c>
      <c r="N245" s="81"/>
      <c r="O245" s="82" t="s">
        <v>317</v>
      </c>
      <c r="P245" s="83" t="s">
        <v>435</v>
      </c>
      <c r="Q245" s="84" t="s">
        <v>444</v>
      </c>
      <c r="R245" s="85" t="s">
        <v>684</v>
      </c>
      <c r="S245" s="86">
        <v>141.66666666666669</v>
      </c>
      <c r="T245" s="87">
        <v>170</v>
      </c>
      <c r="U245" s="88"/>
      <c r="V245" s="89"/>
      <c r="W245" s="90">
        <f>V245*S245</f>
        <v>0</v>
      </c>
      <c r="X245" s="91">
        <f>V245*T245</f>
        <v>0</v>
      </c>
      <c r="Y245" s="65"/>
      <c r="Z245" s="92"/>
      <c r="AA245" s="93"/>
      <c r="AB245" s="94"/>
      <c r="AC245" s="95"/>
    </row>
    <row r="246" spans="1:29" ht="15.75" customHeight="1" x14ac:dyDescent="0.2">
      <c r="A246" s="70" t="s">
        <v>117</v>
      </c>
      <c r="B246" s="181" t="s">
        <v>118</v>
      </c>
      <c r="C246" s="71" t="s">
        <v>119</v>
      </c>
      <c r="D246" s="72" t="s">
        <v>120</v>
      </c>
      <c r="E246" s="73" t="s">
        <v>121</v>
      </c>
      <c r="F246" s="74"/>
      <c r="G246" s="75" t="s">
        <v>176</v>
      </c>
      <c r="H246" s="76" t="s">
        <v>181</v>
      </c>
      <c r="I246" s="73" t="s">
        <v>124</v>
      </c>
      <c r="J246" s="77">
        <v>2007</v>
      </c>
      <c r="K246" s="78">
        <v>0.75</v>
      </c>
      <c r="L246" s="79">
        <v>2</v>
      </c>
      <c r="M246" s="80" t="s">
        <v>315</v>
      </c>
      <c r="N246" s="81"/>
      <c r="O246" s="82" t="s">
        <v>317</v>
      </c>
      <c r="P246" s="83" t="s">
        <v>425</v>
      </c>
      <c r="Q246" s="84" t="s">
        <v>445</v>
      </c>
      <c r="R246" s="85" t="s">
        <v>684</v>
      </c>
      <c r="S246" s="86">
        <v>66.666666666666671</v>
      </c>
      <c r="T246" s="87">
        <v>80</v>
      </c>
      <c r="U246" s="88"/>
      <c r="V246" s="89"/>
      <c r="W246" s="90">
        <f>V246*S246</f>
        <v>0</v>
      </c>
      <c r="X246" s="91">
        <f>V246*T246</f>
        <v>0</v>
      </c>
      <c r="Y246" s="65"/>
      <c r="Z246" s="92"/>
      <c r="AA246" s="93"/>
      <c r="AB246" s="94"/>
      <c r="AC246" s="95"/>
    </row>
    <row r="247" spans="1:29" ht="15.75" customHeight="1" x14ac:dyDescent="0.2">
      <c r="A247" s="70" t="s">
        <v>117</v>
      </c>
      <c r="B247" s="181" t="s">
        <v>118</v>
      </c>
      <c r="C247" s="71" t="s">
        <v>119</v>
      </c>
      <c r="D247" s="72" t="s">
        <v>120</v>
      </c>
      <c r="E247" s="73" t="s">
        <v>121</v>
      </c>
      <c r="F247" s="74"/>
      <c r="G247" s="75" t="s">
        <v>176</v>
      </c>
      <c r="H247" s="76" t="s">
        <v>181</v>
      </c>
      <c r="I247" s="73" t="s">
        <v>124</v>
      </c>
      <c r="J247" s="77">
        <v>2007</v>
      </c>
      <c r="K247" s="78">
        <v>1.5</v>
      </c>
      <c r="L247" s="79">
        <v>1</v>
      </c>
      <c r="M247" s="80" t="s">
        <v>315</v>
      </c>
      <c r="N247" s="81"/>
      <c r="O247" s="82"/>
      <c r="P247" s="83" t="s">
        <v>442</v>
      </c>
      <c r="Q247" s="84" t="s">
        <v>446</v>
      </c>
      <c r="R247" s="85" t="s">
        <v>684</v>
      </c>
      <c r="S247" s="86">
        <v>141.66666666666669</v>
      </c>
      <c r="T247" s="87">
        <v>170</v>
      </c>
      <c r="U247" s="88"/>
      <c r="V247" s="89"/>
      <c r="W247" s="90">
        <f>V247*S247</f>
        <v>0</v>
      </c>
      <c r="X247" s="91">
        <f>V247*T247</f>
        <v>0</v>
      </c>
      <c r="Y247" s="65"/>
      <c r="Z247" s="92"/>
      <c r="AA247" s="93"/>
      <c r="AB247" s="94"/>
      <c r="AC247" s="95"/>
    </row>
    <row r="248" spans="1:29" ht="15.75" customHeight="1" x14ac:dyDescent="0.2">
      <c r="A248" s="70" t="s">
        <v>117</v>
      </c>
      <c r="B248" s="181" t="s">
        <v>118</v>
      </c>
      <c r="C248" s="71" t="s">
        <v>119</v>
      </c>
      <c r="D248" s="72" t="s">
        <v>120</v>
      </c>
      <c r="E248" s="73" t="s">
        <v>121</v>
      </c>
      <c r="F248" s="74"/>
      <c r="G248" s="75" t="s">
        <v>176</v>
      </c>
      <c r="H248" s="76" t="s">
        <v>181</v>
      </c>
      <c r="I248" s="73" t="s">
        <v>124</v>
      </c>
      <c r="J248" s="77">
        <v>2011</v>
      </c>
      <c r="K248" s="78">
        <v>0.75</v>
      </c>
      <c r="L248" s="79">
        <v>2</v>
      </c>
      <c r="M248" s="80" t="s">
        <v>315</v>
      </c>
      <c r="N248" s="81"/>
      <c r="O248" s="82"/>
      <c r="P248" s="83" t="s">
        <v>434</v>
      </c>
      <c r="Q248" s="84" t="s">
        <v>447</v>
      </c>
      <c r="R248" s="85" t="s">
        <v>684</v>
      </c>
      <c r="S248" s="86">
        <v>75</v>
      </c>
      <c r="T248" s="87">
        <v>90</v>
      </c>
      <c r="U248" s="88"/>
      <c r="V248" s="89"/>
      <c r="W248" s="90">
        <f>V248*S248</f>
        <v>0</v>
      </c>
      <c r="X248" s="91">
        <f>V248*T248</f>
        <v>0</v>
      </c>
      <c r="Y248" s="65"/>
      <c r="Z248" s="92"/>
      <c r="AA248" s="93"/>
      <c r="AB248" s="94"/>
      <c r="AC248" s="95"/>
    </row>
    <row r="249" spans="1:29" ht="15.75" customHeight="1" x14ac:dyDescent="0.2">
      <c r="A249" s="70" t="s">
        <v>117</v>
      </c>
      <c r="B249" s="181" t="s">
        <v>125</v>
      </c>
      <c r="C249" s="71" t="s">
        <v>119</v>
      </c>
      <c r="D249" s="72" t="s">
        <v>120</v>
      </c>
      <c r="E249" s="73" t="s">
        <v>121</v>
      </c>
      <c r="F249" s="74"/>
      <c r="G249" s="75" t="s">
        <v>232</v>
      </c>
      <c r="H249" s="76" t="s">
        <v>233</v>
      </c>
      <c r="I249" s="73" t="s">
        <v>128</v>
      </c>
      <c r="J249" s="77">
        <v>2015</v>
      </c>
      <c r="K249" s="78">
        <v>0.75</v>
      </c>
      <c r="L249" s="79">
        <v>3</v>
      </c>
      <c r="M249" s="80" t="s">
        <v>315</v>
      </c>
      <c r="N249" s="81"/>
      <c r="O249" s="82"/>
      <c r="P249" s="83" t="s">
        <v>542</v>
      </c>
      <c r="Q249" s="84" t="s">
        <v>543</v>
      </c>
      <c r="R249" s="85" t="s">
        <v>685</v>
      </c>
      <c r="S249" s="86">
        <v>66.666666666666671</v>
      </c>
      <c r="T249" s="87">
        <v>80</v>
      </c>
      <c r="U249" s="88"/>
      <c r="V249" s="89"/>
      <c r="W249" s="90">
        <f>V249*S249</f>
        <v>0</v>
      </c>
      <c r="X249" s="91">
        <f>V249*T249</f>
        <v>0</v>
      </c>
      <c r="Y249" s="65"/>
      <c r="Z249" s="92"/>
      <c r="AA249" s="93"/>
      <c r="AB249" s="94"/>
      <c r="AC249" s="95"/>
    </row>
    <row r="250" spans="1:29" ht="15.75" customHeight="1" x14ac:dyDescent="0.2">
      <c r="A250" s="70" t="s">
        <v>117</v>
      </c>
      <c r="B250" s="181" t="s">
        <v>118</v>
      </c>
      <c r="C250" s="71" t="s">
        <v>119</v>
      </c>
      <c r="D250" s="72" t="s">
        <v>120</v>
      </c>
      <c r="E250" s="73" t="s">
        <v>121</v>
      </c>
      <c r="F250" s="74"/>
      <c r="G250" s="75" t="s">
        <v>252</v>
      </c>
      <c r="H250" s="76" t="s">
        <v>149</v>
      </c>
      <c r="I250" s="73" t="s">
        <v>124</v>
      </c>
      <c r="J250" s="77">
        <v>2012</v>
      </c>
      <c r="K250" s="78">
        <v>0.75</v>
      </c>
      <c r="L250" s="79">
        <v>2</v>
      </c>
      <c r="M250" s="80" t="s">
        <v>315</v>
      </c>
      <c r="N250" s="81"/>
      <c r="O250" s="82"/>
      <c r="P250" s="83" t="s">
        <v>608</v>
      </c>
      <c r="Q250" s="84" t="s">
        <v>609</v>
      </c>
      <c r="R250" s="85" t="s">
        <v>685</v>
      </c>
      <c r="S250" s="86">
        <v>237.5</v>
      </c>
      <c r="T250" s="87">
        <v>285</v>
      </c>
      <c r="U250" s="88"/>
      <c r="V250" s="89"/>
      <c r="W250" s="90">
        <f>V250*S250</f>
        <v>0</v>
      </c>
      <c r="X250" s="91">
        <f>V250*T250</f>
        <v>0</v>
      </c>
      <c r="Y250" s="65"/>
      <c r="Z250" s="92"/>
      <c r="AA250" s="93"/>
      <c r="AB250" s="94"/>
      <c r="AC250" s="95"/>
    </row>
    <row r="251" spans="1:29" ht="15.75" customHeight="1" x14ac:dyDescent="0.2">
      <c r="A251" s="70" t="s">
        <v>117</v>
      </c>
      <c r="B251" s="181" t="s">
        <v>118</v>
      </c>
      <c r="C251" s="71" t="s">
        <v>119</v>
      </c>
      <c r="D251" s="72" t="s">
        <v>120</v>
      </c>
      <c r="E251" s="73" t="s">
        <v>121</v>
      </c>
      <c r="F251" s="74"/>
      <c r="G251" s="75" t="s">
        <v>252</v>
      </c>
      <c r="H251" s="76" t="s">
        <v>253</v>
      </c>
      <c r="I251" s="73" t="s">
        <v>124</v>
      </c>
      <c r="J251" s="77">
        <v>1985</v>
      </c>
      <c r="K251" s="78">
        <v>0.75</v>
      </c>
      <c r="L251" s="79">
        <v>1</v>
      </c>
      <c r="M251" s="80" t="s">
        <v>325</v>
      </c>
      <c r="N251" s="81"/>
      <c r="O251" s="82" t="s">
        <v>322</v>
      </c>
      <c r="P251" s="83" t="s">
        <v>566</v>
      </c>
      <c r="Q251" s="84" t="s">
        <v>567</v>
      </c>
      <c r="R251" s="85" t="s">
        <v>684</v>
      </c>
      <c r="S251" s="86">
        <v>1583.3333333333335</v>
      </c>
      <c r="T251" s="87">
        <v>1900</v>
      </c>
      <c r="U251" s="88"/>
      <c r="V251" s="89"/>
      <c r="W251" s="90">
        <f>V251*S251</f>
        <v>0</v>
      </c>
      <c r="X251" s="91">
        <f>V251*T251</f>
        <v>0</v>
      </c>
      <c r="Y251" s="65"/>
      <c r="Z251" s="92"/>
      <c r="AA251" s="93"/>
      <c r="AB251" s="94"/>
      <c r="AC251" s="95"/>
    </row>
    <row r="252" spans="1:29" ht="15.75" customHeight="1" x14ac:dyDescent="0.2">
      <c r="A252" s="70" t="s">
        <v>117</v>
      </c>
      <c r="B252" s="181" t="s">
        <v>118</v>
      </c>
      <c r="C252" s="71" t="s">
        <v>119</v>
      </c>
      <c r="D252" s="72" t="s">
        <v>120</v>
      </c>
      <c r="E252" s="73" t="s">
        <v>121</v>
      </c>
      <c r="F252" s="74"/>
      <c r="G252" s="75" t="s">
        <v>238</v>
      </c>
      <c r="H252" s="76" t="s">
        <v>237</v>
      </c>
      <c r="I252" s="73" t="s">
        <v>124</v>
      </c>
      <c r="J252" s="77">
        <v>2017</v>
      </c>
      <c r="K252" s="78">
        <v>0.75</v>
      </c>
      <c r="L252" s="79">
        <v>8</v>
      </c>
      <c r="M252" s="80" t="s">
        <v>315</v>
      </c>
      <c r="N252" s="81"/>
      <c r="O252" s="82"/>
      <c r="P252" s="83" t="s">
        <v>547</v>
      </c>
      <c r="Q252" s="84" t="s">
        <v>549</v>
      </c>
      <c r="R252" s="85" t="s">
        <v>685</v>
      </c>
      <c r="S252" s="86">
        <v>75</v>
      </c>
      <c r="T252" s="87">
        <v>90</v>
      </c>
      <c r="U252" s="88"/>
      <c r="V252" s="89"/>
      <c r="W252" s="90">
        <f>V252*S252</f>
        <v>0</v>
      </c>
      <c r="X252" s="91">
        <f>V252*T252</f>
        <v>0</v>
      </c>
      <c r="Y252" s="65"/>
      <c r="Z252" s="92"/>
      <c r="AA252" s="93"/>
      <c r="AB252" s="94"/>
      <c r="AC252" s="95"/>
    </row>
    <row r="253" spans="1:29" ht="15.75" customHeight="1" x14ac:dyDescent="0.2">
      <c r="A253" s="70" t="s">
        <v>117</v>
      </c>
      <c r="B253" s="181" t="s">
        <v>118</v>
      </c>
      <c r="C253" s="71" t="s">
        <v>119</v>
      </c>
      <c r="D253" s="72" t="s">
        <v>120</v>
      </c>
      <c r="E253" s="73" t="s">
        <v>121</v>
      </c>
      <c r="F253" s="74"/>
      <c r="G253" s="75" t="s">
        <v>182</v>
      </c>
      <c r="H253" s="76" t="s">
        <v>183</v>
      </c>
      <c r="I253" s="73" t="s">
        <v>124</v>
      </c>
      <c r="J253" s="77">
        <v>2014</v>
      </c>
      <c r="K253" s="78">
        <v>0.75</v>
      </c>
      <c r="L253" s="79">
        <v>1</v>
      </c>
      <c r="M253" s="80" t="s">
        <v>315</v>
      </c>
      <c r="N253" s="81"/>
      <c r="O253" s="82"/>
      <c r="P253" s="83" t="s">
        <v>409</v>
      </c>
      <c r="Q253" s="84" t="s">
        <v>448</v>
      </c>
      <c r="R253" s="85" t="s">
        <v>684</v>
      </c>
      <c r="S253" s="86">
        <v>550</v>
      </c>
      <c r="T253" s="87">
        <v>660</v>
      </c>
      <c r="U253" s="88"/>
      <c r="V253" s="89"/>
      <c r="W253" s="90">
        <f>V253*S253</f>
        <v>0</v>
      </c>
      <c r="X253" s="91">
        <f>V253*T253</f>
        <v>0</v>
      </c>
      <c r="Y253" s="65"/>
      <c r="Z253" s="92"/>
      <c r="AA253" s="93"/>
      <c r="AB253" s="94"/>
      <c r="AC253" s="95"/>
    </row>
    <row r="254" spans="1:29" ht="15.75" customHeight="1" x14ac:dyDescent="0.2">
      <c r="A254" s="70" t="s">
        <v>117</v>
      </c>
      <c r="B254" s="181" t="s">
        <v>118</v>
      </c>
      <c r="C254" s="71" t="s">
        <v>119</v>
      </c>
      <c r="D254" s="72" t="s">
        <v>120</v>
      </c>
      <c r="E254" s="73" t="s">
        <v>121</v>
      </c>
      <c r="F254" s="74"/>
      <c r="G254" s="75" t="s">
        <v>135</v>
      </c>
      <c r="H254" s="76" t="s">
        <v>136</v>
      </c>
      <c r="I254" s="73" t="s">
        <v>124</v>
      </c>
      <c r="J254" s="77">
        <v>2005</v>
      </c>
      <c r="K254" s="78">
        <v>0.75</v>
      </c>
      <c r="L254" s="79">
        <v>1</v>
      </c>
      <c r="M254" s="80" t="s">
        <v>315</v>
      </c>
      <c r="N254" s="81"/>
      <c r="O254" s="82" t="s">
        <v>316</v>
      </c>
      <c r="P254" s="83" t="s">
        <v>341</v>
      </c>
      <c r="Q254" s="84" t="s">
        <v>342</v>
      </c>
      <c r="R254" s="85" t="s">
        <v>684</v>
      </c>
      <c r="S254" s="86">
        <v>208.33333333333334</v>
      </c>
      <c r="T254" s="87">
        <v>250</v>
      </c>
      <c r="U254" s="88"/>
      <c r="V254" s="89"/>
      <c r="W254" s="90">
        <f>V254*S254</f>
        <v>0</v>
      </c>
      <c r="X254" s="91">
        <f>V254*T254</f>
        <v>0</v>
      </c>
      <c r="Y254" s="65"/>
      <c r="Z254" s="92"/>
      <c r="AA254" s="93"/>
      <c r="AB254" s="94"/>
      <c r="AC254" s="95"/>
    </row>
    <row r="255" spans="1:29" ht="15.75" customHeight="1" x14ac:dyDescent="0.2">
      <c r="A255" s="70" t="s">
        <v>117</v>
      </c>
      <c r="B255" s="181" t="s">
        <v>118</v>
      </c>
      <c r="C255" s="71" t="s">
        <v>119</v>
      </c>
      <c r="D255" s="72" t="s">
        <v>120</v>
      </c>
      <c r="E255" s="73" t="s">
        <v>121</v>
      </c>
      <c r="F255" s="74"/>
      <c r="G255" s="75" t="s">
        <v>184</v>
      </c>
      <c r="H255" s="76" t="s">
        <v>185</v>
      </c>
      <c r="I255" s="73" t="s">
        <v>124</v>
      </c>
      <c r="J255" s="77">
        <v>2007</v>
      </c>
      <c r="K255" s="78">
        <v>0.75</v>
      </c>
      <c r="L255" s="79">
        <v>1</v>
      </c>
      <c r="M255" s="80">
        <v>-2</v>
      </c>
      <c r="N255" s="81"/>
      <c r="O255" s="82" t="s">
        <v>318</v>
      </c>
      <c r="P255" s="83" t="s">
        <v>396</v>
      </c>
      <c r="Q255" s="84" t="s">
        <v>449</v>
      </c>
      <c r="R255" s="85" t="s">
        <v>684</v>
      </c>
      <c r="S255" s="86">
        <v>116.66666666666667</v>
      </c>
      <c r="T255" s="87">
        <v>140</v>
      </c>
      <c r="U255" s="88"/>
      <c r="V255" s="89"/>
      <c r="W255" s="90">
        <f>V255*S255</f>
        <v>0</v>
      </c>
      <c r="X255" s="91">
        <f>V255*T255</f>
        <v>0</v>
      </c>
      <c r="Y255" s="65"/>
      <c r="Z255" s="92"/>
      <c r="AA255" s="93"/>
      <c r="AB255" s="94"/>
      <c r="AC255" s="95"/>
    </row>
    <row r="256" spans="1:29" ht="15.75" customHeight="1" x14ac:dyDescent="0.2">
      <c r="A256" s="70" t="s">
        <v>117</v>
      </c>
      <c r="B256" s="181" t="s">
        <v>118</v>
      </c>
      <c r="C256" s="71" t="s">
        <v>119</v>
      </c>
      <c r="D256" s="72" t="s">
        <v>120</v>
      </c>
      <c r="E256" s="73" t="s">
        <v>121</v>
      </c>
      <c r="F256" s="74"/>
      <c r="G256" s="75" t="s">
        <v>184</v>
      </c>
      <c r="H256" s="76" t="s">
        <v>185</v>
      </c>
      <c r="I256" s="73" t="s">
        <v>124</v>
      </c>
      <c r="J256" s="77">
        <v>2011</v>
      </c>
      <c r="K256" s="78">
        <v>0.75</v>
      </c>
      <c r="L256" s="79">
        <v>2</v>
      </c>
      <c r="M256" s="80">
        <v>-1</v>
      </c>
      <c r="N256" s="81"/>
      <c r="O256" s="82" t="s">
        <v>318</v>
      </c>
      <c r="P256" s="83" t="s">
        <v>402</v>
      </c>
      <c r="Q256" s="84" t="s">
        <v>450</v>
      </c>
      <c r="R256" s="85" t="s">
        <v>684</v>
      </c>
      <c r="S256" s="86">
        <v>100</v>
      </c>
      <c r="T256" s="87">
        <v>120</v>
      </c>
      <c r="U256" s="88"/>
      <c r="V256" s="89"/>
      <c r="W256" s="90">
        <f>V256*S256</f>
        <v>0</v>
      </c>
      <c r="X256" s="91">
        <f>V256*T256</f>
        <v>0</v>
      </c>
      <c r="Y256" s="65"/>
      <c r="Z256" s="92"/>
      <c r="AA256" s="93"/>
      <c r="AB256" s="94"/>
      <c r="AC256" s="95"/>
    </row>
    <row r="257" spans="1:29" ht="15.75" customHeight="1" x14ac:dyDescent="0.2">
      <c r="A257" s="70" t="s">
        <v>117</v>
      </c>
      <c r="B257" s="181" t="s">
        <v>118</v>
      </c>
      <c r="C257" s="71" t="s">
        <v>119</v>
      </c>
      <c r="D257" s="72" t="s">
        <v>120</v>
      </c>
      <c r="E257" s="73" t="s">
        <v>121</v>
      </c>
      <c r="F257" s="74"/>
      <c r="G257" s="75" t="s">
        <v>184</v>
      </c>
      <c r="H257" s="76" t="s">
        <v>186</v>
      </c>
      <c r="I257" s="73" t="s">
        <v>124</v>
      </c>
      <c r="J257" s="77">
        <v>2006</v>
      </c>
      <c r="K257" s="78">
        <v>0.75</v>
      </c>
      <c r="L257" s="79">
        <v>1</v>
      </c>
      <c r="M257" s="80" t="s">
        <v>315</v>
      </c>
      <c r="N257" s="81"/>
      <c r="O257" s="82"/>
      <c r="P257" s="83" t="s">
        <v>378</v>
      </c>
      <c r="Q257" s="84" t="s">
        <v>451</v>
      </c>
      <c r="R257" s="85" t="s">
        <v>684</v>
      </c>
      <c r="S257" s="86">
        <v>116.66666666666667</v>
      </c>
      <c r="T257" s="87">
        <v>140</v>
      </c>
      <c r="U257" s="88"/>
      <c r="V257" s="89"/>
      <c r="W257" s="90">
        <f>V257*S257</f>
        <v>0</v>
      </c>
      <c r="X257" s="91">
        <f>V257*T257</f>
        <v>0</v>
      </c>
      <c r="Y257" s="65"/>
      <c r="Z257" s="92"/>
      <c r="AA257" s="93"/>
      <c r="AB257" s="94"/>
      <c r="AC257" s="95"/>
    </row>
    <row r="258" spans="1:29" ht="15.75" customHeight="1" x14ac:dyDescent="0.2">
      <c r="A258" s="70" t="s">
        <v>117</v>
      </c>
      <c r="B258" s="181" t="s">
        <v>118</v>
      </c>
      <c r="C258" s="71" t="s">
        <v>119</v>
      </c>
      <c r="D258" s="72" t="s">
        <v>120</v>
      </c>
      <c r="E258" s="73" t="s">
        <v>121</v>
      </c>
      <c r="F258" s="74"/>
      <c r="G258" s="75" t="s">
        <v>184</v>
      </c>
      <c r="H258" s="76" t="s">
        <v>186</v>
      </c>
      <c r="I258" s="73" t="s">
        <v>124</v>
      </c>
      <c r="J258" s="77">
        <v>2010</v>
      </c>
      <c r="K258" s="78">
        <v>0.75</v>
      </c>
      <c r="L258" s="79">
        <v>1</v>
      </c>
      <c r="M258" s="80">
        <v>-1.5</v>
      </c>
      <c r="N258" s="81"/>
      <c r="O258" s="82"/>
      <c r="P258" s="83" t="s">
        <v>400</v>
      </c>
      <c r="Q258" s="84" t="s">
        <v>452</v>
      </c>
      <c r="R258" s="85" t="s">
        <v>684</v>
      </c>
      <c r="S258" s="86">
        <v>175</v>
      </c>
      <c r="T258" s="87">
        <v>210</v>
      </c>
      <c r="U258" s="88"/>
      <c r="V258" s="89"/>
      <c r="W258" s="90">
        <f>V258*S258</f>
        <v>0</v>
      </c>
      <c r="X258" s="91">
        <f>V258*T258</f>
        <v>0</v>
      </c>
      <c r="Y258" s="65"/>
      <c r="Z258" s="92"/>
      <c r="AA258" s="93"/>
      <c r="AB258" s="94"/>
      <c r="AC258" s="95"/>
    </row>
    <row r="259" spans="1:29" ht="15.75" customHeight="1" x14ac:dyDescent="0.2">
      <c r="A259" s="70" t="s">
        <v>117</v>
      </c>
      <c r="B259" s="181" t="s">
        <v>118</v>
      </c>
      <c r="C259" s="71" t="s">
        <v>119</v>
      </c>
      <c r="D259" s="72" t="s">
        <v>120</v>
      </c>
      <c r="E259" s="73" t="s">
        <v>121</v>
      </c>
      <c r="F259" s="74"/>
      <c r="G259" s="75" t="s">
        <v>184</v>
      </c>
      <c r="H259" s="76" t="s">
        <v>186</v>
      </c>
      <c r="I259" s="73" t="s">
        <v>124</v>
      </c>
      <c r="J259" s="77">
        <v>2011</v>
      </c>
      <c r="K259" s="78">
        <v>0.75</v>
      </c>
      <c r="L259" s="79">
        <v>2</v>
      </c>
      <c r="M259" s="80" t="s">
        <v>315</v>
      </c>
      <c r="N259" s="81"/>
      <c r="O259" s="82" t="s">
        <v>317</v>
      </c>
      <c r="P259" s="83" t="s">
        <v>400</v>
      </c>
      <c r="Q259" s="84" t="s">
        <v>453</v>
      </c>
      <c r="R259" s="85" t="s">
        <v>684</v>
      </c>
      <c r="S259" s="86">
        <v>87.5</v>
      </c>
      <c r="T259" s="87">
        <v>105</v>
      </c>
      <c r="U259" s="88"/>
      <c r="V259" s="89"/>
      <c r="W259" s="90">
        <f>V259*S259</f>
        <v>0</v>
      </c>
      <c r="X259" s="91">
        <f>V259*T259</f>
        <v>0</v>
      </c>
      <c r="Y259" s="65"/>
      <c r="Z259" s="92"/>
      <c r="AA259" s="93"/>
      <c r="AB259" s="94"/>
      <c r="AC259" s="95"/>
    </row>
    <row r="260" spans="1:29" ht="15.75" customHeight="1" x14ac:dyDescent="0.2">
      <c r="A260" s="70" t="s">
        <v>117</v>
      </c>
      <c r="B260" s="181" t="s">
        <v>118</v>
      </c>
      <c r="C260" s="71" t="s">
        <v>119</v>
      </c>
      <c r="D260" s="72" t="s">
        <v>120</v>
      </c>
      <c r="E260" s="73" t="s">
        <v>121</v>
      </c>
      <c r="F260" s="74"/>
      <c r="G260" s="75" t="s">
        <v>184</v>
      </c>
      <c r="H260" s="76" t="s">
        <v>186</v>
      </c>
      <c r="I260" s="73" t="s">
        <v>124</v>
      </c>
      <c r="J260" s="77">
        <v>2011</v>
      </c>
      <c r="K260" s="78">
        <v>1.5</v>
      </c>
      <c r="L260" s="79">
        <v>2</v>
      </c>
      <c r="M260" s="80" t="s">
        <v>315</v>
      </c>
      <c r="N260" s="81"/>
      <c r="O260" s="82"/>
      <c r="P260" s="83" t="s">
        <v>361</v>
      </c>
      <c r="Q260" s="84" t="s">
        <v>454</v>
      </c>
      <c r="R260" s="85" t="s">
        <v>684</v>
      </c>
      <c r="S260" s="86">
        <v>175</v>
      </c>
      <c r="T260" s="87">
        <v>210</v>
      </c>
      <c r="U260" s="88"/>
      <c r="V260" s="89"/>
      <c r="W260" s="90">
        <f>V260*S260</f>
        <v>0</v>
      </c>
      <c r="X260" s="91">
        <f>V260*T260</f>
        <v>0</v>
      </c>
      <c r="Y260" s="65"/>
      <c r="Z260" s="92"/>
      <c r="AA260" s="93"/>
      <c r="AB260" s="94"/>
      <c r="AC260" s="95"/>
    </row>
    <row r="261" spans="1:29" ht="15.75" customHeight="1" x14ac:dyDescent="0.2">
      <c r="A261" s="70" t="s">
        <v>117</v>
      </c>
      <c r="B261" s="181" t="s">
        <v>118</v>
      </c>
      <c r="C261" s="71" t="s">
        <v>119</v>
      </c>
      <c r="D261" s="72" t="s">
        <v>120</v>
      </c>
      <c r="E261" s="73" t="s">
        <v>121</v>
      </c>
      <c r="F261" s="74"/>
      <c r="G261" s="75" t="s">
        <v>184</v>
      </c>
      <c r="H261" s="76" t="s">
        <v>186</v>
      </c>
      <c r="I261" s="73" t="s">
        <v>124</v>
      </c>
      <c r="J261" s="77">
        <v>2012</v>
      </c>
      <c r="K261" s="78">
        <v>1.5</v>
      </c>
      <c r="L261" s="79">
        <v>1</v>
      </c>
      <c r="M261" s="80" t="s">
        <v>315</v>
      </c>
      <c r="N261" s="81"/>
      <c r="O261" s="82"/>
      <c r="P261" s="83" t="s">
        <v>361</v>
      </c>
      <c r="Q261" s="84" t="s">
        <v>455</v>
      </c>
      <c r="R261" s="85" t="s">
        <v>684</v>
      </c>
      <c r="S261" s="86">
        <v>183.33333333333334</v>
      </c>
      <c r="T261" s="87">
        <v>220</v>
      </c>
      <c r="U261" s="88"/>
      <c r="V261" s="89"/>
      <c r="W261" s="90">
        <f>V261*S261</f>
        <v>0</v>
      </c>
      <c r="X261" s="91">
        <f>V261*T261</f>
        <v>0</v>
      </c>
      <c r="Y261" s="65"/>
      <c r="Z261" s="92"/>
      <c r="AA261" s="93"/>
      <c r="AB261" s="94"/>
      <c r="AC261" s="95"/>
    </row>
    <row r="262" spans="1:29" ht="15.75" customHeight="1" x14ac:dyDescent="0.2">
      <c r="A262" s="70" t="s">
        <v>117</v>
      </c>
      <c r="B262" s="181" t="s">
        <v>118</v>
      </c>
      <c r="C262" s="71" t="s">
        <v>119</v>
      </c>
      <c r="D262" s="72" t="s">
        <v>120</v>
      </c>
      <c r="E262" s="73" t="s">
        <v>121</v>
      </c>
      <c r="F262" s="74"/>
      <c r="G262" s="75" t="s">
        <v>184</v>
      </c>
      <c r="H262" s="76" t="s">
        <v>187</v>
      </c>
      <c r="I262" s="73" t="s">
        <v>124</v>
      </c>
      <c r="J262" s="77">
        <v>2008</v>
      </c>
      <c r="K262" s="78">
        <v>0.75</v>
      </c>
      <c r="L262" s="79">
        <v>1</v>
      </c>
      <c r="M262" s="80">
        <v>-2</v>
      </c>
      <c r="N262" s="81"/>
      <c r="O262" s="82" t="s">
        <v>318</v>
      </c>
      <c r="P262" s="83" t="s">
        <v>402</v>
      </c>
      <c r="Q262" s="84" t="s">
        <v>456</v>
      </c>
      <c r="R262" s="85" t="s">
        <v>684</v>
      </c>
      <c r="S262" s="86">
        <v>475</v>
      </c>
      <c r="T262" s="87">
        <v>570</v>
      </c>
      <c r="U262" s="88"/>
      <c r="V262" s="89"/>
      <c r="W262" s="90">
        <f>V262*S262</f>
        <v>0</v>
      </c>
      <c r="X262" s="91">
        <f>V262*T262</f>
        <v>0</v>
      </c>
      <c r="Y262" s="65"/>
      <c r="Z262" s="92"/>
      <c r="AA262" s="93"/>
      <c r="AB262" s="94"/>
      <c r="AC262" s="95"/>
    </row>
    <row r="263" spans="1:29" ht="15.75" customHeight="1" x14ac:dyDescent="0.2">
      <c r="A263" s="70" t="s">
        <v>117</v>
      </c>
      <c r="B263" s="181" t="s">
        <v>125</v>
      </c>
      <c r="C263" s="71" t="s">
        <v>119</v>
      </c>
      <c r="D263" s="72" t="s">
        <v>120</v>
      </c>
      <c r="E263" s="73" t="s">
        <v>121</v>
      </c>
      <c r="F263" s="74"/>
      <c r="G263" s="75" t="s">
        <v>254</v>
      </c>
      <c r="H263" s="76" t="s">
        <v>255</v>
      </c>
      <c r="I263" s="73" t="s">
        <v>128</v>
      </c>
      <c r="J263" s="77">
        <v>2007</v>
      </c>
      <c r="K263" s="78">
        <v>0.75</v>
      </c>
      <c r="L263" s="79">
        <v>1</v>
      </c>
      <c r="M263" s="80" t="s">
        <v>315</v>
      </c>
      <c r="N263" s="81"/>
      <c r="O263" s="82"/>
      <c r="P263" s="83" t="s">
        <v>568</v>
      </c>
      <c r="Q263" s="84" t="s">
        <v>569</v>
      </c>
      <c r="R263" s="85" t="s">
        <v>684</v>
      </c>
      <c r="S263" s="86">
        <v>166.66666666666669</v>
      </c>
      <c r="T263" s="87">
        <v>200</v>
      </c>
      <c r="U263" s="88"/>
      <c r="V263" s="89"/>
      <c r="W263" s="90">
        <f>V263*S263</f>
        <v>0</v>
      </c>
      <c r="X263" s="91">
        <f>V263*T263</f>
        <v>0</v>
      </c>
      <c r="Y263" s="65"/>
      <c r="Z263" s="92"/>
      <c r="AA263" s="93"/>
      <c r="AB263" s="94"/>
      <c r="AC263" s="95"/>
    </row>
    <row r="264" spans="1:29" ht="15.75" customHeight="1" thickBot="1" x14ac:dyDescent="0.25">
      <c r="A264" s="96" t="s">
        <v>117</v>
      </c>
      <c r="B264" s="182" t="s">
        <v>125</v>
      </c>
      <c r="C264" s="97" t="s">
        <v>119</v>
      </c>
      <c r="D264" s="98" t="s">
        <v>120</v>
      </c>
      <c r="E264" s="99" t="s">
        <v>121</v>
      </c>
      <c r="F264" s="100"/>
      <c r="G264" s="101" t="s">
        <v>312</v>
      </c>
      <c r="H264" s="102" t="s">
        <v>313</v>
      </c>
      <c r="I264" s="99" t="s">
        <v>128</v>
      </c>
      <c r="J264" s="103">
        <v>2006</v>
      </c>
      <c r="K264" s="104">
        <v>0.75</v>
      </c>
      <c r="L264" s="105">
        <v>1</v>
      </c>
      <c r="M264" s="106" t="s">
        <v>315</v>
      </c>
      <c r="N264" s="107"/>
      <c r="O264" s="108"/>
      <c r="P264" s="109" t="s">
        <v>678</v>
      </c>
      <c r="Q264" s="110" t="s">
        <v>680</v>
      </c>
      <c r="R264" s="111" t="s">
        <v>684</v>
      </c>
      <c r="S264" s="112">
        <v>266.66666666666669</v>
      </c>
      <c r="T264" s="113">
        <v>320</v>
      </c>
      <c r="U264" s="114"/>
      <c r="V264" s="115"/>
      <c r="W264" s="116">
        <f>V264*S264</f>
        <v>0</v>
      </c>
      <c r="X264" s="117">
        <f>V264*T264</f>
        <v>0</v>
      </c>
      <c r="Y264" s="65"/>
      <c r="Z264" s="92"/>
      <c r="AA264" s="93"/>
      <c r="AB264" s="94"/>
      <c r="AC264" s="95"/>
    </row>
    <row r="265" spans="1:29" ht="15.75" customHeight="1" x14ac:dyDescent="0.2">
      <c r="D265" s="65"/>
      <c r="E265" s="65"/>
      <c r="F265" s="65"/>
      <c r="G265" s="118"/>
      <c r="H265" s="118"/>
      <c r="I265" s="65"/>
      <c r="K265" s="119"/>
      <c r="M265" s="120"/>
      <c r="N265" s="120"/>
      <c r="O265" s="120"/>
      <c r="P265" s="120"/>
      <c r="Q265" s="121"/>
      <c r="R265" s="121"/>
      <c r="S265" s="122"/>
      <c r="T265" s="123"/>
      <c r="U265" s="118"/>
      <c r="V265" s="3"/>
      <c r="W265" s="3"/>
      <c r="X265" s="3"/>
      <c r="Y265" s="65"/>
      <c r="Z265" s="119"/>
      <c r="AA265" s="119"/>
      <c r="AB265" s="119"/>
      <c r="AC265" s="65"/>
    </row>
    <row r="266" spans="1:29" ht="15.75" customHeight="1" x14ac:dyDescent="0.2">
      <c r="D266" s="65"/>
      <c r="E266" s="65"/>
      <c r="F266" s="65"/>
      <c r="G266" s="118"/>
      <c r="H266" s="118"/>
      <c r="I266" s="65"/>
      <c r="K266" s="119"/>
      <c r="M266" s="120"/>
      <c r="N266" s="120"/>
      <c r="O266" s="120"/>
      <c r="P266" s="120"/>
      <c r="Q266" s="121"/>
      <c r="R266" s="121"/>
      <c r="S266" s="122"/>
      <c r="T266" s="123"/>
      <c r="U266" s="118"/>
      <c r="V266" s="3"/>
      <c r="W266" s="3"/>
      <c r="X266" s="3"/>
      <c r="Y266" s="65"/>
      <c r="Z266" s="119"/>
      <c r="AA266" s="119"/>
      <c r="AB266" s="119"/>
      <c r="AC266" s="65"/>
    </row>
    <row r="267" spans="1:29" ht="15.75" customHeight="1" x14ac:dyDescent="0.2">
      <c r="D267" s="65"/>
      <c r="E267" s="65"/>
      <c r="F267" s="65"/>
      <c r="G267" s="118"/>
      <c r="H267" s="118"/>
      <c r="I267" s="65"/>
      <c r="K267" s="119"/>
      <c r="M267" s="120"/>
      <c r="N267" s="120"/>
      <c r="O267" s="120"/>
      <c r="P267" s="120"/>
      <c r="Q267" s="121"/>
      <c r="R267" s="121"/>
      <c r="S267" s="122"/>
      <c r="T267" s="123"/>
      <c r="U267" s="118"/>
      <c r="V267" s="3"/>
      <c r="W267" s="3"/>
      <c r="X267" s="3"/>
      <c r="Y267" s="65"/>
      <c r="Z267" s="119"/>
      <c r="AA267" s="119"/>
      <c r="AB267" s="119"/>
      <c r="AC267" s="65"/>
    </row>
    <row r="268" spans="1:29" ht="15.75" customHeight="1" x14ac:dyDescent="0.2">
      <c r="D268" s="65"/>
      <c r="E268" s="65"/>
      <c r="F268" s="65"/>
      <c r="G268" s="118"/>
      <c r="H268" s="118"/>
      <c r="I268" s="65"/>
      <c r="K268" s="119"/>
      <c r="M268" s="120"/>
      <c r="N268" s="120"/>
      <c r="O268" s="120"/>
      <c r="P268" s="120"/>
      <c r="Q268" s="121"/>
      <c r="R268" s="121"/>
      <c r="S268" s="122"/>
      <c r="T268" s="123"/>
      <c r="U268" s="118"/>
      <c r="V268" s="3"/>
      <c r="W268" s="3"/>
      <c r="X268" s="3"/>
      <c r="Y268" s="65"/>
      <c r="Z268" s="119"/>
      <c r="AA268" s="119"/>
      <c r="AB268" s="119"/>
      <c r="AC268" s="65"/>
    </row>
    <row r="269" spans="1:29" ht="15.75" customHeight="1" x14ac:dyDescent="0.2">
      <c r="D269" s="65"/>
      <c r="E269" s="65"/>
      <c r="F269" s="65"/>
      <c r="G269" s="118"/>
      <c r="H269" s="118"/>
      <c r="I269" s="65"/>
      <c r="K269" s="119"/>
      <c r="M269" s="120"/>
      <c r="N269" s="120"/>
      <c r="O269" s="120"/>
      <c r="P269" s="120"/>
      <c r="Q269" s="121"/>
      <c r="R269" s="121"/>
      <c r="S269" s="122"/>
      <c r="T269" s="123"/>
      <c r="U269" s="118"/>
      <c r="V269" s="3"/>
      <c r="W269" s="3"/>
      <c r="X269" s="3"/>
      <c r="Y269" s="65"/>
      <c r="Z269" s="119"/>
      <c r="AA269" s="119"/>
      <c r="AB269" s="119"/>
      <c r="AC269" s="65"/>
    </row>
    <row r="270" spans="1:29" ht="15.75" customHeight="1" x14ac:dyDescent="0.2">
      <c r="D270" s="65"/>
      <c r="E270" s="65"/>
      <c r="F270" s="65"/>
      <c r="G270" s="118"/>
      <c r="H270" s="118"/>
      <c r="I270" s="65"/>
      <c r="K270" s="119"/>
      <c r="M270" s="120"/>
      <c r="N270" s="120"/>
      <c r="O270" s="120"/>
      <c r="P270" s="120"/>
      <c r="Q270" s="121"/>
      <c r="R270" s="121"/>
      <c r="S270" s="122"/>
      <c r="T270" s="123"/>
      <c r="U270" s="118"/>
      <c r="V270" s="3"/>
      <c r="W270" s="3"/>
      <c r="X270" s="3"/>
      <c r="Y270" s="65"/>
      <c r="Z270" s="119"/>
      <c r="AA270" s="119"/>
      <c r="AB270" s="119"/>
      <c r="AC270" s="65"/>
    </row>
    <row r="271" spans="1:29" ht="15.75" customHeight="1" x14ac:dyDescent="0.2">
      <c r="D271" s="65"/>
      <c r="E271" s="65"/>
      <c r="F271" s="65"/>
      <c r="G271" s="118"/>
      <c r="H271" s="118"/>
      <c r="I271" s="65"/>
      <c r="K271" s="119"/>
      <c r="M271" s="120"/>
      <c r="N271" s="120"/>
      <c r="O271" s="120"/>
      <c r="P271" s="120"/>
      <c r="Q271" s="121"/>
      <c r="R271" s="121"/>
      <c r="S271" s="122"/>
      <c r="T271" s="123"/>
      <c r="U271" s="118"/>
      <c r="V271" s="3"/>
      <c r="W271" s="3"/>
      <c r="X271" s="3"/>
      <c r="Y271" s="65"/>
      <c r="Z271" s="119"/>
      <c r="AA271" s="119"/>
      <c r="AB271" s="119"/>
      <c r="AC271" s="65"/>
    </row>
    <row r="272" spans="1:29" ht="15.75" customHeight="1" x14ac:dyDescent="0.2">
      <c r="D272" s="65"/>
      <c r="E272" s="65"/>
      <c r="F272" s="65"/>
      <c r="G272" s="118"/>
      <c r="H272" s="118"/>
      <c r="I272" s="65"/>
      <c r="K272" s="119"/>
      <c r="M272" s="120"/>
      <c r="N272" s="120"/>
      <c r="O272" s="120"/>
      <c r="P272" s="120"/>
      <c r="Q272" s="121"/>
      <c r="R272" s="121"/>
      <c r="S272" s="122"/>
      <c r="T272" s="123"/>
      <c r="U272" s="118"/>
      <c r="V272" s="3"/>
      <c r="W272" s="3"/>
      <c r="X272" s="3"/>
      <c r="Y272" s="65"/>
      <c r="Z272" s="119"/>
      <c r="AA272" s="119"/>
      <c r="AB272" s="119"/>
      <c r="AC272" s="65"/>
    </row>
    <row r="273" spans="4:29" ht="15.75" customHeight="1" x14ac:dyDescent="0.2">
      <c r="D273" s="65"/>
      <c r="E273" s="65"/>
      <c r="F273" s="65"/>
      <c r="G273" s="118"/>
      <c r="H273" s="118"/>
      <c r="I273" s="65"/>
      <c r="K273" s="119"/>
      <c r="M273" s="120"/>
      <c r="N273" s="120"/>
      <c r="O273" s="120"/>
      <c r="P273" s="120"/>
      <c r="Q273" s="121"/>
      <c r="R273" s="121"/>
      <c r="S273" s="122"/>
      <c r="T273" s="123"/>
      <c r="U273" s="118"/>
      <c r="V273" s="3"/>
      <c r="W273" s="3"/>
      <c r="X273" s="3"/>
      <c r="Y273" s="65"/>
      <c r="Z273" s="119"/>
      <c r="AA273" s="119"/>
      <c r="AB273" s="119"/>
      <c r="AC273" s="65"/>
    </row>
    <row r="274" spans="4:29" ht="15.75" customHeight="1" x14ac:dyDescent="0.2">
      <c r="D274" s="65"/>
      <c r="E274" s="65"/>
      <c r="F274" s="65"/>
      <c r="G274" s="118"/>
      <c r="H274" s="118"/>
      <c r="I274" s="65"/>
      <c r="K274" s="119"/>
      <c r="M274" s="120"/>
      <c r="N274" s="120"/>
      <c r="O274" s="120"/>
      <c r="P274" s="120"/>
      <c r="Q274" s="121"/>
      <c r="R274" s="121"/>
      <c r="S274" s="122"/>
      <c r="T274" s="123"/>
      <c r="U274" s="118"/>
      <c r="V274" s="3"/>
      <c r="W274" s="3"/>
      <c r="X274" s="3"/>
      <c r="Y274" s="65"/>
      <c r="Z274" s="119"/>
      <c r="AA274" s="119"/>
      <c r="AB274" s="119"/>
      <c r="AC274" s="65"/>
    </row>
    <row r="275" spans="4:29" ht="15.75" customHeight="1" x14ac:dyDescent="0.2">
      <c r="D275" s="65"/>
      <c r="E275" s="65"/>
      <c r="F275" s="65"/>
      <c r="G275" s="118"/>
      <c r="H275" s="118"/>
      <c r="I275" s="65"/>
      <c r="K275" s="119"/>
      <c r="M275" s="120"/>
      <c r="N275" s="120"/>
      <c r="O275" s="120"/>
      <c r="P275" s="120"/>
      <c r="Q275" s="121"/>
      <c r="R275" s="121"/>
      <c r="S275" s="122"/>
      <c r="T275" s="123"/>
      <c r="U275" s="118"/>
      <c r="V275" s="3"/>
      <c r="W275" s="3"/>
      <c r="X275" s="3"/>
      <c r="Y275" s="65"/>
      <c r="Z275" s="119"/>
      <c r="AA275" s="119"/>
      <c r="AB275" s="119"/>
      <c r="AC275" s="65"/>
    </row>
    <row r="276" spans="4:29" ht="15.75" customHeight="1" x14ac:dyDescent="0.2">
      <c r="D276" s="65"/>
      <c r="E276" s="65"/>
      <c r="F276" s="65"/>
      <c r="G276" s="118"/>
      <c r="H276" s="118"/>
      <c r="I276" s="65"/>
      <c r="K276" s="119"/>
      <c r="M276" s="120"/>
      <c r="N276" s="120"/>
      <c r="O276" s="120"/>
      <c r="P276" s="120"/>
      <c r="Q276" s="121"/>
      <c r="R276" s="121"/>
      <c r="S276" s="122"/>
      <c r="T276" s="123"/>
      <c r="U276" s="118"/>
      <c r="V276" s="3"/>
      <c r="W276" s="3"/>
      <c r="X276" s="3"/>
      <c r="Y276" s="65"/>
      <c r="Z276" s="119"/>
      <c r="AA276" s="119"/>
      <c r="AB276" s="119"/>
      <c r="AC276" s="65"/>
    </row>
    <row r="277" spans="4:29" ht="15.75" customHeight="1" x14ac:dyDescent="0.2">
      <c r="D277" s="65"/>
      <c r="E277" s="65"/>
      <c r="F277" s="65"/>
      <c r="G277" s="118"/>
      <c r="H277" s="118"/>
      <c r="I277" s="65"/>
      <c r="K277" s="119"/>
      <c r="M277" s="120"/>
      <c r="N277" s="120"/>
      <c r="O277" s="120"/>
      <c r="P277" s="120"/>
      <c r="Q277" s="121"/>
      <c r="R277" s="121"/>
      <c r="S277" s="122"/>
      <c r="T277" s="123"/>
      <c r="U277" s="118"/>
      <c r="V277" s="3"/>
      <c r="W277" s="3"/>
      <c r="X277" s="3"/>
      <c r="Y277" s="65"/>
      <c r="Z277" s="119"/>
      <c r="AA277" s="119"/>
      <c r="AB277" s="119"/>
      <c r="AC277" s="65"/>
    </row>
    <row r="278" spans="4:29" ht="15.75" customHeight="1" x14ac:dyDescent="0.2">
      <c r="D278" s="65"/>
      <c r="E278" s="65"/>
      <c r="F278" s="65"/>
      <c r="G278" s="118"/>
      <c r="H278" s="118"/>
      <c r="I278" s="65"/>
      <c r="K278" s="119"/>
      <c r="M278" s="120"/>
      <c r="N278" s="120"/>
      <c r="O278" s="120"/>
      <c r="P278" s="120"/>
      <c r="Q278" s="121"/>
      <c r="R278" s="121"/>
      <c r="S278" s="122"/>
      <c r="T278" s="123"/>
      <c r="U278" s="118"/>
      <c r="V278" s="3"/>
      <c r="W278" s="3"/>
      <c r="X278" s="3"/>
      <c r="Y278" s="65"/>
      <c r="Z278" s="119"/>
      <c r="AA278" s="119"/>
      <c r="AB278" s="119"/>
      <c r="AC278" s="65"/>
    </row>
    <row r="279" spans="4:29" ht="15.75" customHeight="1" x14ac:dyDescent="0.2">
      <c r="D279" s="65"/>
      <c r="E279" s="65"/>
      <c r="F279" s="65"/>
      <c r="G279" s="118"/>
      <c r="H279" s="118"/>
      <c r="I279" s="65"/>
      <c r="K279" s="119"/>
      <c r="M279" s="120"/>
      <c r="N279" s="120"/>
      <c r="O279" s="120"/>
      <c r="P279" s="120"/>
      <c r="Q279" s="121"/>
      <c r="R279" s="121"/>
      <c r="S279" s="122"/>
      <c r="T279" s="123"/>
      <c r="U279" s="118"/>
      <c r="V279" s="3"/>
      <c r="W279" s="3"/>
      <c r="X279" s="3"/>
      <c r="Y279" s="65"/>
      <c r="Z279" s="119"/>
      <c r="AA279" s="119"/>
      <c r="AB279" s="119"/>
      <c r="AC279" s="65"/>
    </row>
    <row r="280" spans="4:29" ht="15.75" customHeight="1" x14ac:dyDescent="0.2">
      <c r="D280" s="65"/>
      <c r="E280" s="65"/>
      <c r="F280" s="65"/>
      <c r="G280" s="118"/>
      <c r="H280" s="118"/>
      <c r="I280" s="65"/>
      <c r="K280" s="119"/>
      <c r="M280" s="120"/>
      <c r="N280" s="120"/>
      <c r="O280" s="120"/>
      <c r="P280" s="120"/>
      <c r="Q280" s="121"/>
      <c r="R280" s="121"/>
      <c r="S280" s="122"/>
      <c r="T280" s="123"/>
      <c r="U280" s="118"/>
      <c r="V280" s="3"/>
      <c r="W280" s="3"/>
      <c r="X280" s="3"/>
      <c r="Y280" s="65"/>
      <c r="Z280" s="119"/>
      <c r="AA280" s="119"/>
      <c r="AB280" s="119"/>
      <c r="AC280" s="65"/>
    </row>
    <row r="281" spans="4:29" ht="15.75" customHeight="1" x14ac:dyDescent="0.2">
      <c r="D281" s="65"/>
      <c r="E281" s="65"/>
      <c r="F281" s="65"/>
      <c r="G281" s="118"/>
      <c r="H281" s="118"/>
      <c r="I281" s="65"/>
      <c r="K281" s="119"/>
      <c r="M281" s="120"/>
      <c r="N281" s="120"/>
      <c r="O281" s="120"/>
      <c r="P281" s="120"/>
      <c r="Q281" s="121"/>
      <c r="R281" s="121"/>
      <c r="S281" s="122"/>
      <c r="T281" s="123"/>
      <c r="U281" s="118"/>
      <c r="V281" s="3"/>
      <c r="W281" s="3"/>
      <c r="X281" s="3"/>
      <c r="Y281" s="65"/>
      <c r="Z281" s="119"/>
      <c r="AA281" s="119"/>
      <c r="AB281" s="119"/>
      <c r="AC281" s="65"/>
    </row>
    <row r="282" spans="4:29" ht="15.75" customHeight="1" x14ac:dyDescent="0.2">
      <c r="D282" s="65"/>
      <c r="E282" s="65"/>
      <c r="F282" s="65"/>
      <c r="G282" s="118"/>
      <c r="H282" s="118"/>
      <c r="I282" s="65"/>
      <c r="K282" s="119"/>
      <c r="M282" s="120"/>
      <c r="N282" s="120"/>
      <c r="O282" s="120"/>
      <c r="P282" s="120"/>
      <c r="Q282" s="121"/>
      <c r="R282" s="121"/>
      <c r="S282" s="122"/>
      <c r="T282" s="123"/>
      <c r="U282" s="118"/>
      <c r="V282" s="3"/>
      <c r="W282" s="3"/>
      <c r="X282" s="3"/>
      <c r="Y282" s="65"/>
      <c r="Z282" s="119"/>
      <c r="AA282" s="119"/>
      <c r="AB282" s="119"/>
      <c r="AC282" s="65"/>
    </row>
    <row r="283" spans="4:29" x14ac:dyDescent="0.2">
      <c r="W283" s="9"/>
      <c r="X283" s="9"/>
    </row>
    <row r="284" spans="4:29" x14ac:dyDescent="0.2">
      <c r="W284" s="9"/>
      <c r="X284" s="9"/>
    </row>
    <row r="285" spans="4:29" x14ac:dyDescent="0.2">
      <c r="W285" s="9"/>
      <c r="X285" s="9"/>
    </row>
    <row r="286" spans="4:29" x14ac:dyDescent="0.2">
      <c r="W286" s="9"/>
      <c r="X286" s="9"/>
    </row>
    <row r="287" spans="4:29" x14ac:dyDescent="0.2">
      <c r="W287" s="9"/>
      <c r="X287" s="9"/>
    </row>
    <row r="288" spans="4:29" x14ac:dyDescent="0.2">
      <c r="W288" s="9"/>
      <c r="X288" s="9"/>
    </row>
    <row r="289" spans="23:24" x14ac:dyDescent="0.2">
      <c r="W289" s="9"/>
      <c r="X289" s="9"/>
    </row>
    <row r="290" spans="23:24" x14ac:dyDescent="0.2">
      <c r="W290" s="9"/>
      <c r="X290" s="9"/>
    </row>
    <row r="291" spans="23:24" x14ac:dyDescent="0.2">
      <c r="W291" s="9"/>
      <c r="X291" s="9"/>
    </row>
    <row r="292" spans="23:24" x14ac:dyDescent="0.2">
      <c r="W292" s="9"/>
      <c r="X292" s="9"/>
    </row>
    <row r="293" spans="23:24" x14ac:dyDescent="0.2">
      <c r="W293" s="9"/>
      <c r="X293" s="9"/>
    </row>
    <row r="294" spans="23:24" x14ac:dyDescent="0.2">
      <c r="W294" s="9"/>
      <c r="X294" s="9"/>
    </row>
    <row r="295" spans="23:24" x14ac:dyDescent="0.2">
      <c r="W295" s="9"/>
      <c r="X295" s="9"/>
    </row>
    <row r="296" spans="23:24" x14ac:dyDescent="0.2">
      <c r="W296" s="9"/>
      <c r="X296" s="9"/>
    </row>
    <row r="297" spans="23:24" x14ac:dyDescent="0.2">
      <c r="W297" s="9"/>
      <c r="X297" s="9"/>
    </row>
    <row r="298" spans="23:24" x14ac:dyDescent="0.2">
      <c r="W298" s="9"/>
      <c r="X298" s="9"/>
    </row>
    <row r="299" spans="23:24" x14ac:dyDescent="0.2">
      <c r="W299" s="9"/>
      <c r="X299" s="9"/>
    </row>
    <row r="300" spans="23:24" x14ac:dyDescent="0.2">
      <c r="W300" s="9"/>
      <c r="X300" s="9"/>
    </row>
    <row r="301" spans="23:24" x14ac:dyDescent="0.2">
      <c r="W301" s="9"/>
      <c r="X301" s="9"/>
    </row>
    <row r="302" spans="23:24" x14ac:dyDescent="0.2">
      <c r="W302" s="9"/>
      <c r="X302" s="9"/>
    </row>
    <row r="303" spans="23:24" x14ac:dyDescent="0.2">
      <c r="W303" s="9"/>
      <c r="X303" s="9"/>
    </row>
    <row r="304" spans="23:24" x14ac:dyDescent="0.2">
      <c r="W304" s="9"/>
      <c r="X304" s="9"/>
    </row>
    <row r="305" spans="23:24" x14ac:dyDescent="0.2">
      <c r="W305" s="9"/>
      <c r="X305" s="9"/>
    </row>
    <row r="306" spans="23:24" x14ac:dyDescent="0.2">
      <c r="W306" s="9"/>
      <c r="X306" s="9"/>
    </row>
    <row r="307" spans="23:24" x14ac:dyDescent="0.2">
      <c r="W307" s="9"/>
      <c r="X307" s="9"/>
    </row>
    <row r="308" spans="23:24" x14ac:dyDescent="0.2">
      <c r="W308" s="9"/>
      <c r="X308" s="9"/>
    </row>
    <row r="309" spans="23:24" x14ac:dyDescent="0.2">
      <c r="W309" s="9"/>
      <c r="X309" s="9"/>
    </row>
    <row r="310" spans="23:24" x14ac:dyDescent="0.2">
      <c r="W310" s="9"/>
      <c r="X310" s="9"/>
    </row>
    <row r="311" spans="23:24" x14ac:dyDescent="0.2">
      <c r="W311" s="9"/>
      <c r="X311" s="9"/>
    </row>
    <row r="312" spans="23:24" x14ac:dyDescent="0.2">
      <c r="W312" s="9"/>
      <c r="X312" s="9"/>
    </row>
    <row r="313" spans="23:24" x14ac:dyDescent="0.2">
      <c r="W313" s="9"/>
      <c r="X313" s="9"/>
    </row>
    <row r="314" spans="23:24" x14ac:dyDescent="0.2">
      <c r="W314" s="9"/>
      <c r="X314" s="9"/>
    </row>
    <row r="315" spans="23:24" x14ac:dyDescent="0.2">
      <c r="W315" s="9"/>
      <c r="X315" s="9"/>
    </row>
    <row r="316" spans="23:24" x14ac:dyDescent="0.2">
      <c r="W316" s="9"/>
      <c r="X316" s="9"/>
    </row>
    <row r="317" spans="23:24" x14ac:dyDescent="0.2">
      <c r="W317" s="9"/>
      <c r="X317" s="9"/>
    </row>
    <row r="318" spans="23:24" x14ac:dyDescent="0.2">
      <c r="W318" s="9"/>
      <c r="X318" s="9"/>
    </row>
    <row r="319" spans="23:24" x14ac:dyDescent="0.2">
      <c r="W319" s="9"/>
      <c r="X319" s="9"/>
    </row>
    <row r="320" spans="23:24" x14ac:dyDescent="0.2">
      <c r="W320" s="9"/>
      <c r="X320" s="9"/>
    </row>
    <row r="321" spans="23:24" x14ac:dyDescent="0.2">
      <c r="W321" s="9"/>
      <c r="X321" s="9"/>
    </row>
    <row r="322" spans="23:24" x14ac:dyDescent="0.2">
      <c r="W322" s="9"/>
      <c r="X322" s="9"/>
    </row>
    <row r="323" spans="23:24" x14ac:dyDescent="0.2">
      <c r="W323" s="9"/>
      <c r="X323" s="9"/>
    </row>
    <row r="324" spans="23:24" x14ac:dyDescent="0.2">
      <c r="W324" s="9"/>
      <c r="X324" s="9"/>
    </row>
    <row r="325" spans="23:24" x14ac:dyDescent="0.2">
      <c r="W325" s="9"/>
      <c r="X325" s="9"/>
    </row>
    <row r="326" spans="23:24" x14ac:dyDescent="0.2">
      <c r="W326" s="9"/>
      <c r="X326" s="9"/>
    </row>
    <row r="327" spans="23:24" x14ac:dyDescent="0.2">
      <c r="W327" s="9"/>
      <c r="X327" s="9"/>
    </row>
    <row r="328" spans="23:24" x14ac:dyDescent="0.2">
      <c r="W328" s="9"/>
      <c r="X328" s="9"/>
    </row>
    <row r="329" spans="23:24" x14ac:dyDescent="0.2">
      <c r="W329" s="9"/>
      <c r="X329" s="9"/>
    </row>
    <row r="330" spans="23:24" x14ac:dyDescent="0.2">
      <c r="W330" s="9"/>
      <c r="X330" s="9"/>
    </row>
    <row r="331" spans="23:24" x14ac:dyDescent="0.2">
      <c r="W331" s="9"/>
      <c r="X331" s="9"/>
    </row>
    <row r="332" spans="23:24" x14ac:dyDescent="0.2">
      <c r="W332" s="9"/>
      <c r="X332" s="9"/>
    </row>
    <row r="333" spans="23:24" x14ac:dyDescent="0.2">
      <c r="W333" s="9"/>
      <c r="X333" s="9"/>
    </row>
    <row r="334" spans="23:24" x14ac:dyDescent="0.2">
      <c r="W334" s="9"/>
      <c r="X334" s="9"/>
    </row>
  </sheetData>
  <autoFilter ref="A13:X264" xr:uid="{00000000-0009-0000-0000-000000000000}">
    <sortState xmlns:xlrd2="http://schemas.microsoft.com/office/spreadsheetml/2017/richdata2" ref="A14:X264">
      <sortCondition ref="D13:D264"/>
    </sortState>
  </autoFilter>
  <mergeCells count="34">
    <mergeCell ref="V12:X12"/>
    <mergeCell ref="A12:C12"/>
    <mergeCell ref="D12:F12"/>
    <mergeCell ref="G12:L12"/>
    <mergeCell ref="M12:O12"/>
    <mergeCell ref="P12:T12"/>
    <mergeCell ref="J9:K9"/>
    <mergeCell ref="L9:M9"/>
    <mergeCell ref="N9:O9"/>
    <mergeCell ref="V9:W9"/>
    <mergeCell ref="J10:K10"/>
    <mergeCell ref="L10:M10"/>
    <mergeCell ref="N10:O10"/>
    <mergeCell ref="V10:W10"/>
    <mergeCell ref="J7:K7"/>
    <mergeCell ref="L7:M7"/>
    <mergeCell ref="N7:O7"/>
    <mergeCell ref="V7:W7"/>
    <mergeCell ref="J8:K8"/>
    <mergeCell ref="L8:M8"/>
    <mergeCell ref="N8:O8"/>
    <mergeCell ref="V8:W8"/>
    <mergeCell ref="V2:X2"/>
    <mergeCell ref="J3:O3"/>
    <mergeCell ref="J4:O4"/>
    <mergeCell ref="V4:V5"/>
    <mergeCell ref="W4:W5"/>
    <mergeCell ref="X4:X5"/>
    <mergeCell ref="J5:O5"/>
    <mergeCell ref="B4:E4"/>
    <mergeCell ref="B5:E5"/>
    <mergeCell ref="B6:E6"/>
    <mergeCell ref="G2:G5"/>
    <mergeCell ref="J2:O2"/>
  </mergeCells>
  <dataValidations count="10">
    <dataValidation type="whole" allowBlank="1" showInputMessage="1" showErrorMessage="1" sqref="Z1:AA11 Z14:AA282" xr:uid="{00000000-0002-0000-0000-000000000000}">
      <formula1>-500</formula1>
      <formula2>500</formula2>
    </dataValidation>
    <dataValidation type="list" allowBlank="1" showInputMessage="1" showErrorMessage="1" sqref="AB1:AB11 AB14:AB282" xr:uid="{00000000-0002-0000-0000-000001000000}">
      <formula1>"VERKAUFT,ALTE PREISLISTE,FEHLBESTAND,ZUSTAND,BRUCH"</formula1>
      <formula2>0</formula2>
    </dataValidation>
    <dataValidation type="list" allowBlank="1" showInputMessage="1" showErrorMessage="1" sqref="A241:A264" xr:uid="{07110EC2-4822-8F43-98C1-5B157B871611}">
      <formula1>"Wein,Schaumwein,Fortified,Spirituose"</formula1>
    </dataValidation>
    <dataValidation type="list" allowBlank="1" showInputMessage="1" showErrorMessage="1" sqref="D241:D264" xr:uid="{5EBF2E72-4862-4B41-8D33-9BDE8A734A0C}">
      <formula1>"Argentinien,Australien,Chile,Deutschland,Frankreich,Italien,Libanon,Österreich,Neuseeland,Portugal,Rumänien,Schweiz,Spanien,Südafrika,Tschechien,Tunesien,Ungarn,USA,not listed"</formula1>
    </dataValidation>
    <dataValidation type="list" allowBlank="1" showInputMessage="1" showErrorMessage="1" sqref="C241:C264" xr:uid="{F95642A9-26AD-C24D-91B9-77A3ED68397D}">
      <formula1>"trocken, halbtrocken, süß, n.a."</formula1>
    </dataValidation>
    <dataValidation type="list" allowBlank="1" showInputMessage="1" showErrorMessage="1" sqref="B241:B264" xr:uid="{D0CD21AC-7B9B-B045-A92B-A149F08EDF0D}">
      <formula1>"weiß, rot, rosé, n.a."</formula1>
    </dataValidation>
    <dataValidation type="list" allowBlank="1" showInputMessage="1" showErrorMessage="1" sqref="A14:A240" xr:uid="{00000000-0002-0000-0000-000003000000}">
      <formula1>"Wein,Schaumwein,Fortfied,Spirituose"</formula1>
      <formula2>0</formula2>
    </dataValidation>
    <dataValidation type="list" allowBlank="1" showInputMessage="1" showErrorMessage="1" sqref="B14:B240" xr:uid="{00000000-0002-0000-0000-000004000000}">
      <formula1>"weiß,rot,rosé,n.a."</formula1>
      <formula2>0</formula2>
    </dataValidation>
    <dataValidation type="list" allowBlank="1" showInputMessage="1" showErrorMessage="1" sqref="C14:C240" xr:uid="{00000000-0002-0000-0000-000005000000}">
      <formula1>"trocken,süß,halbtrocken,n.a."</formula1>
      <formula2>0</formula2>
    </dataValidation>
    <dataValidation type="whole" allowBlank="1" showInputMessage="1" showErrorMessage="1" sqref="L14:L264" xr:uid="{00000000-0002-0000-0000-000002000000}">
      <formula1>0</formula1>
      <formula2>1000</formula2>
    </dataValidation>
  </dataValidations>
  <printOptions horizontalCentered="1"/>
  <pageMargins left="0.25" right="0.25" top="0.75" bottom="0.75" header="0.3" footer="0.3"/>
  <pageSetup paperSize="9" scale="60" firstPageNumber="0" fitToHeight="0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7ED9D-9A33-42C2-A291-D3ABBC553DD1}">
  <dimension ref="A1:O20"/>
  <sheetViews>
    <sheetView workbookViewId="0">
      <selection activeCell="H6" sqref="H6"/>
    </sheetView>
  </sheetViews>
  <sheetFormatPr baseColWidth="10" defaultColWidth="11" defaultRowHeight="16" x14ac:dyDescent="0.2"/>
  <cols>
    <col min="1" max="1" width="13.83203125" customWidth="1"/>
    <col min="2" max="2" width="19.33203125" customWidth="1"/>
    <col min="3" max="3" width="12.83203125" bestFit="1" customWidth="1"/>
    <col min="4" max="4" width="11.5" customWidth="1"/>
    <col min="5" max="5" width="23.5" customWidth="1"/>
    <col min="6" max="6" width="31.6640625" bestFit="1" customWidth="1"/>
    <col min="7" max="9" width="10.83203125"/>
    <col min="10" max="10" width="17.1640625" customWidth="1"/>
    <col min="11" max="11" width="8" customWidth="1"/>
    <col min="12" max="12" width="8.1640625" customWidth="1"/>
    <col min="13" max="13" width="7.83203125" customWidth="1"/>
    <col min="14" max="15" width="10.83203125" customWidth="1"/>
    <col min="16" max="16384" width="11" style="170"/>
  </cols>
  <sheetData>
    <row r="1" spans="1:15" ht="17" thickBot="1" x14ac:dyDescent="0.25">
      <c r="A1" s="170"/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</row>
    <row r="2" spans="1:15" s="171" customFormat="1" ht="34.5" customHeight="1" x14ac:dyDescent="0.2">
      <c r="D2" s="229" t="s">
        <v>47</v>
      </c>
      <c r="E2" s="230"/>
      <c r="F2" s="124" t="s">
        <v>1</v>
      </c>
      <c r="G2" s="231"/>
      <c r="H2" s="232"/>
      <c r="I2" s="233"/>
      <c r="J2" s="173"/>
      <c r="K2" s="212" t="s">
        <v>2</v>
      </c>
      <c r="L2" s="213"/>
      <c r="M2" s="213"/>
      <c r="N2" s="213"/>
      <c r="O2" s="214"/>
    </row>
    <row r="3" spans="1:15" s="171" customFormat="1" ht="28.5" customHeight="1" thickBot="1" x14ac:dyDescent="0.25">
      <c r="D3" s="215" t="s">
        <v>48</v>
      </c>
      <c r="E3" s="216"/>
      <c r="F3" s="125" t="s">
        <v>3</v>
      </c>
      <c r="G3" s="217"/>
      <c r="H3" s="218"/>
      <c r="I3" s="219"/>
      <c r="J3" s="173"/>
      <c r="K3" s="126" t="s">
        <v>49</v>
      </c>
      <c r="L3" s="127" t="s">
        <v>50</v>
      </c>
      <c r="M3" s="128" t="s">
        <v>51</v>
      </c>
      <c r="N3" s="129" t="s">
        <v>5</v>
      </c>
      <c r="O3" s="130" t="s">
        <v>6</v>
      </c>
    </row>
    <row r="4" spans="1:15" s="171" customFormat="1" ht="32.25" customHeight="1" x14ac:dyDescent="0.2">
      <c r="A4" s="239" t="s">
        <v>52</v>
      </c>
      <c r="B4" s="239"/>
      <c r="C4" s="239"/>
      <c r="D4" s="240" t="s">
        <v>53</v>
      </c>
      <c r="E4" s="216"/>
      <c r="F4" s="131" t="s">
        <v>7</v>
      </c>
      <c r="G4" s="217"/>
      <c r="H4" s="218"/>
      <c r="I4" s="219"/>
      <c r="J4" s="173"/>
      <c r="K4" s="252">
        <f>SUM(K9:K3494)</f>
        <v>0</v>
      </c>
      <c r="L4" s="254">
        <f>SUM(L9:L3494)</f>
        <v>0</v>
      </c>
      <c r="M4" s="246">
        <f>SUM(M9:M3494)</f>
        <v>0</v>
      </c>
      <c r="N4" s="248">
        <f>SUM(N9:N3494)</f>
        <v>0</v>
      </c>
      <c r="O4" s="250">
        <f>SUM(O9:O3494)</f>
        <v>0</v>
      </c>
    </row>
    <row r="5" spans="1:15" s="171" customFormat="1" ht="16.5" customHeight="1" thickBot="1" x14ac:dyDescent="0.25">
      <c r="A5" s="234" t="s">
        <v>54</v>
      </c>
      <c r="B5" s="235"/>
      <c r="D5" s="215" t="s">
        <v>55</v>
      </c>
      <c r="E5" s="216"/>
      <c r="F5" s="132" t="s">
        <v>8</v>
      </c>
      <c r="G5" s="236"/>
      <c r="H5" s="237"/>
      <c r="I5" s="238"/>
      <c r="J5" s="173"/>
      <c r="K5" s="253"/>
      <c r="L5" s="255"/>
      <c r="M5" s="247"/>
      <c r="N5" s="249"/>
      <c r="O5" s="251"/>
    </row>
    <row r="6" spans="1:15" s="171" customFormat="1" ht="50" thickBot="1" x14ac:dyDescent="0.25">
      <c r="D6" s="172"/>
      <c r="E6" s="172"/>
      <c r="F6" s="174"/>
      <c r="G6" s="175"/>
      <c r="H6" s="176"/>
      <c r="I6" s="176"/>
      <c r="J6" s="173"/>
      <c r="K6" s="177"/>
      <c r="L6" s="177"/>
      <c r="M6" s="177"/>
      <c r="N6" s="177"/>
      <c r="O6" s="177"/>
    </row>
    <row r="7" spans="1:15" s="178" customFormat="1" ht="21" x14ac:dyDescent="0.2">
      <c r="A7" s="220" t="s">
        <v>56</v>
      </c>
      <c r="B7" s="221"/>
      <c r="C7" s="221"/>
      <c r="D7" s="222"/>
      <c r="E7" s="223" t="s">
        <v>57</v>
      </c>
      <c r="F7" s="225" t="s">
        <v>58</v>
      </c>
      <c r="G7" s="225" t="s">
        <v>59</v>
      </c>
      <c r="H7" s="227"/>
      <c r="I7" s="228"/>
      <c r="J7" s="241" t="s">
        <v>19</v>
      </c>
      <c r="K7" s="243" t="s">
        <v>26</v>
      </c>
      <c r="L7" s="244"/>
      <c r="M7" s="244"/>
      <c r="N7" s="244"/>
      <c r="O7" s="245"/>
    </row>
    <row r="8" spans="1:15" s="171" customFormat="1" ht="31" thickBot="1" x14ac:dyDescent="0.25">
      <c r="A8" s="133" t="s">
        <v>29</v>
      </c>
      <c r="B8" s="134" t="s">
        <v>60</v>
      </c>
      <c r="C8" s="135" t="s">
        <v>61</v>
      </c>
      <c r="D8" s="136" t="s">
        <v>62</v>
      </c>
      <c r="E8" s="224"/>
      <c r="F8" s="226"/>
      <c r="G8" s="137" t="s">
        <v>49</v>
      </c>
      <c r="H8" s="138" t="s">
        <v>50</v>
      </c>
      <c r="I8" s="139" t="s">
        <v>51</v>
      </c>
      <c r="J8" s="242"/>
      <c r="K8" s="140" t="s">
        <v>63</v>
      </c>
      <c r="L8" s="141" t="s">
        <v>64</v>
      </c>
      <c r="M8" s="141" t="s">
        <v>65</v>
      </c>
      <c r="N8" s="142" t="s">
        <v>5</v>
      </c>
      <c r="O8" s="143" t="s">
        <v>6</v>
      </c>
    </row>
    <row r="9" spans="1:15" s="171" customFormat="1" ht="171" customHeight="1" x14ac:dyDescent="0.2">
      <c r="A9" s="144" t="s">
        <v>66</v>
      </c>
      <c r="B9" s="145" t="s">
        <v>67</v>
      </c>
      <c r="C9" s="146" t="s">
        <v>68</v>
      </c>
      <c r="D9" s="147" t="s">
        <v>69</v>
      </c>
      <c r="E9" s="148"/>
      <c r="F9" s="149" t="s">
        <v>70</v>
      </c>
      <c r="G9" s="150">
        <v>37.9</v>
      </c>
      <c r="H9" s="151">
        <v>74.8</v>
      </c>
      <c r="I9" s="152">
        <f>36.9*6</f>
        <v>221.39999999999998</v>
      </c>
      <c r="J9" s="153"/>
      <c r="K9" s="154"/>
      <c r="L9" s="155"/>
      <c r="M9" s="155"/>
      <c r="N9" s="156">
        <f t="shared" ref="N9:N20" si="0">O9/1.2</f>
        <v>0</v>
      </c>
      <c r="O9" s="157">
        <f t="shared" ref="O9:O12" si="1">K9*G9+L9*H9+M9*I9</f>
        <v>0</v>
      </c>
    </row>
    <row r="10" spans="1:15" s="171" customFormat="1" ht="174.75" customHeight="1" x14ac:dyDescent="0.2">
      <c r="A10" s="144" t="s">
        <v>66</v>
      </c>
      <c r="B10" s="145" t="s">
        <v>71</v>
      </c>
      <c r="C10" s="146" t="s">
        <v>72</v>
      </c>
      <c r="D10" s="147" t="s">
        <v>73</v>
      </c>
      <c r="E10" s="148"/>
      <c r="F10" s="149" t="s">
        <v>74</v>
      </c>
      <c r="G10" s="150">
        <v>36.9</v>
      </c>
      <c r="H10" s="151">
        <v>72.8</v>
      </c>
      <c r="I10" s="152">
        <f>35.9*6</f>
        <v>215.39999999999998</v>
      </c>
      <c r="J10" s="153"/>
      <c r="K10" s="154"/>
      <c r="L10" s="155"/>
      <c r="M10" s="155"/>
      <c r="N10" s="156">
        <f t="shared" si="0"/>
        <v>0</v>
      </c>
      <c r="O10" s="157">
        <f t="shared" si="1"/>
        <v>0</v>
      </c>
    </row>
    <row r="11" spans="1:15" s="171" customFormat="1" ht="180" customHeight="1" x14ac:dyDescent="0.2">
      <c r="A11" s="144" t="s">
        <v>66</v>
      </c>
      <c r="B11" s="145" t="s">
        <v>75</v>
      </c>
      <c r="C11" s="146" t="s">
        <v>76</v>
      </c>
      <c r="D11" s="147" t="s">
        <v>77</v>
      </c>
      <c r="E11" s="148"/>
      <c r="F11" s="149" t="s">
        <v>78</v>
      </c>
      <c r="G11" s="150">
        <v>35.9</v>
      </c>
      <c r="H11" s="151">
        <v>70.8</v>
      </c>
      <c r="I11" s="152">
        <f>34.9*6</f>
        <v>209.39999999999998</v>
      </c>
      <c r="J11" s="153"/>
      <c r="K11" s="154"/>
      <c r="L11" s="155"/>
      <c r="M11" s="155"/>
      <c r="N11" s="156">
        <f t="shared" si="0"/>
        <v>0</v>
      </c>
      <c r="O11" s="157">
        <f t="shared" si="1"/>
        <v>0</v>
      </c>
    </row>
    <row r="12" spans="1:15" s="171" customFormat="1" ht="187.5" customHeight="1" x14ac:dyDescent="0.2">
      <c r="A12" s="144" t="s">
        <v>66</v>
      </c>
      <c r="B12" s="145" t="s">
        <v>79</v>
      </c>
      <c r="C12" s="146" t="s">
        <v>68</v>
      </c>
      <c r="D12" s="147" t="s">
        <v>80</v>
      </c>
      <c r="E12" s="148"/>
      <c r="F12" s="149" t="s">
        <v>81</v>
      </c>
      <c r="G12" s="150">
        <v>34.9</v>
      </c>
      <c r="H12" s="151">
        <v>68.8</v>
      </c>
      <c r="I12" s="152">
        <f>33.9*6</f>
        <v>203.39999999999998</v>
      </c>
      <c r="J12" s="153"/>
      <c r="K12" s="154"/>
      <c r="L12" s="155"/>
      <c r="M12" s="155"/>
      <c r="N12" s="156">
        <f t="shared" si="0"/>
        <v>0</v>
      </c>
      <c r="O12" s="157">
        <f t="shared" si="1"/>
        <v>0</v>
      </c>
    </row>
    <row r="13" spans="1:15" s="171" customFormat="1" ht="173.25" customHeight="1" x14ac:dyDescent="0.2">
      <c r="A13" s="144" t="s">
        <v>82</v>
      </c>
      <c r="B13" s="145" t="s">
        <v>83</v>
      </c>
      <c r="C13" s="146" t="s">
        <v>84</v>
      </c>
      <c r="D13" s="147" t="s">
        <v>85</v>
      </c>
      <c r="E13" s="148"/>
      <c r="F13" s="149" t="s">
        <v>86</v>
      </c>
      <c r="G13" s="150">
        <v>23.9</v>
      </c>
      <c r="H13" s="151" t="s">
        <v>87</v>
      </c>
      <c r="I13" s="152">
        <f>6*22.9</f>
        <v>137.39999999999998</v>
      </c>
      <c r="J13" s="153"/>
      <c r="K13" s="154"/>
      <c r="L13" s="155" t="s">
        <v>87</v>
      </c>
      <c r="M13" s="155"/>
      <c r="N13" s="156">
        <f t="shared" si="0"/>
        <v>0</v>
      </c>
      <c r="O13" s="157">
        <f>K13*G13+M13*I13</f>
        <v>0</v>
      </c>
    </row>
    <row r="14" spans="1:15" s="171" customFormat="1" ht="174" customHeight="1" x14ac:dyDescent="0.2">
      <c r="A14" s="144" t="s">
        <v>88</v>
      </c>
      <c r="B14" s="145" t="s">
        <v>89</v>
      </c>
      <c r="C14" s="146" t="s">
        <v>90</v>
      </c>
      <c r="D14" s="147" t="s">
        <v>91</v>
      </c>
      <c r="E14" s="148"/>
      <c r="F14" s="149" t="s">
        <v>92</v>
      </c>
      <c r="G14" s="150">
        <v>74.900000000000006</v>
      </c>
      <c r="H14" s="151" t="s">
        <v>87</v>
      </c>
      <c r="I14" s="152" t="s">
        <v>87</v>
      </c>
      <c r="J14" s="153"/>
      <c r="K14" s="154"/>
      <c r="L14" s="155" t="s">
        <v>87</v>
      </c>
      <c r="M14" s="155" t="s">
        <v>87</v>
      </c>
      <c r="N14" s="156">
        <f t="shared" si="0"/>
        <v>0</v>
      </c>
      <c r="O14" s="157">
        <f t="shared" ref="O14:O20" si="2">K14*G14</f>
        <v>0</v>
      </c>
    </row>
    <row r="15" spans="1:15" s="171" customFormat="1" ht="176.25" customHeight="1" x14ac:dyDescent="0.2">
      <c r="A15" s="144" t="s">
        <v>88</v>
      </c>
      <c r="B15" s="145" t="s">
        <v>93</v>
      </c>
      <c r="C15" s="146" t="s">
        <v>94</v>
      </c>
      <c r="D15" s="147" t="s">
        <v>95</v>
      </c>
      <c r="E15" s="148"/>
      <c r="F15" s="149" t="s">
        <v>96</v>
      </c>
      <c r="G15" s="150">
        <v>86.9</v>
      </c>
      <c r="H15" s="151" t="s">
        <v>87</v>
      </c>
      <c r="I15" s="152" t="s">
        <v>87</v>
      </c>
      <c r="J15" s="153"/>
      <c r="K15" s="154"/>
      <c r="L15" s="155" t="s">
        <v>87</v>
      </c>
      <c r="M15" s="155" t="s">
        <v>87</v>
      </c>
      <c r="N15" s="156">
        <f t="shared" si="0"/>
        <v>0</v>
      </c>
      <c r="O15" s="157">
        <f t="shared" si="2"/>
        <v>0</v>
      </c>
    </row>
    <row r="16" spans="1:15" s="171" customFormat="1" ht="170.25" customHeight="1" x14ac:dyDescent="0.2">
      <c r="A16" s="144" t="s">
        <v>88</v>
      </c>
      <c r="B16" s="145" t="s">
        <v>97</v>
      </c>
      <c r="C16" s="146" t="s">
        <v>98</v>
      </c>
      <c r="D16" s="147" t="s">
        <v>99</v>
      </c>
      <c r="E16" s="148"/>
      <c r="F16" s="149" t="s">
        <v>100</v>
      </c>
      <c r="G16" s="150">
        <v>34.9</v>
      </c>
      <c r="H16" s="151" t="s">
        <v>87</v>
      </c>
      <c r="I16" s="152" t="s">
        <v>87</v>
      </c>
      <c r="J16" s="153"/>
      <c r="K16" s="154"/>
      <c r="L16" s="155" t="s">
        <v>87</v>
      </c>
      <c r="M16" s="155" t="s">
        <v>87</v>
      </c>
      <c r="N16" s="156">
        <f t="shared" si="0"/>
        <v>0</v>
      </c>
      <c r="O16" s="157">
        <f t="shared" si="2"/>
        <v>0</v>
      </c>
    </row>
    <row r="17" spans="1:15" s="171" customFormat="1" ht="174" customHeight="1" x14ac:dyDescent="0.2">
      <c r="A17" s="144" t="s">
        <v>88</v>
      </c>
      <c r="B17" s="145" t="s">
        <v>101</v>
      </c>
      <c r="C17" s="146" t="s">
        <v>102</v>
      </c>
      <c r="D17" s="147" t="s">
        <v>103</v>
      </c>
      <c r="E17" s="148"/>
      <c r="F17" s="149" t="s">
        <v>104</v>
      </c>
      <c r="G17" s="150">
        <v>48.9</v>
      </c>
      <c r="H17" s="151" t="s">
        <v>87</v>
      </c>
      <c r="I17" s="152" t="s">
        <v>87</v>
      </c>
      <c r="J17" s="153"/>
      <c r="K17" s="154"/>
      <c r="L17" s="155" t="s">
        <v>87</v>
      </c>
      <c r="M17" s="155" t="s">
        <v>87</v>
      </c>
      <c r="N17" s="156">
        <f t="shared" si="0"/>
        <v>0</v>
      </c>
      <c r="O17" s="157">
        <f t="shared" si="2"/>
        <v>0</v>
      </c>
    </row>
    <row r="18" spans="1:15" s="171" customFormat="1" ht="192.75" customHeight="1" x14ac:dyDescent="0.2">
      <c r="A18" s="144" t="s">
        <v>88</v>
      </c>
      <c r="B18" s="145" t="s">
        <v>105</v>
      </c>
      <c r="C18" s="146" t="s">
        <v>106</v>
      </c>
      <c r="D18" s="147" t="s">
        <v>107</v>
      </c>
      <c r="E18" s="148"/>
      <c r="F18" s="149" t="s">
        <v>108</v>
      </c>
      <c r="G18" s="150">
        <v>60.9</v>
      </c>
      <c r="H18" s="151" t="s">
        <v>87</v>
      </c>
      <c r="I18" s="152" t="s">
        <v>87</v>
      </c>
      <c r="J18" s="153"/>
      <c r="K18" s="154"/>
      <c r="L18" s="155" t="s">
        <v>87</v>
      </c>
      <c r="M18" s="155" t="s">
        <v>87</v>
      </c>
      <c r="N18" s="156">
        <f t="shared" si="0"/>
        <v>0</v>
      </c>
      <c r="O18" s="157">
        <f t="shared" si="2"/>
        <v>0</v>
      </c>
    </row>
    <row r="19" spans="1:15" s="171" customFormat="1" ht="171" customHeight="1" thickBot="1" x14ac:dyDescent="0.25">
      <c r="A19" s="144" t="s">
        <v>88</v>
      </c>
      <c r="B19" s="145" t="s">
        <v>109</v>
      </c>
      <c r="C19" s="146" t="s">
        <v>110</v>
      </c>
      <c r="D19" s="147" t="s">
        <v>111</v>
      </c>
      <c r="E19" s="148"/>
      <c r="F19" s="158" t="s">
        <v>112</v>
      </c>
      <c r="G19" s="150">
        <v>37.9</v>
      </c>
      <c r="H19" s="151" t="s">
        <v>87</v>
      </c>
      <c r="I19" s="152" t="s">
        <v>87</v>
      </c>
      <c r="J19" s="153"/>
      <c r="K19" s="154"/>
      <c r="L19" s="155" t="s">
        <v>87</v>
      </c>
      <c r="M19" s="155" t="s">
        <v>87</v>
      </c>
      <c r="N19" s="156">
        <f t="shared" si="0"/>
        <v>0</v>
      </c>
      <c r="O19" s="157">
        <f t="shared" si="2"/>
        <v>0</v>
      </c>
    </row>
    <row r="20" spans="1:15" s="171" customFormat="1" ht="174.75" customHeight="1" thickBot="1" x14ac:dyDescent="0.25">
      <c r="A20" s="159" t="s">
        <v>88</v>
      </c>
      <c r="B20" s="160" t="s">
        <v>113</v>
      </c>
      <c r="C20" s="161" t="s">
        <v>114</v>
      </c>
      <c r="D20" s="162" t="s">
        <v>115</v>
      </c>
      <c r="E20" s="163"/>
      <c r="F20" s="158" t="s">
        <v>116</v>
      </c>
      <c r="G20" s="164">
        <v>61.9</v>
      </c>
      <c r="H20" s="151" t="s">
        <v>87</v>
      </c>
      <c r="I20" s="152" t="s">
        <v>87</v>
      </c>
      <c r="J20" s="165"/>
      <c r="K20" s="166"/>
      <c r="L20" s="167" t="s">
        <v>87</v>
      </c>
      <c r="M20" s="167" t="s">
        <v>87</v>
      </c>
      <c r="N20" s="168">
        <f t="shared" si="0"/>
        <v>0</v>
      </c>
      <c r="O20" s="169">
        <f t="shared" si="2"/>
        <v>0</v>
      </c>
    </row>
  </sheetData>
  <mergeCells count="22">
    <mergeCell ref="K7:O7"/>
    <mergeCell ref="M4:M5"/>
    <mergeCell ref="N4:N5"/>
    <mergeCell ref="O4:O5"/>
    <mergeCell ref="K4:K5"/>
    <mergeCell ref="L4:L5"/>
    <mergeCell ref="K2:O2"/>
    <mergeCell ref="D3:E3"/>
    <mergeCell ref="G3:I3"/>
    <mergeCell ref="A7:D7"/>
    <mergeCell ref="E7:E8"/>
    <mergeCell ref="F7:F8"/>
    <mergeCell ref="G7:I7"/>
    <mergeCell ref="D2:E2"/>
    <mergeCell ref="G2:I2"/>
    <mergeCell ref="A5:B5"/>
    <mergeCell ref="D5:E5"/>
    <mergeCell ref="G5:I5"/>
    <mergeCell ref="A4:C4"/>
    <mergeCell ref="D4:E4"/>
    <mergeCell ref="G4:I4"/>
    <mergeCell ref="J7:J8"/>
  </mergeCells>
  <hyperlinks>
    <hyperlink ref="D4" r:id="rId1" xr:uid="{F88661D5-C3D9-4F5C-9F3B-7583C012A88D}"/>
  </hyperlinks>
  <pageMargins left="0.7" right="0.7" top="0.78740157499999996" bottom="0.78740157499999996" header="0.3" footer="0.3"/>
  <pageSetup paperSize="9" orientation="portrait" horizontalDpi="1200" verticalDpi="1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Gesamtliste</vt:lpstr>
      <vt:lpstr>Zalto Denk'Art</vt:lpstr>
      <vt:lpstr>Gesamtliste!Druckbereich</vt:lpstr>
    </vt:vector>
  </TitlesOfParts>
  <Company>beBrand B.V.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Clemens Riedl</dc:creator>
  <dc:description/>
  <cp:lastModifiedBy>Microsoft Office User</cp:lastModifiedBy>
  <cp:revision>3</cp:revision>
  <cp:lastPrinted>2021-01-12T12:38:02Z</cp:lastPrinted>
  <dcterms:created xsi:type="dcterms:W3CDTF">2014-09-02T10:40:28Z</dcterms:created>
  <dcterms:modified xsi:type="dcterms:W3CDTF">2021-01-12T12:38:04Z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beBrand B.V.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