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8_{410D1AB1-B619-0347-A75D-875D7979EA13}" xr6:coauthVersionLast="46" xr6:coauthVersionMax="46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Gesamtliste!$A$13:$X$69</definedName>
    <definedName name="_xlnm.Print_Area" localSheetId="0">Gesamtliste!$A$1:$X$86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0" i="2" l="1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69" i="1"/>
  <c r="W69" i="1"/>
  <c r="X68" i="1"/>
  <c r="W68" i="1"/>
  <c r="X67" i="1"/>
  <c r="W67" i="1"/>
  <c r="X66" i="1"/>
  <c r="W66" i="1"/>
  <c r="X65" i="1"/>
  <c r="W65" i="1"/>
  <c r="X63" i="1"/>
  <c r="W63" i="1"/>
  <c r="X62" i="1"/>
  <c r="W62" i="1"/>
  <c r="X61" i="1"/>
  <c r="W61" i="1"/>
  <c r="X60" i="1"/>
  <c r="W60" i="1"/>
  <c r="X58" i="1"/>
  <c r="W58" i="1"/>
  <c r="X57" i="1"/>
  <c r="W57" i="1"/>
  <c r="X53" i="1"/>
  <c r="W53" i="1"/>
  <c r="X51" i="1"/>
  <c r="W51" i="1"/>
  <c r="X50" i="1"/>
  <c r="W50" i="1"/>
  <c r="X49" i="1"/>
  <c r="W49" i="1"/>
  <c r="X48" i="1"/>
  <c r="W48" i="1"/>
  <c r="X24" i="1"/>
  <c r="W24" i="1"/>
  <c r="X39" i="1"/>
  <c r="W39" i="1"/>
  <c r="X47" i="1"/>
  <c r="W47" i="1"/>
  <c r="X46" i="1"/>
  <c r="W46" i="1"/>
  <c r="X45" i="1"/>
  <c r="W45" i="1"/>
  <c r="X44" i="1"/>
  <c r="W44" i="1"/>
  <c r="X42" i="1"/>
  <c r="W42" i="1"/>
  <c r="X43" i="1"/>
  <c r="W43" i="1"/>
  <c r="X40" i="1"/>
  <c r="W40" i="1"/>
  <c r="X38" i="1"/>
  <c r="W38" i="1"/>
  <c r="X37" i="1"/>
  <c r="W37" i="1"/>
  <c r="X36" i="1"/>
  <c r="W36" i="1"/>
  <c r="X34" i="1"/>
  <c r="W34" i="1"/>
  <c r="X35" i="1"/>
  <c r="W35" i="1"/>
  <c r="X33" i="1"/>
  <c r="W33" i="1"/>
  <c r="X32" i="1"/>
  <c r="W32" i="1"/>
  <c r="X23" i="1"/>
  <c r="W23" i="1"/>
  <c r="X22" i="1"/>
  <c r="W22" i="1"/>
  <c r="X21" i="1"/>
  <c r="W21" i="1"/>
  <c r="X20" i="1"/>
  <c r="W20" i="1"/>
  <c r="X19" i="1"/>
  <c r="W19" i="1"/>
  <c r="X16" i="1"/>
  <c r="W16" i="1"/>
  <c r="X15" i="1"/>
  <c r="W15" i="1"/>
  <c r="X14" i="1"/>
  <c r="W14" i="1"/>
  <c r="V4" i="1"/>
  <c r="X4" i="1" l="1"/>
  <c r="N9" i="2"/>
  <c r="N4" i="2" s="1"/>
  <c r="O4" i="2"/>
  <c r="W4" i="1"/>
  <c r="X8" i="1" s="1"/>
  <c r="X9" i="1" s="1"/>
  <c r="X10" i="1" s="1"/>
</calcChain>
</file>

<file path=xl/sharedStrings.xml><?xml version="1.0" encoding="utf-8"?>
<sst xmlns="http://schemas.openxmlformats.org/spreadsheetml/2006/main" count="850" uniqueCount="275">
  <si>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</si>
  <si>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</si>
  <si>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</si>
  <si>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</si>
  <si>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</si>
  <si>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</si>
  <si>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</si>
  <si>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</si>
  <si>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</si>
  <si>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</si>
  <si>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</si>
  <si>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</si>
  <si>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</si>
  <si>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</si>
  <si>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</si>
  <si>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</si>
  <si>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</si>
  <si>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</si>
  <si>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</si>
  <si>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</si>
  <si>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</si>
  <si>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</si>
  <si>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</si>
  <si>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</si>
  <si>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</si>
  <si>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</si>
  <si>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</si>
  <si>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</si>
  <si>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</si>
  <si>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</si>
  <si>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</si>
  <si>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</si>
  <si>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</si>
  <si>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</si>
  <si>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</si>
  <si>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</si>
  <si>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</si>
  <si>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</si>
  <si>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</si>
  <si>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</si>
  <si>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</si>
  <si>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</si>
  <si>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</si>
  <si>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</si>
  <si>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</si>
  <si>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</si>
  <si>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</si>
  <si>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</si>
  <si>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</si>
  <si>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</si>
  <si>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</si>
  <si>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</si>
  <si>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</si>
  <si>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</si>
  <si>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</si>
  <si>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</si>
  <si>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</si>
  <si>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</si>
  <si>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</si>
  <si>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</si>
  <si>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</si>
  <si>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</si>
  <si>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</si>
  <si>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</si>
  <si>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</si>
  <si>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</si>
  <si>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</si>
  <si>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</si>
  <si>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</si>
  <si>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</si>
  <si>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</si>
  <si>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</si>
  <si>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</si>
  <si>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</si>
  <si>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</si>
  <si>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</si>
  <si>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</si>
  <si>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</si>
  <si>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</si>
  <si>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</si>
  <si>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</si>
  <si>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</si>
  <si>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</si>
  <si>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</si>
  <si>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</si>
  <si>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</si>
  <si>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</si>
  <si>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</si>
  <si>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</si>
  <si>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</si>
  <si>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</si>
  <si>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</si>
  <si>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</si>
  <si>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</si>
  <si>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</si>
  <si>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</si>
  <si>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</si>
  <si>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</si>
  <si>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</si>
  <si>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</si>
  <si>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</si>
  <si>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</si>
  <si>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</si>
  <si>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</si>
  <si>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</si>
  <si>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</si>
  <si>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</si>
  <si>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</si>
  <si>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</si>
  <si>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</si>
  <si>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</si>
  <si>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</si>
  <si>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</si>
  <si>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</si>
  <si>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</si>
  <si>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</si>
  <si>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</si>
  <si>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</si>
  <si>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rot</t>
  </si>
  <si>
    <t>trocken</t>
  </si>
  <si>
    <t>Italien</t>
  </si>
  <si>
    <t>Piemont</t>
  </si>
  <si>
    <t>Barale Fratelli</t>
  </si>
  <si>
    <t>Barbaresco Rabaja</t>
  </si>
  <si>
    <t>Nebbiolo</t>
  </si>
  <si>
    <t>Bartolo Mascarello</t>
  </si>
  <si>
    <t>Braida</t>
  </si>
  <si>
    <t>Barbera Ai Suma</t>
  </si>
  <si>
    <t>Barbera</t>
  </si>
  <si>
    <t>Barbera Bricco dell Uccellone</t>
  </si>
  <si>
    <t>Barbera Bricco della Bigotta</t>
  </si>
  <si>
    <t>Bruno Giacosa</t>
  </si>
  <si>
    <t>Conterno</t>
  </si>
  <si>
    <t>Elio Grasso</t>
  </si>
  <si>
    <t>Barbera d'Alba Vigna Martina</t>
  </si>
  <si>
    <t>Barolo Ginestra Casa Mate</t>
  </si>
  <si>
    <t>Barolo Riserva Rüncot</t>
  </si>
  <si>
    <t>Barolo Rüncot</t>
  </si>
  <si>
    <t>Gaja</t>
  </si>
  <si>
    <t>Barbaresco</t>
  </si>
  <si>
    <t>Barbaresco Costa Russi</t>
  </si>
  <si>
    <t>Barbaresco Sori San Lorenzo</t>
  </si>
  <si>
    <t>Barbaresco Sori Tildin</t>
  </si>
  <si>
    <t>Barolo Sperrs</t>
  </si>
  <si>
    <t>Barolo Sperss</t>
  </si>
  <si>
    <t>Conteisa</t>
  </si>
  <si>
    <t>Costa Russi</t>
  </si>
  <si>
    <t>Darmagi</t>
  </si>
  <si>
    <t>Gaja &amp; Rey</t>
  </si>
  <si>
    <t>Chardonnay</t>
  </si>
  <si>
    <t>Michele Chiarlo</t>
  </si>
  <si>
    <t>Paolo Scavino</t>
  </si>
  <si>
    <t>Barolo Carobric</t>
  </si>
  <si>
    <t>Barolo Riserva Rocche dell Annunziata</t>
  </si>
  <si>
    <t>Barolo Rocche dell Annunziata</t>
  </si>
  <si>
    <t>Rocche dei Manzoni</t>
  </si>
  <si>
    <t>Barolo Capella di Santo Stefano</t>
  </si>
  <si>
    <t>Barolo Capella di Santo Stefano Perno</t>
  </si>
  <si>
    <t>Barolo Pianpolvere Soprano Bussia</t>
  </si>
  <si>
    <t>Barolo Riserva Pianpolvere Soprano</t>
  </si>
  <si>
    <t>Barolo Vigna Raoul</t>
  </si>
  <si>
    <t>Rocche die Manzoni</t>
  </si>
  <si>
    <t>Barolo Perno Capella di Santo Stefano</t>
  </si>
  <si>
    <t>Barolo Riserva Madonna Assunta La Villa</t>
  </si>
  <si>
    <t>Bricco Manzoni</t>
  </si>
  <si>
    <t>Sandrone, Luciano</t>
  </si>
  <si>
    <t>Travaglini</t>
  </si>
  <si>
    <t>Gatttinara</t>
  </si>
  <si>
    <t>in</t>
  </si>
  <si>
    <t>elv</t>
  </si>
  <si>
    <t>ts</t>
  </si>
  <si>
    <t>esb</t>
  </si>
  <si>
    <t>elb</t>
  </si>
  <si>
    <t>hf</t>
  </si>
  <si>
    <t>eb, elv</t>
  </si>
  <si>
    <t>ms</t>
  </si>
  <si>
    <t>wa</t>
  </si>
  <si>
    <t>elb, elv</t>
  </si>
  <si>
    <t>kb</t>
  </si>
  <si>
    <t>ints</t>
  </si>
  <si>
    <t>elb,elv</t>
  </si>
  <si>
    <t>W-BOX-N/01</t>
  </si>
  <si>
    <t>tr-16-2401</t>
  </si>
  <si>
    <t>U</t>
  </si>
  <si>
    <t>ORANGE-A/02-F</t>
  </si>
  <si>
    <t>tr-16-13306</t>
  </si>
  <si>
    <t>D</t>
  </si>
  <si>
    <t>OHK1</t>
  </si>
  <si>
    <t>tr-16-19477</t>
  </si>
  <si>
    <t>tr-16-19480</t>
  </si>
  <si>
    <t>tr-16-19481</t>
  </si>
  <si>
    <t>tr-16-19482</t>
  </si>
  <si>
    <t>tr-16-19483</t>
  </si>
  <si>
    <t>G-BOX-B/09</t>
  </si>
  <si>
    <t>W-BOX-I/08</t>
  </si>
  <si>
    <t>tr-16-19484</t>
  </si>
  <si>
    <t>tr-16-19485</t>
  </si>
  <si>
    <t>ORANGE-A/02-H</t>
  </si>
  <si>
    <t>tr-16-18873</t>
  </si>
  <si>
    <t>tr-16-19486</t>
  </si>
  <si>
    <t>tr-16-19487</t>
  </si>
  <si>
    <t>tr-16-19488</t>
  </si>
  <si>
    <t>tr-16-19489</t>
  </si>
  <si>
    <t>tr-16-19491</t>
  </si>
  <si>
    <t>G-BOX-K/06</t>
  </si>
  <si>
    <t>W-BOX-A/08</t>
  </si>
  <si>
    <t>P-BOX-N/01</t>
  </si>
  <si>
    <t>VR-B/02</t>
  </si>
  <si>
    <t>VR-B/03</t>
  </si>
  <si>
    <t>VR-B/04</t>
  </si>
  <si>
    <t>tr-16-19492</t>
  </si>
  <si>
    <t>tr-16-19494</t>
  </si>
  <si>
    <t>tr-16-19496</t>
  </si>
  <si>
    <t>tr-16-18176</t>
  </si>
  <si>
    <t>tr-16-18175</t>
  </si>
  <si>
    <t>tr-16-19893</t>
  </si>
  <si>
    <t>tr-16-19897</t>
  </si>
  <si>
    <t>tr-16-19896</t>
  </si>
  <si>
    <t>tr-16-19894</t>
  </si>
  <si>
    <t>tr-16-19895</t>
  </si>
  <si>
    <t>VR-C/01</t>
  </si>
  <si>
    <t>W-BOX-H/07</t>
  </si>
  <si>
    <t>tr-16-19892</t>
  </si>
  <si>
    <t>tr-16-18181</t>
  </si>
  <si>
    <t>tr-16-18180</t>
  </si>
  <si>
    <t>L-BOX-F/07</t>
  </si>
  <si>
    <t>W-BOX-K/07</t>
  </si>
  <si>
    <t>tr-16-14749</t>
  </si>
  <si>
    <t>tr-16-16941</t>
  </si>
  <si>
    <t>NI-A/01</t>
  </si>
  <si>
    <t>tr-16-18182</t>
  </si>
  <si>
    <t>tr-16-19902</t>
  </si>
  <si>
    <t>tr-16-10245</t>
  </si>
  <si>
    <t>G-BOX-D/05</t>
  </si>
  <si>
    <t>G-BOX-B/06</t>
  </si>
  <si>
    <t>O-BOX-A/01</t>
  </si>
  <si>
    <t>tr-16-19497</t>
  </si>
  <si>
    <t>tr-16-5800</t>
  </si>
  <si>
    <t>tr-16-19503</t>
  </si>
  <si>
    <t>tr-16-19504</t>
  </si>
  <si>
    <t>tr-16-19505</t>
  </si>
  <si>
    <t>tr-16-19507</t>
  </si>
  <si>
    <t>G-BOX-/06</t>
  </si>
  <si>
    <t>VR-I/07</t>
  </si>
  <si>
    <t>tr-16-19508</t>
  </si>
  <si>
    <t>tr-16-19509</t>
  </si>
  <si>
    <t>tr-16-19510</t>
  </si>
  <si>
    <t>tr-16-19511</t>
  </si>
  <si>
    <t>tr-16-19512</t>
  </si>
  <si>
    <t>tr-16-19514</t>
  </si>
  <si>
    <t>tr-16-19515</t>
  </si>
  <si>
    <t>tr-16-19516</t>
  </si>
  <si>
    <t>tr-16-19517</t>
  </si>
  <si>
    <t>tr-16-19518</t>
  </si>
  <si>
    <t>OHK</t>
  </si>
  <si>
    <t>G-BOX-E/03</t>
  </si>
  <si>
    <t>tr-16-19519</t>
  </si>
  <si>
    <t>tr-16-19520</t>
  </si>
  <si>
    <t>tr-16-19521</t>
  </si>
  <si>
    <t>tr-16-19522</t>
  </si>
  <si>
    <t>tr-16-19523</t>
  </si>
  <si>
    <t>tr-16-12303</t>
  </si>
  <si>
    <t>P-BOX-B/05</t>
  </si>
  <si>
    <t>tr-1616229</t>
  </si>
  <si>
    <t>Sonderpreisliste</t>
  </si>
  <si>
    <t>PIEMONT</t>
  </si>
  <si>
    <t>Barolo Cascina Francia - SCHATZKAMMER</t>
  </si>
  <si>
    <t>Barolo Monfortino - SCHATZKAMMER</t>
  </si>
  <si>
    <t>Barolo - SCHATZKAMMER</t>
  </si>
  <si>
    <t>Barolo Falletto Riserva (Red Label) - SCHATZKAMMER</t>
  </si>
  <si>
    <t>Barbaresco Sori San Lorenzo - SCHATZKAMMER</t>
  </si>
  <si>
    <t>Barolo Riserva Monfortino - SCHATZKAMMER</t>
  </si>
  <si>
    <t>Barolo Cannubi Boschis - SCHATZKAMMER</t>
  </si>
  <si>
    <t>elb, JG nicht lesbar</t>
  </si>
  <si>
    <t>STAND 09-02-21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</si>
</sst>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9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1"/>
      <color theme="0" tint="-0.499984740745262"/>
      <name val="Calibri"/>
      <family val="2"/>
      <charset val="1"/>
    </font>
    <font>
      <b/>
      <sz val="11"/>
      <color theme="0" tint="-0.499984740745262"/>
      <name val="Calibri"/>
      <family val="2"/>
      <charset val="1"/>
    </font>
    <font>
      <sz val="10"/>
      <color theme="0" tint="-0.499984740745262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FFFF00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1" fillId="0" borderId="0" applyBorder="0" applyProtection="0"/>
    <xf numFmtId="0" fontId="6" fillId="0" borderId="0" applyBorder="0" applyProtection="0"/>
  </cellStyleXfs>
  <cellXfs count="279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2" fillId="7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64" fontId="15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42" xfId="0" applyFont="1" applyBorder="1"/>
    <xf numFmtId="0" fontId="20" fillId="0" borderId="43" xfId="0" applyFont="1" applyBorder="1"/>
    <xf numFmtId="0" fontId="20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20" fillId="3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49" fontId="16" fillId="0" borderId="47" xfId="1" applyNumberFormat="1" applyFont="1" applyBorder="1" applyAlignment="1" applyProtection="1">
      <alignment horizontal="center" vertical="center"/>
    </xf>
    <xf numFmtId="164" fontId="19" fillId="6" borderId="47" xfId="1" applyFont="1" applyFill="1" applyBorder="1" applyAlignment="1" applyProtection="1">
      <alignment horizontal="right" vertical="center"/>
    </xf>
    <xf numFmtId="164" fontId="20" fillId="3" borderId="46" xfId="1" applyFont="1" applyFill="1" applyBorder="1" applyAlignment="1" applyProtection="1">
      <alignment horizontal="right" vertical="center"/>
    </xf>
    <xf numFmtId="49" fontId="20" fillId="8" borderId="48" xfId="1" applyNumberFormat="1" applyFont="1" applyFill="1" applyBorder="1" applyAlignment="1" applyProtection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164" fontId="20" fillId="3" borderId="50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0" fillId="0" borderId="52" xfId="0" applyFont="1" applyBorder="1"/>
    <xf numFmtId="0" fontId="20" fillId="0" borderId="53" xfId="0" applyFont="1" applyBorder="1"/>
    <xf numFmtId="0" fontId="20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9" fontId="16" fillId="0" borderId="53" xfId="1" applyNumberFormat="1" applyFont="1" applyBorder="1" applyAlignment="1" applyProtection="1">
      <alignment horizontal="center" vertical="center"/>
    </xf>
    <xf numFmtId="49" fontId="16" fillId="0" borderId="55" xfId="1" applyNumberFormat="1" applyFont="1" applyBorder="1" applyAlignment="1" applyProtection="1">
      <alignment horizontal="center" vertical="center"/>
    </xf>
    <xf numFmtId="164" fontId="19" fillId="6" borderId="55" xfId="1" applyFont="1" applyFill="1" applyBorder="1" applyAlignment="1" applyProtection="1">
      <alignment horizontal="right" vertical="center"/>
    </xf>
    <xf numFmtId="164" fontId="20" fillId="3" borderId="56" xfId="1" applyFont="1" applyFill="1" applyBorder="1" applyAlignment="1" applyProtection="1">
      <alignment horizontal="right" vertical="center"/>
    </xf>
    <xf numFmtId="49" fontId="20" fillId="8" borderId="57" xfId="1" applyNumberFormat="1" applyFont="1" applyFill="1" applyBorder="1" applyAlignment="1" applyProtection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20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5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4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4" fillId="13" borderId="24" xfId="1" applyNumberFormat="1" applyFont="1" applyFill="1" applyBorder="1" applyAlignment="1">
      <alignment horizontal="center" vertical="center"/>
    </xf>
    <xf numFmtId="166" fontId="24" fillId="13" borderId="26" xfId="1" applyNumberFormat="1" applyFont="1" applyFill="1" applyBorder="1" applyAlignment="1">
      <alignment horizontal="center" vertical="center"/>
    </xf>
    <xf numFmtId="166" fontId="24" fillId="13" borderId="27" xfId="1" applyNumberFormat="1" applyFont="1" applyFill="1" applyBorder="1" applyAlignment="1">
      <alignment horizontal="center" vertical="center"/>
    </xf>
    <xf numFmtId="0" fontId="24" fillId="10" borderId="85" xfId="0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wrapText="1"/>
    </xf>
    <xf numFmtId="0" fontId="26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4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4" fillId="9" borderId="21" xfId="0" applyNumberFormat="1" applyFont="1" applyFill="1" applyBorder="1" applyAlignment="1">
      <alignment horizontal="center" vertical="center"/>
    </xf>
    <xf numFmtId="166" fontId="24" fillId="9" borderId="22" xfId="0" applyNumberFormat="1" applyFont="1" applyFill="1" applyBorder="1" applyAlignment="1">
      <alignment horizontal="center" vertical="center"/>
    </xf>
    <xf numFmtId="166" fontId="24" fillId="9" borderId="23" xfId="0" applyNumberFormat="1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11" borderId="87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3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90" xfId="0" applyFont="1" applyBorder="1" applyAlignment="1">
      <alignment vertical="center"/>
    </xf>
    <xf numFmtId="166" fontId="24" fillId="9" borderId="24" xfId="0" applyNumberFormat="1" applyFont="1" applyFill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3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9" fillId="14" borderId="0" xfId="0" applyFont="1" applyFill="1" applyAlignment="1">
      <alignment horizontal="left" vertical="center"/>
    </xf>
    <xf numFmtId="0" fontId="25" fillId="14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right" vertical="center"/>
    </xf>
    <xf numFmtId="2" fontId="31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13" borderId="43" xfId="0" applyFont="1" applyFill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24" fillId="10" borderId="64" xfId="0" applyFont="1" applyFill="1" applyBorder="1" applyAlignment="1">
      <alignment horizontal="center" vertical="center"/>
    </xf>
    <xf numFmtId="0" fontId="24" fillId="10" borderId="65" xfId="0" applyFont="1" applyFill="1" applyBorder="1" applyAlignment="1">
      <alignment horizontal="center" vertical="center"/>
    </xf>
    <xf numFmtId="0" fontId="24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2" fillId="9" borderId="4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24" fillId="10" borderId="82" xfId="0" applyFont="1" applyFill="1" applyBorder="1" applyAlignment="1">
      <alignment horizontal="center" vertical="center"/>
    </xf>
    <xf numFmtId="0" fontId="24" fillId="10" borderId="83" xfId="0" applyFont="1" applyFill="1" applyBorder="1" applyAlignment="1">
      <alignment horizontal="center" vertical="center"/>
    </xf>
    <xf numFmtId="0" fontId="24" fillId="10" borderId="84" xfId="0" applyFont="1" applyFill="1" applyBorder="1" applyAlignment="1">
      <alignment horizontal="center" vertical="center"/>
    </xf>
    <xf numFmtId="0" fontId="24" fillId="11" borderId="72" xfId="0" applyFont="1" applyFill="1" applyBorder="1" applyAlignment="1">
      <alignment horizontal="center" vertical="center"/>
    </xf>
    <xf numFmtId="0" fontId="24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4" fillId="9" borderId="73" xfId="0" applyNumberFormat="1" applyFont="1" applyFill="1" applyBorder="1" applyAlignment="1">
      <alignment horizontal="center" vertical="center"/>
    </xf>
    <xf numFmtId="43" fontId="24" fillId="9" borderId="79" xfId="0" applyNumberFormat="1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8" fillId="14" borderId="0" xfId="0" applyFont="1" applyFill="1" applyAlignment="1">
      <alignment horizontal="right" vertical="center"/>
    </xf>
    <xf numFmtId="0" fontId="22" fillId="9" borderId="54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9" borderId="75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4" fillId="11" borderId="70" xfId="0" applyFont="1" applyFill="1" applyBorder="1" applyAlignment="1">
      <alignment horizontal="center" vertical="center"/>
    </xf>
    <xf numFmtId="0" fontId="24" fillId="11" borderId="76" xfId="0" applyFont="1" applyFill="1" applyBorder="1" applyAlignment="1">
      <alignment horizontal="center" vertical="center"/>
    </xf>
    <xf numFmtId="0" fontId="24" fillId="11" borderId="71" xfId="0" applyFont="1" applyFill="1" applyBorder="1" applyAlignment="1">
      <alignment horizontal="center" vertical="center"/>
    </xf>
    <xf numFmtId="0" fontId="24" fillId="11" borderId="77" xfId="0" applyFont="1" applyFill="1" applyBorder="1" applyAlignment="1">
      <alignment horizontal="center" vertical="center"/>
    </xf>
    <xf numFmtId="0" fontId="32" fillId="13" borderId="4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3" borderId="80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80" xfId="0" applyFont="1" applyFill="1" applyBorder="1" applyAlignment="1">
      <alignment horizontal="center" vertical="center"/>
    </xf>
    <xf numFmtId="0" fontId="26" fillId="13" borderId="18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  <xf numFmtId="0" fontId="36" fillId="15" borderId="42" xfId="0" applyFont="1" applyFill="1" applyBorder="1" applyAlignment="1">
      <alignment vertical="center"/>
    </xf>
    <xf numFmtId="0" fontId="36" fillId="15" borderId="43" xfId="0" applyFont="1" applyFill="1" applyBorder="1" applyAlignment="1">
      <alignment vertical="center"/>
    </xf>
    <xf numFmtId="0" fontId="36" fillId="15" borderId="44" xfId="0" applyFont="1" applyFill="1" applyBorder="1" applyAlignment="1">
      <alignment vertical="center"/>
    </xf>
    <xf numFmtId="0" fontId="37" fillId="15" borderId="42" xfId="0" applyFont="1" applyFill="1" applyBorder="1"/>
    <xf numFmtId="0" fontId="37" fillId="15" borderId="43" xfId="0" applyFont="1" applyFill="1" applyBorder="1"/>
    <xf numFmtId="0" fontId="37" fillId="15" borderId="44" xfId="0" applyFont="1" applyFill="1" applyBorder="1" applyAlignment="1">
      <alignment horizontal="center" vertical="center"/>
    </xf>
    <xf numFmtId="0" fontId="36" fillId="15" borderId="45" xfId="0" applyFont="1" applyFill="1" applyBorder="1" applyAlignment="1">
      <alignment horizontal="center"/>
    </xf>
    <xf numFmtId="0" fontId="37" fillId="16" borderId="44" xfId="0" applyFont="1" applyFill="1" applyBorder="1" applyAlignment="1">
      <alignment horizontal="center" vertical="center"/>
    </xf>
    <xf numFmtId="0" fontId="38" fillId="15" borderId="42" xfId="0" applyFont="1" applyFill="1" applyBorder="1" applyAlignment="1">
      <alignment horizontal="center" vertical="center"/>
    </xf>
    <xf numFmtId="0" fontId="38" fillId="15" borderId="43" xfId="0" applyFont="1" applyFill="1" applyBorder="1" applyAlignment="1">
      <alignment horizontal="center" vertical="center"/>
    </xf>
    <xf numFmtId="0" fontId="38" fillId="15" borderId="44" xfId="0" applyFont="1" applyFill="1" applyBorder="1" applyAlignment="1">
      <alignment horizontal="center" vertical="center"/>
    </xf>
    <xf numFmtId="0" fontId="38" fillId="15" borderId="46" xfId="0" applyFont="1" applyFill="1" applyBorder="1" applyAlignment="1">
      <alignment horizontal="center" vertical="center"/>
    </xf>
    <xf numFmtId="49" fontId="38" fillId="15" borderId="43" xfId="1" applyNumberFormat="1" applyFont="1" applyFill="1" applyBorder="1" applyAlignment="1" applyProtection="1">
      <alignment horizontal="center" vertical="center"/>
    </xf>
    <xf numFmtId="49" fontId="38" fillId="15" borderId="47" xfId="1" applyNumberFormat="1" applyFont="1" applyFill="1" applyBorder="1" applyAlignment="1" applyProtection="1">
      <alignment horizontal="center" vertical="center"/>
    </xf>
    <xf numFmtId="164" fontId="36" fillId="17" borderId="47" xfId="1" applyFont="1" applyFill="1" applyBorder="1" applyAlignment="1" applyProtection="1">
      <alignment horizontal="right" vertical="center"/>
    </xf>
    <xf numFmtId="164" fontId="37" fillId="16" borderId="46" xfId="1" applyFont="1" applyFill="1" applyBorder="1" applyAlignment="1" applyProtection="1">
      <alignment horizontal="right" vertical="center"/>
    </xf>
    <xf numFmtId="49" fontId="37" fillId="16" borderId="48" xfId="1" applyNumberFormat="1" applyFont="1" applyFill="1" applyBorder="1" applyAlignment="1" applyProtection="1">
      <alignment horizontal="center" vertical="center"/>
    </xf>
    <xf numFmtId="0" fontId="37" fillId="18" borderId="49" xfId="0" applyFont="1" applyFill="1" applyBorder="1" applyAlignment="1">
      <alignment horizontal="center" vertical="center"/>
    </xf>
    <xf numFmtId="164" fontId="36" fillId="17" borderId="46" xfId="0" applyNumberFormat="1" applyFont="1" applyFill="1" applyBorder="1" applyAlignment="1">
      <alignment horizontal="center" vertical="center"/>
    </xf>
    <xf numFmtId="164" fontId="37" fillId="16" borderId="50" xfId="0" applyNumberFormat="1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30240</xdr:colOff>
      <xdr:row>70</xdr:row>
      <xdr:rowOff>59400</xdr:rowOff>
    </xdr:from>
    <xdr:to>
      <xdr:col>12</xdr:col>
      <xdr:colOff>7808</xdr:colOff>
      <xdr:row>84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339651</xdr:colOff>
      <xdr:row>1</xdr:row>
      <xdr:rowOff>206742</xdr:rowOff>
    </xdr:from>
    <xdr:to>
      <xdr:col>6</xdr:col>
      <xdr:colOff>1625801</xdr:colOff>
      <xdr:row>2</xdr:row>
      <xdr:rowOff>287322</xdr:rowOff>
    </xdr:to>
    <xdr:pic>
      <xdr:nvPicPr>
        <xdr:cNvPr id="4" name="Picture 1" descr="trinkreif_logo.eps">
          <a:extLst>
            <a:ext uri="{FF2B5EF4-FFF2-40B4-BE49-F238E27FC236}">
              <a16:creationId xmlns:a16="http://schemas.microsoft.com/office/drawing/2014/main" id="{B8156147-7244-2348-A2F9-871024912732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39651" y="428254"/>
          <a:ext cx="2644755" cy="44976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7"/>
  <sheetViews>
    <sheetView showGridLines="0" tabSelected="1" topLeftCell="E1" zoomScale="86" zoomScaleNormal="86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6.33203125" style="1" hidden="1" customWidth="1" collapsed="1"/>
    <col min="5" max="5" width="17.83203125" style="1" customWidth="1"/>
    <col min="6" max="6" width="18.5" style="1" hidden="1" customWidth="1" outlineLevel="1"/>
    <col min="7" max="7" width="26.1640625" style="2" customWidth="1" collapsed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>
      <c r="A1" s="182"/>
      <c r="B1" s="183"/>
      <c r="C1" s="182"/>
      <c r="D1" s="182"/>
      <c r="E1" s="182"/>
      <c r="F1" s="182"/>
      <c r="W1" s="9"/>
      <c r="X1" s="9"/>
    </row>
    <row r="2" spans="1:1024" ht="29" customHeight="1" x14ac:dyDescent="0.2">
      <c r="A2" s="182"/>
      <c r="B2" s="183"/>
      <c r="C2" s="182"/>
      <c r="D2" s="182"/>
      <c r="E2" s="182"/>
      <c r="F2" s="182"/>
      <c r="G2" s="185"/>
      <c r="H2" s="11" t="s">
        <v>1</v>
      </c>
      <c r="I2" s="12"/>
      <c r="J2" s="192"/>
      <c r="K2" s="192"/>
      <c r="L2" s="192"/>
      <c r="M2" s="192"/>
      <c r="N2" s="192"/>
      <c r="O2" s="192"/>
      <c r="S2" s="186" t="s">
        <v>0</v>
      </c>
      <c r="T2" s="186"/>
      <c r="V2" s="193" t="s">
        <v>2</v>
      </c>
      <c r="W2" s="193"/>
      <c r="X2" s="193"/>
    </row>
    <row r="3" spans="1:1024" ht="31" customHeight="1" thickBot="1" x14ac:dyDescent="0.25">
      <c r="A3" s="182"/>
      <c r="B3" s="183"/>
      <c r="C3" s="182"/>
      <c r="D3" s="182"/>
      <c r="E3" s="182"/>
      <c r="F3" s="182"/>
      <c r="G3" s="185"/>
      <c r="H3" s="13" t="s">
        <v>3</v>
      </c>
      <c r="I3" s="14"/>
      <c r="J3" s="194"/>
      <c r="K3" s="194"/>
      <c r="L3" s="194"/>
      <c r="M3" s="194"/>
      <c r="N3" s="194"/>
      <c r="O3" s="194"/>
      <c r="S3" s="186"/>
      <c r="T3" s="186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A4" s="182"/>
      <c r="B4" s="187" t="s">
        <v>264</v>
      </c>
      <c r="C4" s="187"/>
      <c r="D4" s="187"/>
      <c r="E4" s="187"/>
      <c r="F4" s="187"/>
      <c r="G4" s="188"/>
      <c r="H4" s="18" t="s">
        <v>7</v>
      </c>
      <c r="I4" s="14"/>
      <c r="J4" s="195"/>
      <c r="K4" s="195"/>
      <c r="L4" s="195"/>
      <c r="M4" s="195"/>
      <c r="N4" s="195"/>
      <c r="O4" s="195"/>
      <c r="S4" s="186"/>
      <c r="T4" s="186"/>
      <c r="V4" s="196">
        <f>SUM(V14:V87)</f>
        <v>0</v>
      </c>
      <c r="W4" s="197">
        <f>SUM(W14:W87)</f>
        <v>0</v>
      </c>
      <c r="X4" s="198">
        <f>SUM(X14:X87)</f>
        <v>0</v>
      </c>
    </row>
    <row r="5" spans="1:1024" ht="32" customHeight="1" thickBot="1" x14ac:dyDescent="0.25">
      <c r="A5" s="182"/>
      <c r="B5" s="189" t="s">
        <v>265</v>
      </c>
      <c r="C5" s="189"/>
      <c r="D5" s="189"/>
      <c r="E5" s="189"/>
      <c r="F5" s="189"/>
      <c r="G5" s="190"/>
      <c r="H5" s="19" t="s">
        <v>8</v>
      </c>
      <c r="I5" s="20"/>
      <c r="J5" s="199"/>
      <c r="K5" s="199"/>
      <c r="L5" s="199"/>
      <c r="M5" s="199"/>
      <c r="N5" s="199"/>
      <c r="O5" s="199"/>
      <c r="S5" s="186"/>
      <c r="T5" s="186"/>
      <c r="V5" s="196"/>
      <c r="W5" s="197"/>
      <c r="X5" s="198"/>
    </row>
    <row r="6" spans="1:1024" ht="14" customHeight="1" x14ac:dyDescent="0.2">
      <c r="A6" s="182"/>
      <c r="B6" s="191" t="s">
        <v>274</v>
      </c>
      <c r="C6" s="191"/>
      <c r="D6" s="191"/>
      <c r="E6" s="191"/>
      <c r="F6" s="191"/>
      <c r="G6" s="191"/>
      <c r="H6" s="22"/>
      <c r="J6" s="23"/>
      <c r="U6" s="24"/>
      <c r="W6" s="9"/>
      <c r="X6" s="9"/>
    </row>
    <row r="7" spans="1:1024" ht="20" hidden="1" customHeight="1" outlineLevel="1" x14ac:dyDescent="0.2">
      <c r="A7" s="182"/>
      <c r="B7" s="183"/>
      <c r="C7" s="182"/>
      <c r="D7" s="182"/>
      <c r="E7" s="182"/>
      <c r="F7" s="182"/>
      <c r="G7" s="21"/>
      <c r="H7" s="25" t="s">
        <v>9</v>
      </c>
      <c r="I7" s="26"/>
      <c r="J7" s="200"/>
      <c r="K7" s="200"/>
      <c r="L7" s="201"/>
      <c r="M7" s="201"/>
      <c r="N7" s="202"/>
      <c r="O7" s="202"/>
      <c r="U7" s="24"/>
      <c r="V7" s="203" t="s">
        <v>10</v>
      </c>
      <c r="W7" s="203"/>
      <c r="X7" s="27"/>
    </row>
    <row r="8" spans="1:1024" ht="20" hidden="1" customHeight="1" outlineLevel="1" x14ac:dyDescent="0.2">
      <c r="A8" s="182"/>
      <c r="B8" s="183"/>
      <c r="C8" s="182"/>
      <c r="D8" s="182"/>
      <c r="E8" s="182"/>
      <c r="F8" s="182"/>
      <c r="G8" s="21"/>
      <c r="H8" s="28" t="s">
        <v>11</v>
      </c>
      <c r="I8" s="29"/>
      <c r="J8" s="204"/>
      <c r="K8" s="204"/>
      <c r="L8" s="205"/>
      <c r="M8" s="205"/>
      <c r="N8" s="206"/>
      <c r="O8" s="206"/>
      <c r="U8" s="24"/>
      <c r="V8" s="207" t="s">
        <v>12</v>
      </c>
      <c r="W8" s="207"/>
      <c r="X8" s="30">
        <f>W4+X7</f>
        <v>0</v>
      </c>
    </row>
    <row r="9" spans="1:1024" ht="20" hidden="1" customHeight="1" outlineLevel="1" x14ac:dyDescent="0.2">
      <c r="A9" s="182"/>
      <c r="B9" s="183"/>
      <c r="C9" s="182"/>
      <c r="D9" s="182"/>
      <c r="E9" s="182"/>
      <c r="F9" s="182"/>
      <c r="G9" s="21"/>
      <c r="H9" s="28" t="s">
        <v>13</v>
      </c>
      <c r="I9" s="29"/>
      <c r="J9" s="204"/>
      <c r="K9" s="204"/>
      <c r="L9" s="205"/>
      <c r="M9" s="205"/>
      <c r="N9" s="206"/>
      <c r="O9" s="206"/>
      <c r="U9" s="24"/>
      <c r="V9" s="207" t="s">
        <v>14</v>
      </c>
      <c r="W9" s="207"/>
      <c r="X9" s="31">
        <f>X8*0.2</f>
        <v>0</v>
      </c>
    </row>
    <row r="10" spans="1:1024" ht="20" hidden="1" customHeight="1" outlineLevel="1" x14ac:dyDescent="0.2">
      <c r="A10" s="182"/>
      <c r="B10" s="183"/>
      <c r="C10" s="182"/>
      <c r="D10" s="182"/>
      <c r="E10" s="182"/>
      <c r="F10" s="182"/>
      <c r="G10" s="21"/>
      <c r="H10" s="32" t="s">
        <v>15</v>
      </c>
      <c r="I10" s="33"/>
      <c r="J10" s="208"/>
      <c r="K10" s="208"/>
      <c r="L10" s="209"/>
      <c r="M10" s="209"/>
      <c r="N10" s="210"/>
      <c r="O10" s="210"/>
      <c r="U10" s="24"/>
      <c r="V10" s="211" t="s">
        <v>16</v>
      </c>
      <c r="W10" s="211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A11" s="182"/>
      <c r="B11" s="183"/>
      <c r="C11" s="182"/>
      <c r="D11" s="182"/>
      <c r="E11" s="182"/>
      <c r="F11" s="182"/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212" t="s">
        <v>20</v>
      </c>
      <c r="B12" s="212"/>
      <c r="C12" s="212"/>
      <c r="D12" s="212" t="s">
        <v>21</v>
      </c>
      <c r="E12" s="212"/>
      <c r="F12" s="212"/>
      <c r="G12" s="213" t="s">
        <v>22</v>
      </c>
      <c r="H12" s="213"/>
      <c r="I12" s="213"/>
      <c r="J12" s="213"/>
      <c r="K12" s="213"/>
      <c r="L12" s="213"/>
      <c r="M12" s="213" t="s">
        <v>23</v>
      </c>
      <c r="N12" s="213"/>
      <c r="O12" s="213"/>
      <c r="P12" s="214" t="s">
        <v>24</v>
      </c>
      <c r="Q12" s="214"/>
      <c r="R12" s="214"/>
      <c r="S12" s="214"/>
      <c r="T12" s="214"/>
      <c r="U12" s="39" t="s">
        <v>25</v>
      </c>
      <c r="V12" s="193" t="s">
        <v>26</v>
      </c>
      <c r="W12" s="193"/>
      <c r="X12" s="193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117</v>
      </c>
      <c r="B14" s="72" t="s">
        <v>118</v>
      </c>
      <c r="C14" s="73" t="s">
        <v>119</v>
      </c>
      <c r="D14" s="74" t="s">
        <v>120</v>
      </c>
      <c r="E14" s="75" t="s">
        <v>121</v>
      </c>
      <c r="F14" s="76"/>
      <c r="G14" s="77" t="s">
        <v>122</v>
      </c>
      <c r="H14" s="78" t="s">
        <v>123</v>
      </c>
      <c r="I14" s="75" t="s">
        <v>124</v>
      </c>
      <c r="J14" s="79">
        <v>1993</v>
      </c>
      <c r="K14" s="80">
        <v>0.75</v>
      </c>
      <c r="L14" s="81">
        <v>1</v>
      </c>
      <c r="M14" s="82" t="s">
        <v>168</v>
      </c>
      <c r="N14" s="83"/>
      <c r="O14" s="84"/>
      <c r="P14" s="85" t="s">
        <v>181</v>
      </c>
      <c r="Q14" s="86" t="s">
        <v>182</v>
      </c>
      <c r="R14" s="87" t="s">
        <v>183</v>
      </c>
      <c r="S14" s="88">
        <v>37.5</v>
      </c>
      <c r="T14" s="89">
        <v>45</v>
      </c>
      <c r="U14" s="90"/>
      <c r="V14" s="91"/>
      <c r="W14" s="92">
        <f>V14*S14</f>
        <v>0</v>
      </c>
      <c r="X14" s="93">
        <f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71" t="s">
        <v>117</v>
      </c>
      <c r="B15" s="72" t="s">
        <v>118</v>
      </c>
      <c r="C15" s="73" t="s">
        <v>119</v>
      </c>
      <c r="D15" s="74" t="s">
        <v>120</v>
      </c>
      <c r="E15" s="75" t="s">
        <v>121</v>
      </c>
      <c r="F15" s="76"/>
      <c r="G15" s="77" t="s">
        <v>125</v>
      </c>
      <c r="H15" s="184" t="s">
        <v>268</v>
      </c>
      <c r="I15" s="75" t="s">
        <v>124</v>
      </c>
      <c r="J15" s="79">
        <v>2004</v>
      </c>
      <c r="K15" s="80">
        <v>0.75</v>
      </c>
      <c r="L15" s="81">
        <v>1</v>
      </c>
      <c r="M15" s="82">
        <v>-0.5</v>
      </c>
      <c r="N15" s="83"/>
      <c r="O15" s="84"/>
      <c r="P15" s="85" t="s">
        <v>184</v>
      </c>
      <c r="Q15" s="86" t="s">
        <v>185</v>
      </c>
      <c r="R15" s="87" t="s">
        <v>186</v>
      </c>
      <c r="S15" s="88">
        <v>341.66666666666669</v>
      </c>
      <c r="T15" s="89">
        <v>410</v>
      </c>
      <c r="U15" s="90"/>
      <c r="V15" s="91"/>
      <c r="W15" s="92">
        <f>V15*S15</f>
        <v>0</v>
      </c>
      <c r="X15" s="93">
        <f>V15*T15</f>
        <v>0</v>
      </c>
      <c r="Y15" s="66"/>
      <c r="Z15" s="94"/>
      <c r="AA15" s="95"/>
      <c r="AB15" s="96"/>
      <c r="AC15" s="97"/>
    </row>
    <row r="16" spans="1:1024" ht="15.75" customHeight="1" x14ac:dyDescent="0.2">
      <c r="A16" s="71" t="s">
        <v>117</v>
      </c>
      <c r="B16" s="72" t="s">
        <v>118</v>
      </c>
      <c r="C16" s="73" t="s">
        <v>119</v>
      </c>
      <c r="D16" s="74" t="s">
        <v>120</v>
      </c>
      <c r="E16" s="75" t="s">
        <v>121</v>
      </c>
      <c r="F16" s="76"/>
      <c r="G16" s="77" t="s">
        <v>126</v>
      </c>
      <c r="H16" s="78" t="s">
        <v>127</v>
      </c>
      <c r="I16" s="75" t="s">
        <v>128</v>
      </c>
      <c r="J16" s="79">
        <v>1996</v>
      </c>
      <c r="K16" s="80">
        <v>3</v>
      </c>
      <c r="L16" s="81">
        <v>1</v>
      </c>
      <c r="M16" s="82" t="s">
        <v>168</v>
      </c>
      <c r="N16" s="83"/>
      <c r="O16" s="84"/>
      <c r="P16" s="85" t="s">
        <v>187</v>
      </c>
      <c r="Q16" s="86" t="s">
        <v>188</v>
      </c>
      <c r="R16" s="87" t="s">
        <v>186</v>
      </c>
      <c r="S16" s="88">
        <v>316.66666666666669</v>
      </c>
      <c r="T16" s="89">
        <v>380</v>
      </c>
      <c r="U16" s="90"/>
      <c r="V16" s="91"/>
      <c r="W16" s="92">
        <f>V16*S16</f>
        <v>0</v>
      </c>
      <c r="X16" s="93">
        <f>V16*T16</f>
        <v>0</v>
      </c>
      <c r="Y16" s="66"/>
      <c r="Z16" s="94"/>
      <c r="AA16" s="95"/>
      <c r="AB16" s="96"/>
      <c r="AC16" s="97"/>
    </row>
    <row r="17" spans="1:29" ht="15.75" customHeight="1" x14ac:dyDescent="0.2">
      <c r="A17" s="259" t="s">
        <v>117</v>
      </c>
      <c r="B17" s="260" t="s">
        <v>118</v>
      </c>
      <c r="C17" s="261" t="s">
        <v>119</v>
      </c>
      <c r="D17" s="74" t="s">
        <v>120</v>
      </c>
      <c r="E17" s="260" t="s">
        <v>121</v>
      </c>
      <c r="F17" s="261"/>
      <c r="G17" s="262" t="s">
        <v>126</v>
      </c>
      <c r="H17" s="263" t="s">
        <v>129</v>
      </c>
      <c r="I17" s="260" t="s">
        <v>128</v>
      </c>
      <c r="J17" s="264">
        <v>2006</v>
      </c>
      <c r="K17" s="265">
        <v>1.5</v>
      </c>
      <c r="L17" s="266">
        <v>0</v>
      </c>
      <c r="M17" s="267">
        <v>-0.5</v>
      </c>
      <c r="N17" s="268"/>
      <c r="O17" s="269"/>
      <c r="P17" s="270" t="s">
        <v>187</v>
      </c>
      <c r="Q17" s="271" t="s">
        <v>189</v>
      </c>
      <c r="R17" s="272" t="s">
        <v>186</v>
      </c>
      <c r="S17" s="273">
        <v>166.66666666666669</v>
      </c>
      <c r="T17" s="274">
        <v>200</v>
      </c>
      <c r="U17" s="275"/>
      <c r="V17" s="276"/>
      <c r="W17" s="277"/>
      <c r="X17" s="278"/>
      <c r="Y17" s="66"/>
      <c r="Z17" s="94"/>
      <c r="AA17" s="95"/>
      <c r="AB17" s="96"/>
      <c r="AC17" s="97"/>
    </row>
    <row r="18" spans="1:29" ht="15.75" customHeight="1" x14ac:dyDescent="0.2">
      <c r="A18" s="259" t="s">
        <v>117</v>
      </c>
      <c r="B18" s="260" t="s">
        <v>118</v>
      </c>
      <c r="C18" s="261" t="s">
        <v>119</v>
      </c>
      <c r="D18" s="74" t="s">
        <v>120</v>
      </c>
      <c r="E18" s="260" t="s">
        <v>121</v>
      </c>
      <c r="F18" s="261"/>
      <c r="G18" s="262" t="s">
        <v>126</v>
      </c>
      <c r="H18" s="263" t="s">
        <v>129</v>
      </c>
      <c r="I18" s="260" t="s">
        <v>128</v>
      </c>
      <c r="J18" s="264">
        <v>2014</v>
      </c>
      <c r="K18" s="265">
        <v>1.5</v>
      </c>
      <c r="L18" s="266">
        <v>0</v>
      </c>
      <c r="M18" s="267">
        <v>-0.5</v>
      </c>
      <c r="N18" s="268"/>
      <c r="O18" s="269"/>
      <c r="P18" s="270" t="s">
        <v>187</v>
      </c>
      <c r="Q18" s="271" t="s">
        <v>190</v>
      </c>
      <c r="R18" s="272" t="s">
        <v>186</v>
      </c>
      <c r="S18" s="273">
        <v>83.333333333333343</v>
      </c>
      <c r="T18" s="274">
        <v>100</v>
      </c>
      <c r="U18" s="275"/>
      <c r="V18" s="276"/>
      <c r="W18" s="277"/>
      <c r="X18" s="278"/>
      <c r="Y18" s="66"/>
      <c r="Z18" s="94"/>
      <c r="AA18" s="95"/>
      <c r="AB18" s="96"/>
      <c r="AC18" s="97"/>
    </row>
    <row r="19" spans="1:29" ht="15.75" customHeight="1" x14ac:dyDescent="0.2">
      <c r="A19" s="71" t="s">
        <v>117</v>
      </c>
      <c r="B19" s="72" t="s">
        <v>118</v>
      </c>
      <c r="C19" s="73" t="s">
        <v>119</v>
      </c>
      <c r="D19" s="74" t="s">
        <v>120</v>
      </c>
      <c r="E19" s="75" t="s">
        <v>121</v>
      </c>
      <c r="F19" s="76"/>
      <c r="G19" s="77" t="s">
        <v>126</v>
      </c>
      <c r="H19" s="78" t="s">
        <v>130</v>
      </c>
      <c r="I19" s="75" t="s">
        <v>128</v>
      </c>
      <c r="J19" s="79">
        <v>1997</v>
      </c>
      <c r="K19" s="80">
        <v>1.5</v>
      </c>
      <c r="L19" s="81">
        <v>2</v>
      </c>
      <c r="M19" s="82">
        <v>-3</v>
      </c>
      <c r="N19" s="83"/>
      <c r="O19" s="84"/>
      <c r="P19" s="85" t="s">
        <v>187</v>
      </c>
      <c r="Q19" s="86" t="s">
        <v>191</v>
      </c>
      <c r="R19" s="87" t="s">
        <v>186</v>
      </c>
      <c r="S19" s="88">
        <v>83.333333333333343</v>
      </c>
      <c r="T19" s="89">
        <v>100</v>
      </c>
      <c r="U19" s="90"/>
      <c r="V19" s="91"/>
      <c r="W19" s="92">
        <f>V19*S19</f>
        <v>0</v>
      </c>
      <c r="X19" s="93">
        <f>V19*T19</f>
        <v>0</v>
      </c>
      <c r="Y19" s="66"/>
      <c r="Z19" s="94"/>
      <c r="AA19" s="95"/>
      <c r="AB19" s="96"/>
      <c r="AC19" s="97"/>
    </row>
    <row r="20" spans="1:29" ht="15.75" customHeight="1" x14ac:dyDescent="0.2">
      <c r="A20" s="71" t="s">
        <v>117</v>
      </c>
      <c r="B20" s="72" t="s">
        <v>118</v>
      </c>
      <c r="C20" s="73" t="s">
        <v>119</v>
      </c>
      <c r="D20" s="74" t="s">
        <v>120</v>
      </c>
      <c r="E20" s="75" t="s">
        <v>121</v>
      </c>
      <c r="F20" s="76"/>
      <c r="G20" s="77" t="s">
        <v>126</v>
      </c>
      <c r="H20" s="78" t="s">
        <v>130</v>
      </c>
      <c r="I20" s="75" t="s">
        <v>128</v>
      </c>
      <c r="J20" s="79">
        <v>2001</v>
      </c>
      <c r="K20" s="80">
        <v>1.5</v>
      </c>
      <c r="L20" s="81">
        <v>1</v>
      </c>
      <c r="M20" s="82">
        <v>-2</v>
      </c>
      <c r="N20" s="83"/>
      <c r="O20" s="84" t="s">
        <v>169</v>
      </c>
      <c r="P20" s="85" t="s">
        <v>187</v>
      </c>
      <c r="Q20" s="86" t="s">
        <v>192</v>
      </c>
      <c r="R20" s="87" t="s">
        <v>186</v>
      </c>
      <c r="S20" s="88">
        <v>116.66666666666667</v>
      </c>
      <c r="T20" s="89">
        <v>140</v>
      </c>
      <c r="U20" s="90"/>
      <c r="V20" s="91"/>
      <c r="W20" s="92">
        <f>V20*S20</f>
        <v>0</v>
      </c>
      <c r="X20" s="93">
        <f>V20*T20</f>
        <v>0</v>
      </c>
      <c r="Y20" s="66"/>
      <c r="Z20" s="94"/>
      <c r="AA20" s="95"/>
      <c r="AB20" s="96"/>
      <c r="AC20" s="97"/>
    </row>
    <row r="21" spans="1:29" ht="15.75" customHeight="1" x14ac:dyDescent="0.2">
      <c r="A21" s="71" t="s">
        <v>117</v>
      </c>
      <c r="B21" s="72" t="s">
        <v>118</v>
      </c>
      <c r="C21" s="73" t="s">
        <v>119</v>
      </c>
      <c r="D21" s="74" t="s">
        <v>120</v>
      </c>
      <c r="E21" s="75" t="s">
        <v>121</v>
      </c>
      <c r="F21" s="76"/>
      <c r="G21" s="77" t="s">
        <v>131</v>
      </c>
      <c r="H21" s="184" t="s">
        <v>269</v>
      </c>
      <c r="I21" s="75" t="s">
        <v>124</v>
      </c>
      <c r="J21" s="79">
        <v>1989</v>
      </c>
      <c r="K21" s="80">
        <v>1.5</v>
      </c>
      <c r="L21" s="81">
        <v>1</v>
      </c>
      <c r="M21" s="82" t="s">
        <v>168</v>
      </c>
      <c r="N21" s="83"/>
      <c r="O21" s="84"/>
      <c r="P21" s="85" t="s">
        <v>193</v>
      </c>
      <c r="Q21" s="86" t="s">
        <v>195</v>
      </c>
      <c r="R21" s="87" t="s">
        <v>186</v>
      </c>
      <c r="S21" s="88">
        <v>2083.3333333333335</v>
      </c>
      <c r="T21" s="89">
        <v>2500</v>
      </c>
      <c r="U21" s="90"/>
      <c r="V21" s="91"/>
      <c r="W21" s="92">
        <f>V21*S21</f>
        <v>0</v>
      </c>
      <c r="X21" s="93">
        <f>V21*T21</f>
        <v>0</v>
      </c>
      <c r="Y21" s="66"/>
      <c r="Z21" s="94"/>
      <c r="AA21" s="95"/>
      <c r="AB21" s="96"/>
      <c r="AC21" s="97"/>
    </row>
    <row r="22" spans="1:29" ht="15.75" customHeight="1" x14ac:dyDescent="0.2">
      <c r="A22" s="71" t="s">
        <v>117</v>
      </c>
      <c r="B22" s="72" t="s">
        <v>118</v>
      </c>
      <c r="C22" s="73" t="s">
        <v>119</v>
      </c>
      <c r="D22" s="74" t="s">
        <v>120</v>
      </c>
      <c r="E22" s="75" t="s">
        <v>121</v>
      </c>
      <c r="F22" s="76"/>
      <c r="G22" s="77" t="s">
        <v>132</v>
      </c>
      <c r="H22" s="184" t="s">
        <v>266</v>
      </c>
      <c r="I22" s="75" t="s">
        <v>124</v>
      </c>
      <c r="J22" s="79">
        <v>1990</v>
      </c>
      <c r="K22" s="80">
        <v>0.75</v>
      </c>
      <c r="L22" s="81">
        <v>1</v>
      </c>
      <c r="M22" s="82">
        <v>-1.5</v>
      </c>
      <c r="N22" s="83"/>
      <c r="O22" s="84"/>
      <c r="P22" s="85" t="s">
        <v>194</v>
      </c>
      <c r="Q22" s="86" t="s">
        <v>196</v>
      </c>
      <c r="R22" s="87" t="s">
        <v>186</v>
      </c>
      <c r="S22" s="88">
        <v>416.66666666666669</v>
      </c>
      <c r="T22" s="89">
        <v>500</v>
      </c>
      <c r="U22" s="90"/>
      <c r="V22" s="91"/>
      <c r="W22" s="92">
        <f>V22*S22</f>
        <v>0</v>
      </c>
      <c r="X22" s="93">
        <f>V22*T22</f>
        <v>0</v>
      </c>
      <c r="Y22" s="66"/>
      <c r="Z22" s="94"/>
      <c r="AA22" s="95"/>
      <c r="AB22" s="96"/>
      <c r="AC22" s="97"/>
    </row>
    <row r="23" spans="1:29" ht="15.75" customHeight="1" x14ac:dyDescent="0.2">
      <c r="A23" s="71" t="s">
        <v>117</v>
      </c>
      <c r="B23" s="72" t="s">
        <v>118</v>
      </c>
      <c r="C23" s="73" t="s">
        <v>119</v>
      </c>
      <c r="D23" s="74" t="s">
        <v>120</v>
      </c>
      <c r="E23" s="75" t="s">
        <v>121</v>
      </c>
      <c r="F23" s="76"/>
      <c r="G23" s="77" t="s">
        <v>132</v>
      </c>
      <c r="H23" s="184" t="s">
        <v>267</v>
      </c>
      <c r="I23" s="75" t="s">
        <v>124</v>
      </c>
      <c r="J23" s="79">
        <v>1993</v>
      </c>
      <c r="K23" s="80">
        <v>0.75</v>
      </c>
      <c r="L23" s="81">
        <v>1</v>
      </c>
      <c r="M23" s="82" t="s">
        <v>170</v>
      </c>
      <c r="N23" s="83"/>
      <c r="O23" s="84" t="s">
        <v>171</v>
      </c>
      <c r="P23" s="85" t="s">
        <v>197</v>
      </c>
      <c r="Q23" s="86" t="s">
        <v>198</v>
      </c>
      <c r="R23" s="87" t="s">
        <v>186</v>
      </c>
      <c r="S23" s="88">
        <v>583.33333333333337</v>
      </c>
      <c r="T23" s="89">
        <v>700</v>
      </c>
      <c r="U23" s="90"/>
      <c r="V23" s="91"/>
      <c r="W23" s="92">
        <f>V23*S23</f>
        <v>0</v>
      </c>
      <c r="X23" s="93">
        <f>V23*T23</f>
        <v>0</v>
      </c>
      <c r="Y23" s="66"/>
      <c r="Z23" s="94"/>
      <c r="AA23" s="95"/>
      <c r="AB23" s="96"/>
      <c r="AC23" s="97"/>
    </row>
    <row r="24" spans="1:29" ht="15.75" customHeight="1" x14ac:dyDescent="0.2">
      <c r="A24" s="71" t="s">
        <v>117</v>
      </c>
      <c r="B24" s="72" t="s">
        <v>118</v>
      </c>
      <c r="C24" s="73" t="s">
        <v>119</v>
      </c>
      <c r="D24" s="74" t="s">
        <v>120</v>
      </c>
      <c r="E24" s="75" t="s">
        <v>121</v>
      </c>
      <c r="F24" s="76"/>
      <c r="G24" s="77" t="s">
        <v>132</v>
      </c>
      <c r="H24" s="184" t="s">
        <v>271</v>
      </c>
      <c r="I24" s="75" t="s">
        <v>124</v>
      </c>
      <c r="J24" s="79">
        <v>1990</v>
      </c>
      <c r="K24" s="80">
        <v>1.5</v>
      </c>
      <c r="L24" s="81">
        <v>1</v>
      </c>
      <c r="M24" s="82" t="s">
        <v>168</v>
      </c>
      <c r="N24" s="83"/>
      <c r="O24" s="84"/>
      <c r="P24" s="85" t="s">
        <v>193</v>
      </c>
      <c r="Q24" s="86" t="s">
        <v>236</v>
      </c>
      <c r="R24" s="87" t="s">
        <v>186</v>
      </c>
      <c r="S24" s="88">
        <v>2500</v>
      </c>
      <c r="T24" s="89">
        <v>3000</v>
      </c>
      <c r="U24" s="90"/>
      <c r="V24" s="91"/>
      <c r="W24" s="92">
        <f>V24*S24</f>
        <v>0</v>
      </c>
      <c r="X24" s="93">
        <f>V24*T24</f>
        <v>0</v>
      </c>
      <c r="Y24" s="66"/>
      <c r="Z24" s="94"/>
      <c r="AA24" s="95"/>
      <c r="AB24" s="96"/>
      <c r="AC24" s="97"/>
    </row>
    <row r="25" spans="1:29" ht="15.75" customHeight="1" x14ac:dyDescent="0.2">
      <c r="A25" s="259" t="s">
        <v>117</v>
      </c>
      <c r="B25" s="260" t="s">
        <v>118</v>
      </c>
      <c r="C25" s="261" t="s">
        <v>119</v>
      </c>
      <c r="D25" s="74" t="s">
        <v>120</v>
      </c>
      <c r="E25" s="260" t="s">
        <v>121</v>
      </c>
      <c r="F25" s="261"/>
      <c r="G25" s="262" t="s">
        <v>133</v>
      </c>
      <c r="H25" s="263" t="s">
        <v>134</v>
      </c>
      <c r="I25" s="260" t="s">
        <v>128</v>
      </c>
      <c r="J25" s="264">
        <v>2009</v>
      </c>
      <c r="K25" s="265">
        <v>1.5</v>
      </c>
      <c r="L25" s="266">
        <v>0</v>
      </c>
      <c r="M25" s="267" t="s">
        <v>168</v>
      </c>
      <c r="N25" s="268"/>
      <c r="O25" s="269"/>
      <c r="P25" s="270" t="s">
        <v>187</v>
      </c>
      <c r="Q25" s="271" t="s">
        <v>199</v>
      </c>
      <c r="R25" s="272" t="s">
        <v>186</v>
      </c>
      <c r="S25" s="273">
        <v>33.333333333333336</v>
      </c>
      <c r="T25" s="274">
        <v>40</v>
      </c>
      <c r="U25" s="275"/>
      <c r="V25" s="276"/>
      <c r="W25" s="277"/>
      <c r="X25" s="278"/>
      <c r="Y25" s="66"/>
      <c r="Z25" s="94"/>
      <c r="AA25" s="95"/>
      <c r="AB25" s="96"/>
      <c r="AC25" s="97"/>
    </row>
    <row r="26" spans="1:29" ht="15.75" customHeight="1" x14ac:dyDescent="0.2">
      <c r="A26" s="259" t="s">
        <v>117</v>
      </c>
      <c r="B26" s="260" t="s">
        <v>118</v>
      </c>
      <c r="C26" s="261" t="s">
        <v>119</v>
      </c>
      <c r="D26" s="74" t="s">
        <v>120</v>
      </c>
      <c r="E26" s="260" t="s">
        <v>121</v>
      </c>
      <c r="F26" s="261"/>
      <c r="G26" s="262" t="s">
        <v>133</v>
      </c>
      <c r="H26" s="263" t="s">
        <v>134</v>
      </c>
      <c r="I26" s="260" t="s">
        <v>128</v>
      </c>
      <c r="J26" s="264">
        <v>2012</v>
      </c>
      <c r="K26" s="265">
        <v>1.5</v>
      </c>
      <c r="L26" s="266">
        <v>0</v>
      </c>
      <c r="M26" s="267" t="s">
        <v>168</v>
      </c>
      <c r="N26" s="268"/>
      <c r="O26" s="269"/>
      <c r="P26" s="270" t="s">
        <v>187</v>
      </c>
      <c r="Q26" s="271" t="s">
        <v>200</v>
      </c>
      <c r="R26" s="272" t="s">
        <v>186</v>
      </c>
      <c r="S26" s="273">
        <v>33.333333333333336</v>
      </c>
      <c r="T26" s="274">
        <v>40</v>
      </c>
      <c r="U26" s="275"/>
      <c r="V26" s="276"/>
      <c r="W26" s="277"/>
      <c r="X26" s="278"/>
      <c r="Y26" s="66"/>
      <c r="Z26" s="94"/>
      <c r="AA26" s="95"/>
      <c r="AB26" s="96"/>
      <c r="AC26" s="97"/>
    </row>
    <row r="27" spans="1:29" ht="15.75" customHeight="1" x14ac:dyDescent="0.2">
      <c r="A27" s="259" t="s">
        <v>117</v>
      </c>
      <c r="B27" s="260" t="s">
        <v>118</v>
      </c>
      <c r="C27" s="261" t="s">
        <v>119</v>
      </c>
      <c r="D27" s="74" t="s">
        <v>120</v>
      </c>
      <c r="E27" s="260" t="s">
        <v>121</v>
      </c>
      <c r="F27" s="261"/>
      <c r="G27" s="262" t="s">
        <v>133</v>
      </c>
      <c r="H27" s="263" t="s">
        <v>134</v>
      </c>
      <c r="I27" s="260" t="s">
        <v>128</v>
      </c>
      <c r="J27" s="264">
        <v>2013</v>
      </c>
      <c r="K27" s="265">
        <v>1.5</v>
      </c>
      <c r="L27" s="266">
        <v>0</v>
      </c>
      <c r="M27" s="267" t="s">
        <v>168</v>
      </c>
      <c r="N27" s="268"/>
      <c r="O27" s="269"/>
      <c r="P27" s="270" t="s">
        <v>187</v>
      </c>
      <c r="Q27" s="271" t="s">
        <v>201</v>
      </c>
      <c r="R27" s="272" t="s">
        <v>186</v>
      </c>
      <c r="S27" s="273">
        <v>33.333333333333336</v>
      </c>
      <c r="T27" s="274">
        <v>40</v>
      </c>
      <c r="U27" s="275"/>
      <c r="V27" s="276"/>
      <c r="W27" s="277"/>
      <c r="X27" s="278"/>
      <c r="Y27" s="66"/>
      <c r="Z27" s="94"/>
      <c r="AA27" s="95"/>
      <c r="AB27" s="96"/>
      <c r="AC27" s="97"/>
    </row>
    <row r="28" spans="1:29" ht="15.75" customHeight="1" x14ac:dyDescent="0.2">
      <c r="A28" s="259" t="s">
        <v>117</v>
      </c>
      <c r="B28" s="260" t="s">
        <v>118</v>
      </c>
      <c r="C28" s="261" t="s">
        <v>119</v>
      </c>
      <c r="D28" s="74" t="s">
        <v>120</v>
      </c>
      <c r="E28" s="260" t="s">
        <v>121</v>
      </c>
      <c r="F28" s="261"/>
      <c r="G28" s="262" t="s">
        <v>133</v>
      </c>
      <c r="H28" s="263" t="s">
        <v>134</v>
      </c>
      <c r="I28" s="260" t="s">
        <v>128</v>
      </c>
      <c r="J28" s="264">
        <v>2014</v>
      </c>
      <c r="K28" s="265">
        <v>1.5</v>
      </c>
      <c r="L28" s="266">
        <v>0</v>
      </c>
      <c r="M28" s="267" t="s">
        <v>168</v>
      </c>
      <c r="N28" s="268"/>
      <c r="O28" s="269"/>
      <c r="P28" s="270" t="s">
        <v>187</v>
      </c>
      <c r="Q28" s="271" t="s">
        <v>202</v>
      </c>
      <c r="R28" s="272" t="s">
        <v>186</v>
      </c>
      <c r="S28" s="273">
        <v>41.666666666666671</v>
      </c>
      <c r="T28" s="274">
        <v>50</v>
      </c>
      <c r="U28" s="275"/>
      <c r="V28" s="276"/>
      <c r="W28" s="277"/>
      <c r="X28" s="278"/>
      <c r="Y28" s="66"/>
      <c r="Z28" s="94"/>
      <c r="AA28" s="95"/>
      <c r="AB28" s="96"/>
      <c r="AC28" s="97"/>
    </row>
    <row r="29" spans="1:29" ht="15.75" customHeight="1" x14ac:dyDescent="0.2">
      <c r="A29" s="259" t="s">
        <v>117</v>
      </c>
      <c r="B29" s="260" t="s">
        <v>118</v>
      </c>
      <c r="C29" s="261" t="s">
        <v>119</v>
      </c>
      <c r="D29" s="74" t="s">
        <v>120</v>
      </c>
      <c r="E29" s="260" t="s">
        <v>121</v>
      </c>
      <c r="F29" s="261"/>
      <c r="G29" s="262" t="s">
        <v>133</v>
      </c>
      <c r="H29" s="263" t="s">
        <v>135</v>
      </c>
      <c r="I29" s="260" t="s">
        <v>124</v>
      </c>
      <c r="J29" s="264">
        <v>2011</v>
      </c>
      <c r="K29" s="265">
        <v>1.5</v>
      </c>
      <c r="L29" s="266">
        <v>0</v>
      </c>
      <c r="M29" s="267" t="s">
        <v>168</v>
      </c>
      <c r="N29" s="268"/>
      <c r="O29" s="269"/>
      <c r="P29" s="270" t="s">
        <v>187</v>
      </c>
      <c r="Q29" s="271" t="s">
        <v>203</v>
      </c>
      <c r="R29" s="272" t="s">
        <v>186</v>
      </c>
      <c r="S29" s="273">
        <v>100</v>
      </c>
      <c r="T29" s="274">
        <v>120</v>
      </c>
      <c r="U29" s="275"/>
      <c r="V29" s="276"/>
      <c r="W29" s="277"/>
      <c r="X29" s="278"/>
      <c r="Y29" s="66"/>
      <c r="Z29" s="94"/>
      <c r="AA29" s="95"/>
      <c r="AB29" s="96"/>
      <c r="AC29" s="97"/>
    </row>
    <row r="30" spans="1:29" ht="15.75" customHeight="1" x14ac:dyDescent="0.2">
      <c r="A30" s="259" t="s">
        <v>117</v>
      </c>
      <c r="B30" s="260" t="s">
        <v>118</v>
      </c>
      <c r="C30" s="261" t="s">
        <v>119</v>
      </c>
      <c r="D30" s="74" t="s">
        <v>120</v>
      </c>
      <c r="E30" s="260" t="s">
        <v>121</v>
      </c>
      <c r="F30" s="261"/>
      <c r="G30" s="262" t="s">
        <v>133</v>
      </c>
      <c r="H30" s="263" t="s">
        <v>135</v>
      </c>
      <c r="I30" s="260" t="s">
        <v>124</v>
      </c>
      <c r="J30" s="264">
        <v>2012</v>
      </c>
      <c r="K30" s="265">
        <v>1.5</v>
      </c>
      <c r="L30" s="266">
        <v>0</v>
      </c>
      <c r="M30" s="267" t="s">
        <v>168</v>
      </c>
      <c r="N30" s="268"/>
      <c r="O30" s="269"/>
      <c r="P30" s="270" t="s">
        <v>187</v>
      </c>
      <c r="Q30" s="271" t="s">
        <v>210</v>
      </c>
      <c r="R30" s="272" t="s">
        <v>186</v>
      </c>
      <c r="S30" s="273">
        <v>91.666666666666671</v>
      </c>
      <c r="T30" s="274">
        <v>110</v>
      </c>
      <c r="U30" s="275"/>
      <c r="V30" s="276"/>
      <c r="W30" s="277"/>
      <c r="X30" s="278"/>
      <c r="Y30" s="66"/>
      <c r="Z30" s="94"/>
      <c r="AA30" s="95"/>
      <c r="AB30" s="96"/>
      <c r="AC30" s="97"/>
    </row>
    <row r="31" spans="1:29" ht="15.75" customHeight="1" x14ac:dyDescent="0.2">
      <c r="A31" s="259" t="s">
        <v>117</v>
      </c>
      <c r="B31" s="260" t="s">
        <v>118</v>
      </c>
      <c r="C31" s="261" t="s">
        <v>119</v>
      </c>
      <c r="D31" s="74" t="s">
        <v>120</v>
      </c>
      <c r="E31" s="260" t="s">
        <v>121</v>
      </c>
      <c r="F31" s="261"/>
      <c r="G31" s="262" t="s">
        <v>133</v>
      </c>
      <c r="H31" s="263" t="s">
        <v>136</v>
      </c>
      <c r="I31" s="260" t="s">
        <v>124</v>
      </c>
      <c r="J31" s="264">
        <v>2010</v>
      </c>
      <c r="K31" s="265">
        <v>1.5</v>
      </c>
      <c r="L31" s="266">
        <v>0</v>
      </c>
      <c r="M31" s="267" t="s">
        <v>168</v>
      </c>
      <c r="N31" s="268"/>
      <c r="O31" s="269"/>
      <c r="P31" s="270" t="s">
        <v>187</v>
      </c>
      <c r="Q31" s="271" t="s">
        <v>211</v>
      </c>
      <c r="R31" s="272" t="s">
        <v>186</v>
      </c>
      <c r="S31" s="273">
        <v>250</v>
      </c>
      <c r="T31" s="274">
        <v>300</v>
      </c>
      <c r="U31" s="275"/>
      <c r="V31" s="276"/>
      <c r="W31" s="277"/>
      <c r="X31" s="278"/>
      <c r="Y31" s="66"/>
      <c r="Z31" s="94"/>
      <c r="AA31" s="95"/>
      <c r="AB31" s="96"/>
      <c r="AC31" s="97"/>
    </row>
    <row r="32" spans="1:29" ht="15.75" customHeight="1" x14ac:dyDescent="0.2">
      <c r="A32" s="71" t="s">
        <v>117</v>
      </c>
      <c r="B32" s="72" t="s">
        <v>118</v>
      </c>
      <c r="C32" s="73" t="s">
        <v>119</v>
      </c>
      <c r="D32" s="74" t="s">
        <v>120</v>
      </c>
      <c r="E32" s="75" t="s">
        <v>121</v>
      </c>
      <c r="F32" s="76"/>
      <c r="G32" s="77" t="s">
        <v>133</v>
      </c>
      <c r="H32" s="78" t="s">
        <v>137</v>
      </c>
      <c r="I32" s="75" t="s">
        <v>124</v>
      </c>
      <c r="J32" s="79">
        <v>1997</v>
      </c>
      <c r="K32" s="80">
        <v>1.5</v>
      </c>
      <c r="L32" s="81">
        <v>1</v>
      </c>
      <c r="M32" s="82" t="s">
        <v>168</v>
      </c>
      <c r="N32" s="83"/>
      <c r="O32" s="84"/>
      <c r="P32" s="85" t="s">
        <v>204</v>
      </c>
      <c r="Q32" s="86" t="s">
        <v>212</v>
      </c>
      <c r="R32" s="87" t="s">
        <v>186</v>
      </c>
      <c r="S32" s="88">
        <v>200</v>
      </c>
      <c r="T32" s="89">
        <v>240</v>
      </c>
      <c r="U32" s="90"/>
      <c r="V32" s="91"/>
      <c r="W32" s="92">
        <f>V32*S32</f>
        <v>0</v>
      </c>
      <c r="X32" s="93">
        <f>V32*T32</f>
        <v>0</v>
      </c>
      <c r="Y32" s="66"/>
      <c r="Z32" s="94"/>
      <c r="AA32" s="95"/>
      <c r="AB32" s="96"/>
      <c r="AC32" s="97"/>
    </row>
    <row r="33" spans="1:29" ht="15.75" customHeight="1" x14ac:dyDescent="0.2">
      <c r="A33" s="71" t="s">
        <v>117</v>
      </c>
      <c r="B33" s="72" t="s">
        <v>118</v>
      </c>
      <c r="C33" s="73" t="s">
        <v>119</v>
      </c>
      <c r="D33" s="74" t="s">
        <v>120</v>
      </c>
      <c r="E33" s="75" t="s">
        <v>121</v>
      </c>
      <c r="F33" s="76"/>
      <c r="G33" s="77" t="s">
        <v>138</v>
      </c>
      <c r="H33" s="78" t="s">
        <v>139</v>
      </c>
      <c r="I33" s="75" t="s">
        <v>124</v>
      </c>
      <c r="J33" s="79">
        <v>1994</v>
      </c>
      <c r="K33" s="80">
        <v>0.75</v>
      </c>
      <c r="L33" s="81">
        <v>1</v>
      </c>
      <c r="M33" s="82">
        <v>-1</v>
      </c>
      <c r="N33" s="83"/>
      <c r="O33" s="84" t="s">
        <v>172</v>
      </c>
      <c r="P33" s="85" t="s">
        <v>205</v>
      </c>
      <c r="Q33" s="86" t="s">
        <v>213</v>
      </c>
      <c r="R33" s="87" t="s">
        <v>186</v>
      </c>
      <c r="S33" s="88">
        <v>175</v>
      </c>
      <c r="T33" s="89">
        <v>210</v>
      </c>
      <c r="U33" s="90"/>
      <c r="V33" s="91"/>
      <c r="W33" s="92">
        <f>V33*S33</f>
        <v>0</v>
      </c>
      <c r="X33" s="93">
        <f>V33*T33</f>
        <v>0</v>
      </c>
      <c r="Y33" s="66"/>
      <c r="Z33" s="94"/>
      <c r="AA33" s="95"/>
      <c r="AB33" s="96"/>
      <c r="AC33" s="97"/>
    </row>
    <row r="34" spans="1:29" ht="15.75" customHeight="1" x14ac:dyDescent="0.2">
      <c r="A34" s="71" t="s">
        <v>117</v>
      </c>
      <c r="B34" s="72" t="s">
        <v>118</v>
      </c>
      <c r="C34" s="73" t="s">
        <v>119</v>
      </c>
      <c r="D34" s="74" t="s">
        <v>120</v>
      </c>
      <c r="E34" s="75" t="s">
        <v>121</v>
      </c>
      <c r="F34" s="76"/>
      <c r="G34" s="77" t="s">
        <v>138</v>
      </c>
      <c r="H34" s="78" t="s">
        <v>139</v>
      </c>
      <c r="I34" s="75" t="s">
        <v>124</v>
      </c>
      <c r="J34" s="79">
        <v>1994</v>
      </c>
      <c r="K34" s="80">
        <v>0.75</v>
      </c>
      <c r="L34" s="81">
        <v>5</v>
      </c>
      <c r="M34" s="82" t="s">
        <v>173</v>
      </c>
      <c r="N34" s="83"/>
      <c r="O34" s="84" t="s">
        <v>174</v>
      </c>
      <c r="P34" s="85" t="s">
        <v>207</v>
      </c>
      <c r="Q34" s="86" t="s">
        <v>215</v>
      </c>
      <c r="R34" s="87" t="s">
        <v>186</v>
      </c>
      <c r="S34" s="88">
        <v>166.66666666666669</v>
      </c>
      <c r="T34" s="89">
        <v>200</v>
      </c>
      <c r="U34" s="90"/>
      <c r="V34" s="91"/>
      <c r="W34" s="92">
        <f>V34*S34</f>
        <v>0</v>
      </c>
      <c r="X34" s="93">
        <f>V34*T34</f>
        <v>0</v>
      </c>
      <c r="Y34" s="66"/>
      <c r="Z34" s="94"/>
      <c r="AA34" s="95"/>
      <c r="AB34" s="96"/>
      <c r="AC34" s="97"/>
    </row>
    <row r="35" spans="1:29" ht="15.75" customHeight="1" x14ac:dyDescent="0.2">
      <c r="A35" s="71" t="s">
        <v>117</v>
      </c>
      <c r="B35" s="72" t="s">
        <v>118</v>
      </c>
      <c r="C35" s="73" t="s">
        <v>119</v>
      </c>
      <c r="D35" s="74" t="s">
        <v>120</v>
      </c>
      <c r="E35" s="75" t="s">
        <v>121</v>
      </c>
      <c r="F35" s="76"/>
      <c r="G35" s="77" t="s">
        <v>138</v>
      </c>
      <c r="H35" s="78" t="s">
        <v>139</v>
      </c>
      <c r="I35" s="75" t="s">
        <v>124</v>
      </c>
      <c r="J35" s="79">
        <v>1994</v>
      </c>
      <c r="K35" s="80">
        <v>3</v>
      </c>
      <c r="L35" s="81">
        <v>1</v>
      </c>
      <c r="M35" s="82">
        <v>-3</v>
      </c>
      <c r="N35" s="83"/>
      <c r="O35" s="84"/>
      <c r="P35" s="85" t="s">
        <v>206</v>
      </c>
      <c r="Q35" s="86" t="s">
        <v>214</v>
      </c>
      <c r="R35" s="87" t="s">
        <v>186</v>
      </c>
      <c r="S35" s="88">
        <v>666.66666666666674</v>
      </c>
      <c r="T35" s="89">
        <v>800</v>
      </c>
      <c r="U35" s="90"/>
      <c r="V35" s="91"/>
      <c r="W35" s="92">
        <f>V35*S35</f>
        <v>0</v>
      </c>
      <c r="X35" s="93">
        <f>V35*T35</f>
        <v>0</v>
      </c>
      <c r="Y35" s="66"/>
      <c r="Z35" s="94"/>
      <c r="AA35" s="95"/>
      <c r="AB35" s="96"/>
      <c r="AC35" s="97"/>
    </row>
    <row r="36" spans="1:29" ht="15.75" customHeight="1" x14ac:dyDescent="0.2">
      <c r="A36" s="71" t="s">
        <v>117</v>
      </c>
      <c r="B36" s="72" t="s">
        <v>118</v>
      </c>
      <c r="C36" s="73" t="s">
        <v>119</v>
      </c>
      <c r="D36" s="74" t="s">
        <v>120</v>
      </c>
      <c r="E36" s="75" t="s">
        <v>121</v>
      </c>
      <c r="F36" s="76"/>
      <c r="G36" s="77" t="s">
        <v>138</v>
      </c>
      <c r="H36" s="78" t="s">
        <v>139</v>
      </c>
      <c r="I36" s="75" t="s">
        <v>124</v>
      </c>
      <c r="J36" s="79">
        <v>1997</v>
      </c>
      <c r="K36" s="80">
        <v>0.75</v>
      </c>
      <c r="L36" s="81">
        <v>1</v>
      </c>
      <c r="M36" s="82">
        <v>-0.5</v>
      </c>
      <c r="N36" s="83"/>
      <c r="O36" s="84" t="s">
        <v>174</v>
      </c>
      <c r="P36" s="85" t="s">
        <v>207</v>
      </c>
      <c r="Q36" s="86" t="s">
        <v>216</v>
      </c>
      <c r="R36" s="87" t="s">
        <v>186</v>
      </c>
      <c r="S36" s="88">
        <v>200</v>
      </c>
      <c r="T36" s="89">
        <v>240</v>
      </c>
      <c r="U36" s="90"/>
      <c r="V36" s="91"/>
      <c r="W36" s="92">
        <f>V36*S36</f>
        <v>0</v>
      </c>
      <c r="X36" s="93">
        <f>V36*T36</f>
        <v>0</v>
      </c>
      <c r="Y36" s="66"/>
      <c r="Z36" s="94"/>
      <c r="AA36" s="95"/>
      <c r="AB36" s="96"/>
      <c r="AC36" s="97"/>
    </row>
    <row r="37" spans="1:29" ht="15.75" customHeight="1" x14ac:dyDescent="0.2">
      <c r="A37" s="71" t="s">
        <v>117</v>
      </c>
      <c r="B37" s="72" t="s">
        <v>118</v>
      </c>
      <c r="C37" s="73" t="s">
        <v>119</v>
      </c>
      <c r="D37" s="74" t="s">
        <v>120</v>
      </c>
      <c r="E37" s="75" t="s">
        <v>121</v>
      </c>
      <c r="F37" s="76"/>
      <c r="G37" s="77" t="s">
        <v>138</v>
      </c>
      <c r="H37" s="78" t="s">
        <v>140</v>
      </c>
      <c r="I37" s="75" t="s">
        <v>124</v>
      </c>
      <c r="J37" s="79">
        <v>1995</v>
      </c>
      <c r="K37" s="80">
        <v>0.75</v>
      </c>
      <c r="L37" s="81">
        <v>4</v>
      </c>
      <c r="M37" s="82">
        <v>-0.5</v>
      </c>
      <c r="N37" s="83"/>
      <c r="O37" s="84" t="s">
        <v>174</v>
      </c>
      <c r="P37" s="85" t="s">
        <v>208</v>
      </c>
      <c r="Q37" s="86" t="s">
        <v>217</v>
      </c>
      <c r="R37" s="87" t="s">
        <v>186</v>
      </c>
      <c r="S37" s="88">
        <v>225</v>
      </c>
      <c r="T37" s="89">
        <v>270</v>
      </c>
      <c r="U37" s="90"/>
      <c r="V37" s="91"/>
      <c r="W37" s="92">
        <f>V37*S37</f>
        <v>0</v>
      </c>
      <c r="X37" s="93">
        <f>V37*T37</f>
        <v>0</v>
      </c>
      <c r="Y37" s="66"/>
      <c r="Z37" s="94"/>
      <c r="AA37" s="95"/>
      <c r="AB37" s="96"/>
      <c r="AC37" s="97"/>
    </row>
    <row r="38" spans="1:29" ht="15.75" customHeight="1" x14ac:dyDescent="0.2">
      <c r="A38" s="71" t="s">
        <v>117</v>
      </c>
      <c r="B38" s="72" t="s">
        <v>118</v>
      </c>
      <c r="C38" s="73" t="s">
        <v>119</v>
      </c>
      <c r="D38" s="74" t="s">
        <v>120</v>
      </c>
      <c r="E38" s="75" t="s">
        <v>121</v>
      </c>
      <c r="F38" s="76"/>
      <c r="G38" s="77" t="s">
        <v>138</v>
      </c>
      <c r="H38" s="78" t="s">
        <v>141</v>
      </c>
      <c r="I38" s="75" t="s">
        <v>124</v>
      </c>
      <c r="J38" s="79">
        <v>1995</v>
      </c>
      <c r="K38" s="80">
        <v>0.75</v>
      </c>
      <c r="L38" s="81">
        <v>4</v>
      </c>
      <c r="M38" s="82" t="s">
        <v>173</v>
      </c>
      <c r="N38" s="83"/>
      <c r="O38" s="84" t="s">
        <v>174</v>
      </c>
      <c r="P38" s="85" t="s">
        <v>209</v>
      </c>
      <c r="Q38" s="86" t="s">
        <v>218</v>
      </c>
      <c r="R38" s="87" t="s">
        <v>186</v>
      </c>
      <c r="S38" s="88">
        <v>283.33333333333337</v>
      </c>
      <c r="T38" s="89">
        <v>340</v>
      </c>
      <c r="U38" s="90"/>
      <c r="V38" s="91"/>
      <c r="W38" s="92">
        <f>V38*S38</f>
        <v>0</v>
      </c>
      <c r="X38" s="93">
        <f>V38*T38</f>
        <v>0</v>
      </c>
      <c r="Y38" s="66"/>
      <c r="Z38" s="94"/>
      <c r="AA38" s="95"/>
      <c r="AB38" s="96"/>
      <c r="AC38" s="97"/>
    </row>
    <row r="39" spans="1:29" ht="15.75" customHeight="1" x14ac:dyDescent="0.2">
      <c r="A39" s="71" t="s">
        <v>117</v>
      </c>
      <c r="B39" s="72" t="s">
        <v>118</v>
      </c>
      <c r="C39" s="73" t="s">
        <v>119</v>
      </c>
      <c r="D39" s="74" t="s">
        <v>120</v>
      </c>
      <c r="E39" s="75" t="s">
        <v>121</v>
      </c>
      <c r="F39" s="76"/>
      <c r="G39" s="77" t="s">
        <v>138</v>
      </c>
      <c r="H39" s="184" t="s">
        <v>270</v>
      </c>
      <c r="I39" s="75" t="s">
        <v>124</v>
      </c>
      <c r="J39" s="79">
        <v>1989</v>
      </c>
      <c r="K39" s="80">
        <v>1.5</v>
      </c>
      <c r="L39" s="81">
        <v>1</v>
      </c>
      <c r="M39" s="82">
        <v>-1</v>
      </c>
      <c r="N39" s="83" t="s">
        <v>176</v>
      </c>
      <c r="O39" s="84" t="s">
        <v>177</v>
      </c>
      <c r="P39" s="85" t="s">
        <v>229</v>
      </c>
      <c r="Q39" s="86" t="s">
        <v>232</v>
      </c>
      <c r="R39" s="87" t="s">
        <v>186</v>
      </c>
      <c r="S39" s="88">
        <v>825</v>
      </c>
      <c r="T39" s="89">
        <v>990</v>
      </c>
      <c r="U39" s="90"/>
      <c r="V39" s="91"/>
      <c r="W39" s="92">
        <f>V39*S39</f>
        <v>0</v>
      </c>
      <c r="X39" s="93">
        <f>V39*T39</f>
        <v>0</v>
      </c>
      <c r="Y39" s="66"/>
      <c r="Z39" s="94"/>
      <c r="AA39" s="95"/>
      <c r="AB39" s="96"/>
      <c r="AC39" s="97"/>
    </row>
    <row r="40" spans="1:29" ht="15.75" customHeight="1" x14ac:dyDescent="0.2">
      <c r="A40" s="71" t="s">
        <v>117</v>
      </c>
      <c r="B40" s="72" t="s">
        <v>118</v>
      </c>
      <c r="C40" s="73" t="s">
        <v>119</v>
      </c>
      <c r="D40" s="74" t="s">
        <v>120</v>
      </c>
      <c r="E40" s="75" t="s">
        <v>121</v>
      </c>
      <c r="F40" s="76"/>
      <c r="G40" s="77" t="s">
        <v>138</v>
      </c>
      <c r="H40" s="78" t="s">
        <v>142</v>
      </c>
      <c r="I40" s="75" t="s">
        <v>124</v>
      </c>
      <c r="J40" s="79">
        <v>1995</v>
      </c>
      <c r="K40" s="80">
        <v>0.75</v>
      </c>
      <c r="L40" s="81">
        <v>3</v>
      </c>
      <c r="M40" s="82">
        <v>-0.5</v>
      </c>
      <c r="N40" s="83"/>
      <c r="O40" s="84" t="s">
        <v>174</v>
      </c>
      <c r="P40" s="85" t="s">
        <v>208</v>
      </c>
      <c r="Q40" s="86" t="s">
        <v>219</v>
      </c>
      <c r="R40" s="87" t="s">
        <v>186</v>
      </c>
      <c r="S40" s="88">
        <v>233.33333333333334</v>
      </c>
      <c r="T40" s="89">
        <v>280</v>
      </c>
      <c r="U40" s="90"/>
      <c r="V40" s="91"/>
      <c r="W40" s="92">
        <f>V40*S40</f>
        <v>0</v>
      </c>
      <c r="X40" s="93">
        <f>V40*T40</f>
        <v>0</v>
      </c>
      <c r="Y40" s="66"/>
      <c r="Z40" s="94"/>
      <c r="AA40" s="95"/>
      <c r="AB40" s="96"/>
      <c r="AC40" s="97"/>
    </row>
    <row r="41" spans="1:29" ht="15.75" customHeight="1" x14ac:dyDescent="0.2">
      <c r="A41" s="259" t="s">
        <v>117</v>
      </c>
      <c r="B41" s="260" t="s">
        <v>118</v>
      </c>
      <c r="C41" s="261" t="s">
        <v>119</v>
      </c>
      <c r="D41" s="74" t="s">
        <v>120</v>
      </c>
      <c r="E41" s="260" t="s">
        <v>121</v>
      </c>
      <c r="F41" s="261"/>
      <c r="G41" s="262" t="s">
        <v>138</v>
      </c>
      <c r="H41" s="263" t="s">
        <v>143</v>
      </c>
      <c r="I41" s="260" t="s">
        <v>124</v>
      </c>
      <c r="J41" s="264">
        <v>1993</v>
      </c>
      <c r="K41" s="265">
        <v>0.75</v>
      </c>
      <c r="L41" s="266">
        <v>0</v>
      </c>
      <c r="M41" s="267">
        <v>-0.5</v>
      </c>
      <c r="N41" s="268"/>
      <c r="O41" s="269" t="s">
        <v>174</v>
      </c>
      <c r="P41" s="270" t="s">
        <v>220</v>
      </c>
      <c r="Q41" s="271" t="s">
        <v>222</v>
      </c>
      <c r="R41" s="272" t="s">
        <v>186</v>
      </c>
      <c r="S41" s="273">
        <v>145.83333333333334</v>
      </c>
      <c r="T41" s="274">
        <v>175</v>
      </c>
      <c r="U41" s="275"/>
      <c r="V41" s="276"/>
      <c r="W41" s="277"/>
      <c r="X41" s="278"/>
      <c r="Y41" s="66"/>
      <c r="Z41" s="94"/>
      <c r="AA41" s="95"/>
      <c r="AB41" s="96"/>
      <c r="AC41" s="97"/>
    </row>
    <row r="42" spans="1:29" ht="15.75" customHeight="1" x14ac:dyDescent="0.2">
      <c r="A42" s="71" t="s">
        <v>117</v>
      </c>
      <c r="B42" s="72" t="s">
        <v>118</v>
      </c>
      <c r="C42" s="73" t="s">
        <v>119</v>
      </c>
      <c r="D42" s="74" t="s">
        <v>120</v>
      </c>
      <c r="E42" s="75" t="s">
        <v>121</v>
      </c>
      <c r="F42" s="76"/>
      <c r="G42" s="77" t="s">
        <v>138</v>
      </c>
      <c r="H42" s="78" t="s">
        <v>144</v>
      </c>
      <c r="I42" s="75" t="s">
        <v>124</v>
      </c>
      <c r="J42" s="79">
        <v>1993</v>
      </c>
      <c r="K42" s="80">
        <v>0.75</v>
      </c>
      <c r="L42" s="81">
        <v>1</v>
      </c>
      <c r="M42" s="82" t="s">
        <v>170</v>
      </c>
      <c r="N42" s="83"/>
      <c r="O42" s="84"/>
      <c r="P42" s="85" t="s">
        <v>205</v>
      </c>
      <c r="Q42" s="86" t="s">
        <v>224</v>
      </c>
      <c r="R42" s="87" t="s">
        <v>183</v>
      </c>
      <c r="S42" s="88">
        <v>150</v>
      </c>
      <c r="T42" s="89">
        <v>180</v>
      </c>
      <c r="U42" s="90"/>
      <c r="V42" s="91"/>
      <c r="W42" s="92">
        <f>V42*S42</f>
        <v>0</v>
      </c>
      <c r="X42" s="93">
        <f>V42*T42</f>
        <v>0</v>
      </c>
      <c r="Y42" s="66"/>
      <c r="Z42" s="94"/>
      <c r="AA42" s="95"/>
      <c r="AB42" s="96"/>
      <c r="AC42" s="97"/>
    </row>
    <row r="43" spans="1:29" ht="15.75" customHeight="1" x14ac:dyDescent="0.2">
      <c r="A43" s="71" t="s">
        <v>117</v>
      </c>
      <c r="B43" s="72" t="s">
        <v>118</v>
      </c>
      <c r="C43" s="73" t="s">
        <v>119</v>
      </c>
      <c r="D43" s="74" t="s">
        <v>120</v>
      </c>
      <c r="E43" s="75" t="s">
        <v>121</v>
      </c>
      <c r="F43" s="76"/>
      <c r="G43" s="77" t="s">
        <v>138</v>
      </c>
      <c r="H43" s="78" t="s">
        <v>144</v>
      </c>
      <c r="I43" s="75" t="s">
        <v>124</v>
      </c>
      <c r="J43" s="79">
        <v>1993</v>
      </c>
      <c r="K43" s="80">
        <v>0.75</v>
      </c>
      <c r="L43" s="81">
        <v>1</v>
      </c>
      <c r="M43" s="82" t="s">
        <v>175</v>
      </c>
      <c r="N43" s="83"/>
      <c r="O43" s="84"/>
      <c r="P43" s="85" t="s">
        <v>221</v>
      </c>
      <c r="Q43" s="86" t="s">
        <v>223</v>
      </c>
      <c r="R43" s="87" t="s">
        <v>183</v>
      </c>
      <c r="S43" s="88">
        <v>150</v>
      </c>
      <c r="T43" s="89">
        <v>180</v>
      </c>
      <c r="U43" s="90"/>
      <c r="V43" s="91"/>
      <c r="W43" s="92">
        <f>V43*S43</f>
        <v>0</v>
      </c>
      <c r="X43" s="93">
        <f>V43*T43</f>
        <v>0</v>
      </c>
      <c r="Y43" s="66"/>
      <c r="Z43" s="94"/>
      <c r="AA43" s="95"/>
      <c r="AB43" s="96"/>
      <c r="AC43" s="97"/>
    </row>
    <row r="44" spans="1:29" ht="15.75" customHeight="1" x14ac:dyDescent="0.2">
      <c r="A44" s="71" t="s">
        <v>117</v>
      </c>
      <c r="B44" s="72" t="s">
        <v>118</v>
      </c>
      <c r="C44" s="73" t="s">
        <v>119</v>
      </c>
      <c r="D44" s="74" t="s">
        <v>120</v>
      </c>
      <c r="E44" s="75" t="s">
        <v>121</v>
      </c>
      <c r="F44" s="76"/>
      <c r="G44" s="77" t="s">
        <v>138</v>
      </c>
      <c r="H44" s="78" t="s">
        <v>145</v>
      </c>
      <c r="I44" s="75" t="s">
        <v>124</v>
      </c>
      <c r="J44" s="79">
        <v>2011</v>
      </c>
      <c r="K44" s="80">
        <v>0.75</v>
      </c>
      <c r="L44" s="81">
        <v>1</v>
      </c>
      <c r="M44" s="82" t="s">
        <v>173</v>
      </c>
      <c r="N44" s="83"/>
      <c r="O44" s="84"/>
      <c r="P44" s="85" t="s">
        <v>225</v>
      </c>
      <c r="Q44" s="86" t="s">
        <v>227</v>
      </c>
      <c r="R44" s="87" t="s">
        <v>186</v>
      </c>
      <c r="S44" s="88">
        <v>208.33333333333334</v>
      </c>
      <c r="T44" s="89">
        <v>250</v>
      </c>
      <c r="U44" s="90"/>
      <c r="V44" s="91"/>
      <c r="W44" s="92">
        <f>V44*S44</f>
        <v>0</v>
      </c>
      <c r="X44" s="93">
        <f>V44*T44</f>
        <v>0</v>
      </c>
      <c r="Y44" s="66"/>
      <c r="Z44" s="94"/>
      <c r="AA44" s="95"/>
      <c r="AB44" s="96"/>
      <c r="AC44" s="97"/>
    </row>
    <row r="45" spans="1:29" ht="15.75" customHeight="1" x14ac:dyDescent="0.2">
      <c r="A45" s="71" t="s">
        <v>117</v>
      </c>
      <c r="B45" s="72" t="s">
        <v>118</v>
      </c>
      <c r="C45" s="73" t="s">
        <v>119</v>
      </c>
      <c r="D45" s="74" t="s">
        <v>120</v>
      </c>
      <c r="E45" s="75" t="s">
        <v>121</v>
      </c>
      <c r="F45" s="76"/>
      <c r="G45" s="77" t="s">
        <v>138</v>
      </c>
      <c r="H45" s="78" t="s">
        <v>146</v>
      </c>
      <c r="I45" s="75" t="s">
        <v>124</v>
      </c>
      <c r="J45" s="79">
        <v>1990</v>
      </c>
      <c r="K45" s="80">
        <v>0.75</v>
      </c>
      <c r="L45" s="81">
        <v>3</v>
      </c>
      <c r="M45" s="82">
        <v>-1</v>
      </c>
      <c r="N45" s="83"/>
      <c r="O45" s="84"/>
      <c r="P45" s="85" t="s">
        <v>226</v>
      </c>
      <c r="Q45" s="86" t="s">
        <v>228</v>
      </c>
      <c r="R45" s="87" t="s">
        <v>186</v>
      </c>
      <c r="S45" s="88">
        <v>400</v>
      </c>
      <c r="T45" s="89">
        <v>480</v>
      </c>
      <c r="U45" s="90"/>
      <c r="V45" s="91"/>
      <c r="W45" s="92">
        <f>V45*S45</f>
        <v>0</v>
      </c>
      <c r="X45" s="93">
        <f>V45*T45</f>
        <v>0</v>
      </c>
      <c r="Y45" s="66"/>
      <c r="Z45" s="94"/>
      <c r="AA45" s="95"/>
      <c r="AB45" s="96"/>
      <c r="AC45" s="97"/>
    </row>
    <row r="46" spans="1:29" ht="15.75" customHeight="1" x14ac:dyDescent="0.2">
      <c r="A46" s="71" t="s">
        <v>117</v>
      </c>
      <c r="B46" s="72" t="s">
        <v>118</v>
      </c>
      <c r="C46" s="73" t="s">
        <v>119</v>
      </c>
      <c r="D46" s="74" t="s">
        <v>120</v>
      </c>
      <c r="E46" s="75" t="s">
        <v>121</v>
      </c>
      <c r="F46" s="76"/>
      <c r="G46" s="77" t="s">
        <v>138</v>
      </c>
      <c r="H46" s="78" t="s">
        <v>147</v>
      </c>
      <c r="I46" s="75" t="s">
        <v>124</v>
      </c>
      <c r="J46" s="79">
        <v>1991</v>
      </c>
      <c r="K46" s="80">
        <v>0.75</v>
      </c>
      <c r="L46" s="81">
        <v>1</v>
      </c>
      <c r="M46" s="82" t="s">
        <v>168</v>
      </c>
      <c r="N46" s="83"/>
      <c r="O46" s="84" t="s">
        <v>273</v>
      </c>
      <c r="P46" s="85" t="s">
        <v>205</v>
      </c>
      <c r="Q46" s="86" t="s">
        <v>230</v>
      </c>
      <c r="R46" s="87" t="s">
        <v>186</v>
      </c>
      <c r="S46" s="88">
        <v>200</v>
      </c>
      <c r="T46" s="89">
        <v>240</v>
      </c>
      <c r="U46" s="90"/>
      <c r="V46" s="91"/>
      <c r="W46" s="92">
        <f>V46*S46</f>
        <v>0</v>
      </c>
      <c r="X46" s="93">
        <f>V46*T46</f>
        <v>0</v>
      </c>
      <c r="Y46" s="66"/>
      <c r="Z46" s="94"/>
      <c r="AA46" s="95"/>
      <c r="AB46" s="96"/>
      <c r="AC46" s="97"/>
    </row>
    <row r="47" spans="1:29" ht="15.75" customHeight="1" x14ac:dyDescent="0.2">
      <c r="A47" s="71" t="s">
        <v>117</v>
      </c>
      <c r="B47" s="72" t="s">
        <v>118</v>
      </c>
      <c r="C47" s="73" t="s">
        <v>119</v>
      </c>
      <c r="D47" s="74" t="s">
        <v>120</v>
      </c>
      <c r="E47" s="75" t="s">
        <v>121</v>
      </c>
      <c r="F47" s="76"/>
      <c r="G47" s="77" t="s">
        <v>138</v>
      </c>
      <c r="H47" s="78" t="s">
        <v>148</v>
      </c>
      <c r="I47" s="75" t="s">
        <v>149</v>
      </c>
      <c r="J47" s="79">
        <v>1996</v>
      </c>
      <c r="K47" s="80">
        <v>0.75</v>
      </c>
      <c r="L47" s="81">
        <v>4</v>
      </c>
      <c r="M47" s="82">
        <v>-0.5</v>
      </c>
      <c r="N47" s="83"/>
      <c r="O47" s="84"/>
      <c r="P47" s="85" t="s">
        <v>207</v>
      </c>
      <c r="Q47" s="86" t="s">
        <v>231</v>
      </c>
      <c r="R47" s="87" t="s">
        <v>186</v>
      </c>
      <c r="S47" s="88">
        <v>158.33333333333334</v>
      </c>
      <c r="T47" s="89">
        <v>190</v>
      </c>
      <c r="U47" s="90"/>
      <c r="V47" s="91"/>
      <c r="W47" s="92">
        <f>V47*S47</f>
        <v>0</v>
      </c>
      <c r="X47" s="93">
        <f>V47*T47</f>
        <v>0</v>
      </c>
      <c r="Y47" s="66"/>
      <c r="Z47" s="94"/>
      <c r="AA47" s="95"/>
      <c r="AB47" s="96"/>
      <c r="AC47" s="97"/>
    </row>
    <row r="48" spans="1:29" ht="15.75" customHeight="1" x14ac:dyDescent="0.2">
      <c r="A48" s="71" t="s">
        <v>117</v>
      </c>
      <c r="B48" s="72" t="s">
        <v>118</v>
      </c>
      <c r="C48" s="73" t="s">
        <v>119</v>
      </c>
      <c r="D48" s="74" t="s">
        <v>120</v>
      </c>
      <c r="E48" s="75" t="s">
        <v>121</v>
      </c>
      <c r="F48" s="76"/>
      <c r="G48" s="77" t="s">
        <v>150</v>
      </c>
      <c r="H48" s="78" t="s">
        <v>139</v>
      </c>
      <c r="I48" s="75" t="s">
        <v>124</v>
      </c>
      <c r="J48" s="79">
        <v>1990</v>
      </c>
      <c r="K48" s="80">
        <v>0.75</v>
      </c>
      <c r="L48" s="81">
        <v>1</v>
      </c>
      <c r="M48" s="82">
        <v>-2</v>
      </c>
      <c r="N48" s="83"/>
      <c r="O48" s="84" t="s">
        <v>169</v>
      </c>
      <c r="P48" s="85" t="s">
        <v>233</v>
      </c>
      <c r="Q48" s="86" t="s">
        <v>237</v>
      </c>
      <c r="R48" s="87" t="s">
        <v>186</v>
      </c>
      <c r="S48" s="88">
        <v>150</v>
      </c>
      <c r="T48" s="89">
        <v>180</v>
      </c>
      <c r="U48" s="90"/>
      <c r="V48" s="91"/>
      <c r="W48" s="92">
        <f>V48*S48</f>
        <v>0</v>
      </c>
      <c r="X48" s="93">
        <f>V48*T48</f>
        <v>0</v>
      </c>
      <c r="Y48" s="66"/>
      <c r="Z48" s="94"/>
      <c r="AA48" s="95"/>
      <c r="AB48" s="96"/>
      <c r="AC48" s="97"/>
    </row>
    <row r="49" spans="1:29" ht="15.75" customHeight="1" x14ac:dyDescent="0.2">
      <c r="A49" s="71" t="s">
        <v>117</v>
      </c>
      <c r="B49" s="72" t="s">
        <v>118</v>
      </c>
      <c r="C49" s="73" t="s">
        <v>119</v>
      </c>
      <c r="D49" s="74" t="s">
        <v>120</v>
      </c>
      <c r="E49" s="75" t="s">
        <v>121</v>
      </c>
      <c r="F49" s="76"/>
      <c r="G49" s="77" t="s">
        <v>151</v>
      </c>
      <c r="H49" s="78" t="s">
        <v>152</v>
      </c>
      <c r="I49" s="75" t="s">
        <v>124</v>
      </c>
      <c r="J49" s="79">
        <v>2001</v>
      </c>
      <c r="K49" s="80">
        <v>1.5</v>
      </c>
      <c r="L49" s="81">
        <v>1</v>
      </c>
      <c r="M49" s="82" t="s">
        <v>168</v>
      </c>
      <c r="N49" s="83"/>
      <c r="O49" s="84"/>
      <c r="P49" s="85" t="s">
        <v>234</v>
      </c>
      <c r="Q49" s="86" t="s">
        <v>238</v>
      </c>
      <c r="R49" s="87" t="s">
        <v>186</v>
      </c>
      <c r="S49" s="88">
        <v>116.66666666666667</v>
      </c>
      <c r="T49" s="89">
        <v>140</v>
      </c>
      <c r="U49" s="90"/>
      <c r="V49" s="91"/>
      <c r="W49" s="92">
        <f>V49*S49</f>
        <v>0</v>
      </c>
      <c r="X49" s="93">
        <f>V49*T49</f>
        <v>0</v>
      </c>
      <c r="Y49" s="66"/>
      <c r="Z49" s="94"/>
      <c r="AA49" s="95"/>
      <c r="AB49" s="96"/>
      <c r="AC49" s="97"/>
    </row>
    <row r="50" spans="1:29" ht="15.75" customHeight="1" x14ac:dyDescent="0.2">
      <c r="A50" s="71" t="s">
        <v>117</v>
      </c>
      <c r="B50" s="72" t="s">
        <v>118</v>
      </c>
      <c r="C50" s="73" t="s">
        <v>119</v>
      </c>
      <c r="D50" s="74" t="s">
        <v>120</v>
      </c>
      <c r="E50" s="75" t="s">
        <v>121</v>
      </c>
      <c r="F50" s="76"/>
      <c r="G50" s="77" t="s">
        <v>151</v>
      </c>
      <c r="H50" s="78" t="s">
        <v>153</v>
      </c>
      <c r="I50" s="75" t="s">
        <v>124</v>
      </c>
      <c r="J50" s="79">
        <v>2000</v>
      </c>
      <c r="K50" s="80">
        <v>1.5</v>
      </c>
      <c r="L50" s="81">
        <v>1</v>
      </c>
      <c r="M50" s="82" t="s">
        <v>173</v>
      </c>
      <c r="N50" s="83"/>
      <c r="O50" s="84"/>
      <c r="P50" s="85" t="s">
        <v>234</v>
      </c>
      <c r="Q50" s="86" t="s">
        <v>239</v>
      </c>
      <c r="R50" s="87" t="s">
        <v>186</v>
      </c>
      <c r="S50" s="88">
        <v>241.66666666666669</v>
      </c>
      <c r="T50" s="89">
        <v>290</v>
      </c>
      <c r="U50" s="90"/>
      <c r="V50" s="91"/>
      <c r="W50" s="92">
        <f>V50*S50</f>
        <v>0</v>
      </c>
      <c r="X50" s="93">
        <f>V50*T50</f>
        <v>0</v>
      </c>
      <c r="Y50" s="66"/>
      <c r="Z50" s="94"/>
      <c r="AA50" s="95"/>
      <c r="AB50" s="96"/>
      <c r="AC50" s="97"/>
    </row>
    <row r="51" spans="1:29" ht="15.75" customHeight="1" x14ac:dyDescent="0.2">
      <c r="A51" s="71" t="s">
        <v>117</v>
      </c>
      <c r="B51" s="72" t="s">
        <v>118</v>
      </c>
      <c r="C51" s="73" t="s">
        <v>119</v>
      </c>
      <c r="D51" s="74" t="s">
        <v>120</v>
      </c>
      <c r="E51" s="75" t="s">
        <v>121</v>
      </c>
      <c r="F51" s="76"/>
      <c r="G51" s="77" t="s">
        <v>151</v>
      </c>
      <c r="H51" s="78" t="s">
        <v>154</v>
      </c>
      <c r="I51" s="75" t="s">
        <v>124</v>
      </c>
      <c r="J51" s="79">
        <v>1995</v>
      </c>
      <c r="K51" s="80">
        <v>1.5</v>
      </c>
      <c r="L51" s="81">
        <v>2</v>
      </c>
      <c r="M51" s="82" t="s">
        <v>168</v>
      </c>
      <c r="N51" s="83" t="s">
        <v>178</v>
      </c>
      <c r="O51" s="84" t="s">
        <v>172</v>
      </c>
      <c r="P51" s="85" t="s">
        <v>234</v>
      </c>
      <c r="Q51" s="86" t="s">
        <v>240</v>
      </c>
      <c r="R51" s="87" t="s">
        <v>186</v>
      </c>
      <c r="S51" s="88">
        <v>250</v>
      </c>
      <c r="T51" s="89">
        <v>300</v>
      </c>
      <c r="U51" s="90"/>
      <c r="V51" s="91"/>
      <c r="W51" s="92">
        <f>V51*S51</f>
        <v>0</v>
      </c>
      <c r="X51" s="93">
        <f>V51*T51</f>
        <v>0</v>
      </c>
      <c r="Y51" s="66"/>
      <c r="Z51" s="94"/>
      <c r="AA51" s="95"/>
      <c r="AB51" s="96"/>
      <c r="AC51" s="97"/>
    </row>
    <row r="52" spans="1:29" ht="15.75" customHeight="1" x14ac:dyDescent="0.2">
      <c r="A52" s="259" t="s">
        <v>117</v>
      </c>
      <c r="B52" s="260" t="s">
        <v>118</v>
      </c>
      <c r="C52" s="261" t="s">
        <v>119</v>
      </c>
      <c r="D52" s="74" t="s">
        <v>120</v>
      </c>
      <c r="E52" s="260" t="s">
        <v>121</v>
      </c>
      <c r="F52" s="261"/>
      <c r="G52" s="262" t="s">
        <v>155</v>
      </c>
      <c r="H52" s="263" t="s">
        <v>156</v>
      </c>
      <c r="I52" s="260" t="s">
        <v>124</v>
      </c>
      <c r="J52" s="264">
        <v>1997</v>
      </c>
      <c r="K52" s="265">
        <v>1.5</v>
      </c>
      <c r="L52" s="266">
        <v>0</v>
      </c>
      <c r="M52" s="267" t="s">
        <v>179</v>
      </c>
      <c r="N52" s="268"/>
      <c r="O52" s="269" t="s">
        <v>180</v>
      </c>
      <c r="P52" s="270" t="s">
        <v>235</v>
      </c>
      <c r="Q52" s="271" t="s">
        <v>241</v>
      </c>
      <c r="R52" s="272" t="s">
        <v>186</v>
      </c>
      <c r="S52" s="273">
        <v>158.33333333333334</v>
      </c>
      <c r="T52" s="274">
        <v>190</v>
      </c>
      <c r="U52" s="275"/>
      <c r="V52" s="276"/>
      <c r="W52" s="277"/>
      <c r="X52" s="278"/>
      <c r="Y52" s="66"/>
      <c r="Z52" s="94"/>
      <c r="AA52" s="95"/>
      <c r="AB52" s="96"/>
      <c r="AC52" s="97"/>
    </row>
    <row r="53" spans="1:29" ht="15.75" customHeight="1" x14ac:dyDescent="0.2">
      <c r="A53" s="71" t="s">
        <v>117</v>
      </c>
      <c r="B53" s="72" t="s">
        <v>118</v>
      </c>
      <c r="C53" s="73" t="s">
        <v>119</v>
      </c>
      <c r="D53" s="74" t="s">
        <v>120</v>
      </c>
      <c r="E53" s="75" t="s">
        <v>121</v>
      </c>
      <c r="F53" s="76"/>
      <c r="G53" s="77" t="s">
        <v>155</v>
      </c>
      <c r="H53" s="78" t="s">
        <v>156</v>
      </c>
      <c r="I53" s="75" t="s">
        <v>124</v>
      </c>
      <c r="J53" s="79">
        <v>1998</v>
      </c>
      <c r="K53" s="80">
        <v>1.5</v>
      </c>
      <c r="L53" s="81">
        <v>1</v>
      </c>
      <c r="M53" s="82" t="s">
        <v>168</v>
      </c>
      <c r="N53" s="83"/>
      <c r="O53" s="84"/>
      <c r="P53" s="85" t="s">
        <v>242</v>
      </c>
      <c r="Q53" s="86" t="s">
        <v>244</v>
      </c>
      <c r="R53" s="87" t="s">
        <v>186</v>
      </c>
      <c r="S53" s="88">
        <v>141.66666666666669</v>
      </c>
      <c r="T53" s="89">
        <v>170</v>
      </c>
      <c r="U53" s="90"/>
      <c r="V53" s="91"/>
      <c r="W53" s="92">
        <f>V53*S53</f>
        <v>0</v>
      </c>
      <c r="X53" s="93">
        <f>V53*T53</f>
        <v>0</v>
      </c>
      <c r="Y53" s="66"/>
      <c r="Z53" s="94"/>
      <c r="AA53" s="95"/>
      <c r="AB53" s="96"/>
      <c r="AC53" s="97"/>
    </row>
    <row r="54" spans="1:29" ht="15.75" customHeight="1" x14ac:dyDescent="0.2">
      <c r="A54" s="259" t="s">
        <v>117</v>
      </c>
      <c r="B54" s="260" t="s">
        <v>118</v>
      </c>
      <c r="C54" s="261" t="s">
        <v>119</v>
      </c>
      <c r="D54" s="74" t="s">
        <v>120</v>
      </c>
      <c r="E54" s="260" t="s">
        <v>121</v>
      </c>
      <c r="F54" s="261"/>
      <c r="G54" s="262" t="s">
        <v>155</v>
      </c>
      <c r="H54" s="263" t="s">
        <v>156</v>
      </c>
      <c r="I54" s="260" t="s">
        <v>124</v>
      </c>
      <c r="J54" s="264">
        <v>1999</v>
      </c>
      <c r="K54" s="265">
        <v>1.5</v>
      </c>
      <c r="L54" s="266">
        <v>0</v>
      </c>
      <c r="M54" s="267" t="s">
        <v>168</v>
      </c>
      <c r="N54" s="268"/>
      <c r="O54" s="269"/>
      <c r="P54" s="270" t="s">
        <v>235</v>
      </c>
      <c r="Q54" s="271" t="s">
        <v>245</v>
      </c>
      <c r="R54" s="272" t="s">
        <v>186</v>
      </c>
      <c r="S54" s="273">
        <v>166.66666666666669</v>
      </c>
      <c r="T54" s="274">
        <v>200</v>
      </c>
      <c r="U54" s="275"/>
      <c r="V54" s="276"/>
      <c r="W54" s="277"/>
      <c r="X54" s="278"/>
      <c r="Y54" s="66"/>
      <c r="Z54" s="94"/>
      <c r="AA54" s="95"/>
      <c r="AB54" s="96"/>
      <c r="AC54" s="97"/>
    </row>
    <row r="55" spans="1:29" ht="15.75" customHeight="1" x14ac:dyDescent="0.2">
      <c r="A55" s="259" t="s">
        <v>117</v>
      </c>
      <c r="B55" s="260" t="s">
        <v>118</v>
      </c>
      <c r="C55" s="261" t="s">
        <v>119</v>
      </c>
      <c r="D55" s="74" t="s">
        <v>120</v>
      </c>
      <c r="E55" s="260" t="s">
        <v>121</v>
      </c>
      <c r="F55" s="261"/>
      <c r="G55" s="262" t="s">
        <v>155</v>
      </c>
      <c r="H55" s="263" t="s">
        <v>156</v>
      </c>
      <c r="I55" s="260" t="s">
        <v>124</v>
      </c>
      <c r="J55" s="264">
        <v>2007</v>
      </c>
      <c r="K55" s="265">
        <v>1.5</v>
      </c>
      <c r="L55" s="266">
        <v>0</v>
      </c>
      <c r="M55" s="267">
        <v>-0.5</v>
      </c>
      <c r="N55" s="268"/>
      <c r="O55" s="269"/>
      <c r="P55" s="270" t="s">
        <v>187</v>
      </c>
      <c r="Q55" s="271" t="s">
        <v>246</v>
      </c>
      <c r="R55" s="272" t="s">
        <v>186</v>
      </c>
      <c r="S55" s="273">
        <v>183.33333333333334</v>
      </c>
      <c r="T55" s="274">
        <v>220</v>
      </c>
      <c r="U55" s="275"/>
      <c r="V55" s="276"/>
      <c r="W55" s="277"/>
      <c r="X55" s="278"/>
      <c r="Y55" s="66"/>
      <c r="Z55" s="94"/>
      <c r="AA55" s="95"/>
      <c r="AB55" s="96"/>
      <c r="AC55" s="97"/>
    </row>
    <row r="56" spans="1:29" ht="15.75" customHeight="1" x14ac:dyDescent="0.2">
      <c r="A56" s="259" t="s">
        <v>117</v>
      </c>
      <c r="B56" s="260" t="s">
        <v>118</v>
      </c>
      <c r="C56" s="261" t="s">
        <v>119</v>
      </c>
      <c r="D56" s="74" t="s">
        <v>120</v>
      </c>
      <c r="E56" s="260" t="s">
        <v>121</v>
      </c>
      <c r="F56" s="261"/>
      <c r="G56" s="262" t="s">
        <v>155</v>
      </c>
      <c r="H56" s="263" t="s">
        <v>156</v>
      </c>
      <c r="I56" s="260" t="s">
        <v>124</v>
      </c>
      <c r="J56" s="264">
        <v>2009</v>
      </c>
      <c r="K56" s="265">
        <v>1.5</v>
      </c>
      <c r="L56" s="266">
        <v>0</v>
      </c>
      <c r="M56" s="267" t="s">
        <v>173</v>
      </c>
      <c r="N56" s="268"/>
      <c r="O56" s="269"/>
      <c r="P56" s="270" t="s">
        <v>235</v>
      </c>
      <c r="Q56" s="271" t="s">
        <v>247</v>
      </c>
      <c r="R56" s="272" t="s">
        <v>186</v>
      </c>
      <c r="S56" s="273">
        <v>133.33333333333334</v>
      </c>
      <c r="T56" s="274">
        <v>160</v>
      </c>
      <c r="U56" s="275"/>
      <c r="V56" s="276"/>
      <c r="W56" s="277"/>
      <c r="X56" s="278"/>
      <c r="Y56" s="66"/>
      <c r="Z56" s="94"/>
      <c r="AA56" s="95"/>
      <c r="AB56" s="96"/>
      <c r="AC56" s="97"/>
    </row>
    <row r="57" spans="1:29" ht="15.75" customHeight="1" x14ac:dyDescent="0.2">
      <c r="A57" s="71" t="s">
        <v>117</v>
      </c>
      <c r="B57" s="72" t="s">
        <v>118</v>
      </c>
      <c r="C57" s="73" t="s">
        <v>119</v>
      </c>
      <c r="D57" s="74" t="s">
        <v>120</v>
      </c>
      <c r="E57" s="75" t="s">
        <v>121</v>
      </c>
      <c r="F57" s="76"/>
      <c r="G57" s="77" t="s">
        <v>155</v>
      </c>
      <c r="H57" s="78" t="s">
        <v>157</v>
      </c>
      <c r="I57" s="75" t="s">
        <v>124</v>
      </c>
      <c r="J57" s="79">
        <v>2012</v>
      </c>
      <c r="K57" s="80">
        <v>1.5</v>
      </c>
      <c r="L57" s="81">
        <v>1</v>
      </c>
      <c r="M57" s="82" t="s">
        <v>173</v>
      </c>
      <c r="N57" s="83"/>
      <c r="O57" s="84"/>
      <c r="P57" s="85" t="s">
        <v>187</v>
      </c>
      <c r="Q57" s="86" t="s">
        <v>248</v>
      </c>
      <c r="R57" s="87" t="s">
        <v>186</v>
      </c>
      <c r="S57" s="88">
        <v>108.33333333333334</v>
      </c>
      <c r="T57" s="89">
        <v>130</v>
      </c>
      <c r="U57" s="90"/>
      <c r="V57" s="91"/>
      <c r="W57" s="92">
        <f>V57*S57</f>
        <v>0</v>
      </c>
      <c r="X57" s="93">
        <f>V57*T57</f>
        <v>0</v>
      </c>
      <c r="Y57" s="66"/>
      <c r="Z57" s="94"/>
      <c r="AA57" s="95"/>
      <c r="AB57" s="96"/>
      <c r="AC57" s="97"/>
    </row>
    <row r="58" spans="1:29" ht="15.75" customHeight="1" x14ac:dyDescent="0.2">
      <c r="A58" s="71" t="s">
        <v>117</v>
      </c>
      <c r="B58" s="72" t="s">
        <v>118</v>
      </c>
      <c r="C58" s="73" t="s">
        <v>119</v>
      </c>
      <c r="D58" s="74" t="s">
        <v>120</v>
      </c>
      <c r="E58" s="75" t="s">
        <v>121</v>
      </c>
      <c r="F58" s="76"/>
      <c r="G58" s="77" t="s">
        <v>155</v>
      </c>
      <c r="H58" s="78" t="s">
        <v>158</v>
      </c>
      <c r="I58" s="75" t="s">
        <v>124</v>
      </c>
      <c r="J58" s="79">
        <v>2001</v>
      </c>
      <c r="K58" s="80">
        <v>1.5</v>
      </c>
      <c r="L58" s="81">
        <v>1</v>
      </c>
      <c r="M58" s="82">
        <v>-0.5</v>
      </c>
      <c r="N58" s="83"/>
      <c r="O58" s="84"/>
      <c r="P58" s="85" t="s">
        <v>187</v>
      </c>
      <c r="Q58" s="86" t="s">
        <v>249</v>
      </c>
      <c r="R58" s="87" t="s">
        <v>186</v>
      </c>
      <c r="S58" s="88">
        <v>166.66666666666669</v>
      </c>
      <c r="T58" s="89">
        <v>200</v>
      </c>
      <c r="U58" s="90"/>
      <c r="V58" s="91"/>
      <c r="W58" s="92">
        <f>V58*S58</f>
        <v>0</v>
      </c>
      <c r="X58" s="93">
        <f>V58*T58</f>
        <v>0</v>
      </c>
      <c r="Y58" s="66"/>
      <c r="Z58" s="94"/>
      <c r="AA58" s="95"/>
      <c r="AB58" s="96"/>
      <c r="AC58" s="97"/>
    </row>
    <row r="59" spans="1:29" ht="15.75" customHeight="1" x14ac:dyDescent="0.2">
      <c r="A59" s="259" t="s">
        <v>117</v>
      </c>
      <c r="B59" s="260" t="s">
        <v>118</v>
      </c>
      <c r="C59" s="261" t="s">
        <v>119</v>
      </c>
      <c r="D59" s="74" t="s">
        <v>120</v>
      </c>
      <c r="E59" s="260" t="s">
        <v>121</v>
      </c>
      <c r="F59" s="261"/>
      <c r="G59" s="262" t="s">
        <v>155</v>
      </c>
      <c r="H59" s="263" t="s">
        <v>159</v>
      </c>
      <c r="I59" s="260" t="s">
        <v>124</v>
      </c>
      <c r="J59" s="264">
        <v>1999</v>
      </c>
      <c r="K59" s="265">
        <v>1.5</v>
      </c>
      <c r="L59" s="266">
        <v>0</v>
      </c>
      <c r="M59" s="267" t="s">
        <v>168</v>
      </c>
      <c r="N59" s="268"/>
      <c r="O59" s="269"/>
      <c r="P59" s="270" t="s">
        <v>187</v>
      </c>
      <c r="Q59" s="271" t="s">
        <v>250</v>
      </c>
      <c r="R59" s="272" t="s">
        <v>186</v>
      </c>
      <c r="S59" s="273">
        <v>183.33333333333334</v>
      </c>
      <c r="T59" s="274">
        <v>220</v>
      </c>
      <c r="U59" s="275"/>
      <c r="V59" s="276"/>
      <c r="W59" s="277"/>
      <c r="X59" s="278"/>
      <c r="Y59" s="66"/>
      <c r="Z59" s="94"/>
      <c r="AA59" s="95"/>
      <c r="AB59" s="96"/>
      <c r="AC59" s="97"/>
    </row>
    <row r="60" spans="1:29" ht="15.75" customHeight="1" x14ac:dyDescent="0.2">
      <c r="A60" s="71" t="s">
        <v>117</v>
      </c>
      <c r="B60" s="72" t="s">
        <v>118</v>
      </c>
      <c r="C60" s="73" t="s">
        <v>119</v>
      </c>
      <c r="D60" s="74" t="s">
        <v>120</v>
      </c>
      <c r="E60" s="75" t="s">
        <v>121</v>
      </c>
      <c r="F60" s="76"/>
      <c r="G60" s="77" t="s">
        <v>155</v>
      </c>
      <c r="H60" s="78" t="s">
        <v>159</v>
      </c>
      <c r="I60" s="75" t="s">
        <v>124</v>
      </c>
      <c r="J60" s="79">
        <v>2007</v>
      </c>
      <c r="K60" s="80">
        <v>1.5</v>
      </c>
      <c r="L60" s="81">
        <v>1</v>
      </c>
      <c r="M60" s="82" t="s">
        <v>173</v>
      </c>
      <c r="N60" s="83"/>
      <c r="O60" s="84"/>
      <c r="P60" s="85" t="s">
        <v>187</v>
      </c>
      <c r="Q60" s="86" t="s">
        <v>251</v>
      </c>
      <c r="R60" s="87" t="s">
        <v>186</v>
      </c>
      <c r="S60" s="88">
        <v>166.66666666666669</v>
      </c>
      <c r="T60" s="89">
        <v>200</v>
      </c>
      <c r="U60" s="90"/>
      <c r="V60" s="91"/>
      <c r="W60" s="92">
        <f>V60*S60</f>
        <v>0</v>
      </c>
      <c r="X60" s="93">
        <f>V60*T60</f>
        <v>0</v>
      </c>
      <c r="Y60" s="66"/>
      <c r="Z60" s="94"/>
      <c r="AA60" s="95"/>
      <c r="AB60" s="96"/>
      <c r="AC60" s="97"/>
    </row>
    <row r="61" spans="1:29" ht="15.75" customHeight="1" x14ac:dyDescent="0.2">
      <c r="A61" s="71" t="s">
        <v>117</v>
      </c>
      <c r="B61" s="72" t="s">
        <v>118</v>
      </c>
      <c r="C61" s="73" t="s">
        <v>119</v>
      </c>
      <c r="D61" s="74" t="s">
        <v>120</v>
      </c>
      <c r="E61" s="75" t="s">
        <v>121</v>
      </c>
      <c r="F61" s="76"/>
      <c r="G61" s="77" t="s">
        <v>155</v>
      </c>
      <c r="H61" s="78" t="s">
        <v>159</v>
      </c>
      <c r="I61" s="75" t="s">
        <v>124</v>
      </c>
      <c r="J61" s="79">
        <v>2008</v>
      </c>
      <c r="K61" s="80">
        <v>1.5</v>
      </c>
      <c r="L61" s="81">
        <v>1</v>
      </c>
      <c r="M61" s="82" t="s">
        <v>173</v>
      </c>
      <c r="N61" s="83"/>
      <c r="O61" s="84"/>
      <c r="P61" s="85" t="s">
        <v>187</v>
      </c>
      <c r="Q61" s="86" t="s">
        <v>252</v>
      </c>
      <c r="R61" s="87" t="s">
        <v>186</v>
      </c>
      <c r="S61" s="88">
        <v>83.333333333333343</v>
      </c>
      <c r="T61" s="89">
        <v>100</v>
      </c>
      <c r="U61" s="90"/>
      <c r="V61" s="91"/>
      <c r="W61" s="92">
        <f>V61*S61</f>
        <v>0</v>
      </c>
      <c r="X61" s="93">
        <f>V61*T61</f>
        <v>0</v>
      </c>
      <c r="Y61" s="66"/>
      <c r="Z61" s="94"/>
      <c r="AA61" s="95"/>
      <c r="AB61" s="96"/>
      <c r="AC61" s="97"/>
    </row>
    <row r="62" spans="1:29" ht="15.75" customHeight="1" x14ac:dyDescent="0.2">
      <c r="A62" s="71" t="s">
        <v>117</v>
      </c>
      <c r="B62" s="72" t="s">
        <v>118</v>
      </c>
      <c r="C62" s="73" t="s">
        <v>119</v>
      </c>
      <c r="D62" s="74" t="s">
        <v>120</v>
      </c>
      <c r="E62" s="75" t="s">
        <v>121</v>
      </c>
      <c r="F62" s="76"/>
      <c r="G62" s="77" t="s">
        <v>155</v>
      </c>
      <c r="H62" s="78" t="s">
        <v>160</v>
      </c>
      <c r="I62" s="75" t="s">
        <v>124</v>
      </c>
      <c r="J62" s="79">
        <v>1998</v>
      </c>
      <c r="K62" s="80">
        <v>1.5</v>
      </c>
      <c r="L62" s="81">
        <v>1</v>
      </c>
      <c r="M62" s="82" t="s">
        <v>168</v>
      </c>
      <c r="N62" s="83"/>
      <c r="O62" s="84"/>
      <c r="P62" s="85" t="s">
        <v>243</v>
      </c>
      <c r="Q62" s="86" t="s">
        <v>253</v>
      </c>
      <c r="R62" s="87" t="s">
        <v>186</v>
      </c>
      <c r="S62" s="88">
        <v>116.66666666666667</v>
      </c>
      <c r="T62" s="89">
        <v>140</v>
      </c>
      <c r="U62" s="90"/>
      <c r="V62" s="91"/>
      <c r="W62" s="92">
        <f>V62*S62</f>
        <v>0</v>
      </c>
      <c r="X62" s="93">
        <f>V62*T62</f>
        <v>0</v>
      </c>
      <c r="Y62" s="66"/>
      <c r="Z62" s="94"/>
      <c r="AA62" s="95"/>
      <c r="AB62" s="96"/>
      <c r="AC62" s="97"/>
    </row>
    <row r="63" spans="1:29" ht="15.75" customHeight="1" x14ac:dyDescent="0.2">
      <c r="A63" s="71" t="s">
        <v>117</v>
      </c>
      <c r="B63" s="72" t="s">
        <v>118</v>
      </c>
      <c r="C63" s="73" t="s">
        <v>119</v>
      </c>
      <c r="D63" s="74" t="s">
        <v>120</v>
      </c>
      <c r="E63" s="75" t="s">
        <v>121</v>
      </c>
      <c r="F63" s="76"/>
      <c r="G63" s="77" t="s">
        <v>161</v>
      </c>
      <c r="H63" s="78" t="s">
        <v>162</v>
      </c>
      <c r="I63" s="75" t="s">
        <v>124</v>
      </c>
      <c r="J63" s="79">
        <v>2014</v>
      </c>
      <c r="K63" s="80">
        <v>1.5</v>
      </c>
      <c r="L63" s="81">
        <v>1</v>
      </c>
      <c r="M63" s="82" t="s">
        <v>173</v>
      </c>
      <c r="N63" s="83"/>
      <c r="O63" s="84"/>
      <c r="P63" s="85" t="s">
        <v>254</v>
      </c>
      <c r="Q63" s="86" t="s">
        <v>256</v>
      </c>
      <c r="R63" s="87" t="s">
        <v>186</v>
      </c>
      <c r="S63" s="88">
        <v>133.33333333333334</v>
      </c>
      <c r="T63" s="89">
        <v>160</v>
      </c>
      <c r="U63" s="90"/>
      <c r="V63" s="91"/>
      <c r="W63" s="92">
        <f>V63*S63</f>
        <v>0</v>
      </c>
      <c r="X63" s="93">
        <f>V63*T63</f>
        <v>0</v>
      </c>
      <c r="Y63" s="66"/>
      <c r="Z63" s="94"/>
      <c r="AA63" s="95"/>
      <c r="AB63" s="96"/>
      <c r="AC63" s="97"/>
    </row>
    <row r="64" spans="1:29" ht="15.75" customHeight="1" x14ac:dyDescent="0.2">
      <c r="A64" s="259" t="s">
        <v>117</v>
      </c>
      <c r="B64" s="260" t="s">
        <v>118</v>
      </c>
      <c r="C64" s="261" t="s">
        <v>119</v>
      </c>
      <c r="D64" s="74" t="s">
        <v>120</v>
      </c>
      <c r="E64" s="260" t="s">
        <v>121</v>
      </c>
      <c r="F64" s="261"/>
      <c r="G64" s="262" t="s">
        <v>161</v>
      </c>
      <c r="H64" s="263" t="s">
        <v>163</v>
      </c>
      <c r="I64" s="260" t="s">
        <v>124</v>
      </c>
      <c r="J64" s="264">
        <v>1999</v>
      </c>
      <c r="K64" s="265">
        <v>1.5</v>
      </c>
      <c r="L64" s="266">
        <v>0</v>
      </c>
      <c r="M64" s="267" t="s">
        <v>168</v>
      </c>
      <c r="N64" s="268"/>
      <c r="O64" s="269"/>
      <c r="P64" s="270" t="s">
        <v>187</v>
      </c>
      <c r="Q64" s="271" t="s">
        <v>257</v>
      </c>
      <c r="R64" s="272" t="s">
        <v>186</v>
      </c>
      <c r="S64" s="273">
        <v>308.33333333333337</v>
      </c>
      <c r="T64" s="274">
        <v>370</v>
      </c>
      <c r="U64" s="275"/>
      <c r="V64" s="276"/>
      <c r="W64" s="277"/>
      <c r="X64" s="278"/>
      <c r="Y64" s="66"/>
      <c r="Z64" s="94"/>
      <c r="AA64" s="95"/>
      <c r="AB64" s="96"/>
      <c r="AC64" s="97"/>
    </row>
    <row r="65" spans="1:29" ht="15.75" customHeight="1" x14ac:dyDescent="0.2">
      <c r="A65" s="71" t="s">
        <v>117</v>
      </c>
      <c r="B65" s="72" t="s">
        <v>118</v>
      </c>
      <c r="C65" s="73" t="s">
        <v>119</v>
      </c>
      <c r="D65" s="74" t="s">
        <v>120</v>
      </c>
      <c r="E65" s="75" t="s">
        <v>121</v>
      </c>
      <c r="F65" s="76"/>
      <c r="G65" s="77" t="s">
        <v>161</v>
      </c>
      <c r="H65" s="78" t="s">
        <v>163</v>
      </c>
      <c r="I65" s="75" t="s">
        <v>124</v>
      </c>
      <c r="J65" s="79">
        <v>2004</v>
      </c>
      <c r="K65" s="80">
        <v>1.5</v>
      </c>
      <c r="L65" s="81">
        <v>1</v>
      </c>
      <c r="M65" s="82" t="s">
        <v>173</v>
      </c>
      <c r="N65" s="83"/>
      <c r="O65" s="84"/>
      <c r="P65" s="85" t="s">
        <v>187</v>
      </c>
      <c r="Q65" s="86" t="s">
        <v>258</v>
      </c>
      <c r="R65" s="87" t="s">
        <v>186</v>
      </c>
      <c r="S65" s="88">
        <v>308.33333333333337</v>
      </c>
      <c r="T65" s="89">
        <v>370</v>
      </c>
      <c r="U65" s="90"/>
      <c r="V65" s="91"/>
      <c r="W65" s="92">
        <f>V65*S65</f>
        <v>0</v>
      </c>
      <c r="X65" s="93">
        <f>V65*T65</f>
        <v>0</v>
      </c>
      <c r="Y65" s="66"/>
      <c r="Z65" s="94"/>
      <c r="AA65" s="95"/>
      <c r="AB65" s="96"/>
      <c r="AC65" s="97"/>
    </row>
    <row r="66" spans="1:29" ht="15.75" customHeight="1" x14ac:dyDescent="0.2">
      <c r="A66" s="71" t="s">
        <v>117</v>
      </c>
      <c r="B66" s="72" t="s">
        <v>118</v>
      </c>
      <c r="C66" s="73" t="s">
        <v>119</v>
      </c>
      <c r="D66" s="74" t="s">
        <v>120</v>
      </c>
      <c r="E66" s="75" t="s">
        <v>121</v>
      </c>
      <c r="F66" s="76"/>
      <c r="G66" s="77" t="s">
        <v>161</v>
      </c>
      <c r="H66" s="78" t="s">
        <v>163</v>
      </c>
      <c r="I66" s="75" t="s">
        <v>124</v>
      </c>
      <c r="J66" s="79">
        <v>2006</v>
      </c>
      <c r="K66" s="80">
        <v>1.5</v>
      </c>
      <c r="L66" s="81">
        <v>1</v>
      </c>
      <c r="M66" s="82" t="s">
        <v>173</v>
      </c>
      <c r="N66" s="83"/>
      <c r="O66" s="84"/>
      <c r="P66" s="85" t="s">
        <v>187</v>
      </c>
      <c r="Q66" s="86" t="s">
        <v>259</v>
      </c>
      <c r="R66" s="87" t="s">
        <v>186</v>
      </c>
      <c r="S66" s="88">
        <v>266.66666666666669</v>
      </c>
      <c r="T66" s="89">
        <v>320</v>
      </c>
      <c r="U66" s="90"/>
      <c r="V66" s="91"/>
      <c r="W66" s="92">
        <f>V66*S66</f>
        <v>0</v>
      </c>
      <c r="X66" s="93">
        <f>V66*T66</f>
        <v>0</v>
      </c>
      <c r="Y66" s="66"/>
      <c r="Z66" s="94"/>
      <c r="AA66" s="95"/>
      <c r="AB66" s="96"/>
      <c r="AC66" s="97"/>
    </row>
    <row r="67" spans="1:29" ht="15.75" customHeight="1" x14ac:dyDescent="0.2">
      <c r="A67" s="71" t="s">
        <v>117</v>
      </c>
      <c r="B67" s="72" t="s">
        <v>118</v>
      </c>
      <c r="C67" s="73" t="s">
        <v>119</v>
      </c>
      <c r="D67" s="74" t="s">
        <v>120</v>
      </c>
      <c r="E67" s="75" t="s">
        <v>121</v>
      </c>
      <c r="F67" s="76"/>
      <c r="G67" s="77" t="s">
        <v>161</v>
      </c>
      <c r="H67" s="78" t="s">
        <v>164</v>
      </c>
      <c r="I67" s="75" t="s">
        <v>124</v>
      </c>
      <c r="J67" s="79">
        <v>2000</v>
      </c>
      <c r="K67" s="80">
        <v>3</v>
      </c>
      <c r="L67" s="81">
        <v>1</v>
      </c>
      <c r="M67" s="82" t="s">
        <v>168</v>
      </c>
      <c r="N67" s="83"/>
      <c r="O67" s="84"/>
      <c r="P67" s="85" t="s">
        <v>187</v>
      </c>
      <c r="Q67" s="86" t="s">
        <v>260</v>
      </c>
      <c r="R67" s="87" t="s">
        <v>186</v>
      </c>
      <c r="S67" s="88">
        <v>191.66666666666669</v>
      </c>
      <c r="T67" s="89">
        <v>230</v>
      </c>
      <c r="U67" s="90"/>
      <c r="V67" s="91"/>
      <c r="W67" s="92">
        <f>V67*S67</f>
        <v>0</v>
      </c>
      <c r="X67" s="93">
        <f>V67*T67</f>
        <v>0</v>
      </c>
      <c r="Y67" s="66"/>
      <c r="Z67" s="94"/>
      <c r="AA67" s="95"/>
      <c r="AB67" s="96"/>
      <c r="AC67" s="97"/>
    </row>
    <row r="68" spans="1:29" ht="15.75" customHeight="1" x14ac:dyDescent="0.2">
      <c r="A68" s="71" t="s">
        <v>117</v>
      </c>
      <c r="B68" s="72" t="s">
        <v>118</v>
      </c>
      <c r="C68" s="73" t="s">
        <v>119</v>
      </c>
      <c r="D68" s="74" t="s">
        <v>120</v>
      </c>
      <c r="E68" s="75" t="s">
        <v>121</v>
      </c>
      <c r="F68" s="76"/>
      <c r="G68" s="77" t="s">
        <v>165</v>
      </c>
      <c r="H68" s="184" t="s">
        <v>272</v>
      </c>
      <c r="I68" s="75" t="s">
        <v>124</v>
      </c>
      <c r="J68" s="79">
        <v>1989</v>
      </c>
      <c r="K68" s="80">
        <v>0.75</v>
      </c>
      <c r="L68" s="81">
        <v>1</v>
      </c>
      <c r="M68" s="82">
        <v>-0.5</v>
      </c>
      <c r="N68" s="83"/>
      <c r="O68" s="84" t="s">
        <v>169</v>
      </c>
      <c r="P68" s="85" t="s">
        <v>255</v>
      </c>
      <c r="Q68" s="86" t="s">
        <v>261</v>
      </c>
      <c r="R68" s="87" t="s">
        <v>186</v>
      </c>
      <c r="S68" s="88">
        <v>250</v>
      </c>
      <c r="T68" s="89">
        <v>300</v>
      </c>
      <c r="U68" s="90"/>
      <c r="V68" s="91"/>
      <c r="W68" s="92">
        <f>V68*S68</f>
        <v>0</v>
      </c>
      <c r="X68" s="93">
        <f>V68*T68</f>
        <v>0</v>
      </c>
      <c r="Y68" s="66"/>
      <c r="Z68" s="94"/>
      <c r="AA68" s="95"/>
      <c r="AB68" s="96"/>
      <c r="AC68" s="97"/>
    </row>
    <row r="69" spans="1:29" ht="15.75" customHeight="1" thickBot="1" x14ac:dyDescent="0.25">
      <c r="A69" s="98" t="s">
        <v>117</v>
      </c>
      <c r="B69" s="99" t="s">
        <v>118</v>
      </c>
      <c r="C69" s="100" t="s">
        <v>119</v>
      </c>
      <c r="D69" s="101" t="s">
        <v>120</v>
      </c>
      <c r="E69" s="102" t="s">
        <v>121</v>
      </c>
      <c r="F69" s="103"/>
      <c r="G69" s="104" t="s">
        <v>166</v>
      </c>
      <c r="H69" s="105" t="s">
        <v>167</v>
      </c>
      <c r="I69" s="102" t="s">
        <v>124</v>
      </c>
      <c r="J69" s="106">
        <v>2007</v>
      </c>
      <c r="K69" s="107">
        <v>0.75</v>
      </c>
      <c r="L69" s="108">
        <v>1</v>
      </c>
      <c r="M69" s="109" t="s">
        <v>173</v>
      </c>
      <c r="N69" s="110"/>
      <c r="O69" s="111"/>
      <c r="P69" s="112" t="s">
        <v>262</v>
      </c>
      <c r="Q69" s="113" t="s">
        <v>263</v>
      </c>
      <c r="R69" s="114" t="s">
        <v>186</v>
      </c>
      <c r="S69" s="115">
        <v>25</v>
      </c>
      <c r="T69" s="116">
        <v>30</v>
      </c>
      <c r="U69" s="117"/>
      <c r="V69" s="118"/>
      <c r="W69" s="119">
        <f>V69*S69</f>
        <v>0</v>
      </c>
      <c r="X69" s="120">
        <f>V69*T69</f>
        <v>0</v>
      </c>
      <c r="Y69" s="66"/>
      <c r="Z69" s="94"/>
      <c r="AA69" s="95"/>
      <c r="AB69" s="96"/>
      <c r="AC69" s="97"/>
    </row>
    <row r="70" spans="1:29" ht="15.75" customHeight="1" x14ac:dyDescent="0.2">
      <c r="D70" s="66"/>
      <c r="E70" s="66"/>
      <c r="F70" s="66"/>
      <c r="G70" s="121"/>
      <c r="H70" s="121"/>
      <c r="I70" s="66"/>
      <c r="K70" s="122"/>
      <c r="M70" s="123"/>
      <c r="N70" s="123"/>
      <c r="O70" s="123"/>
      <c r="P70" s="123"/>
      <c r="Q70" s="124"/>
      <c r="R70" s="124"/>
      <c r="S70" s="125"/>
      <c r="T70" s="126"/>
      <c r="U70" s="121"/>
      <c r="V70" s="3"/>
      <c r="W70" s="3"/>
      <c r="X70" s="3"/>
      <c r="Y70" s="66"/>
      <c r="Z70" s="122"/>
      <c r="AA70" s="122"/>
      <c r="AB70" s="122"/>
      <c r="AC70" s="66"/>
    </row>
    <row r="71" spans="1:29" ht="15.75" customHeight="1" x14ac:dyDescent="0.2">
      <c r="D71" s="66"/>
      <c r="E71" s="66"/>
      <c r="F71" s="66"/>
      <c r="G71" s="121"/>
      <c r="H71" s="121"/>
      <c r="I71" s="66"/>
      <c r="K71" s="122"/>
      <c r="M71" s="123"/>
      <c r="N71" s="123"/>
      <c r="O71" s="123"/>
      <c r="P71" s="123"/>
      <c r="Q71" s="124"/>
      <c r="R71" s="124"/>
      <c r="S71" s="125"/>
      <c r="T71" s="126"/>
      <c r="U71" s="121"/>
      <c r="V71" s="3"/>
      <c r="W71" s="3"/>
      <c r="X71" s="3"/>
      <c r="Y71" s="66"/>
      <c r="Z71" s="122"/>
      <c r="AA71" s="122"/>
      <c r="AB71" s="122"/>
      <c r="AC71" s="66"/>
    </row>
    <row r="72" spans="1:29" ht="15.75" customHeight="1" x14ac:dyDescent="0.2">
      <c r="D72" s="66"/>
      <c r="E72" s="66"/>
      <c r="F72" s="66"/>
      <c r="G72" s="121"/>
      <c r="H72" s="121"/>
      <c r="I72" s="66"/>
      <c r="K72" s="122"/>
      <c r="M72" s="123"/>
      <c r="N72" s="123"/>
      <c r="O72" s="123"/>
      <c r="P72" s="123"/>
      <c r="Q72" s="124"/>
      <c r="R72" s="124"/>
      <c r="S72" s="125"/>
      <c r="T72" s="126"/>
      <c r="U72" s="121"/>
      <c r="V72" s="3"/>
      <c r="W72" s="3"/>
      <c r="X72" s="3"/>
      <c r="Y72" s="66"/>
      <c r="Z72" s="122"/>
      <c r="AA72" s="122"/>
      <c r="AB72" s="122"/>
      <c r="AC72" s="66"/>
    </row>
    <row r="73" spans="1:29" ht="15.75" customHeight="1" x14ac:dyDescent="0.2">
      <c r="D73" s="66"/>
      <c r="E73" s="66"/>
      <c r="F73" s="66"/>
      <c r="G73" s="121"/>
      <c r="H73" s="121"/>
      <c r="I73" s="66"/>
      <c r="K73" s="122"/>
      <c r="M73" s="123"/>
      <c r="N73" s="123"/>
      <c r="O73" s="123"/>
      <c r="P73" s="123"/>
      <c r="Q73" s="124"/>
      <c r="R73" s="124"/>
      <c r="S73" s="125"/>
      <c r="T73" s="126"/>
      <c r="U73" s="121"/>
      <c r="V73" s="3"/>
      <c r="W73" s="3"/>
      <c r="X73" s="3"/>
      <c r="Y73" s="66"/>
      <c r="Z73" s="122"/>
      <c r="AA73" s="122"/>
      <c r="AB73" s="122"/>
      <c r="AC73" s="66"/>
    </row>
    <row r="74" spans="1:29" ht="15.75" customHeight="1" x14ac:dyDescent="0.2">
      <c r="D74" s="66"/>
      <c r="E74" s="66"/>
      <c r="F74" s="66"/>
      <c r="G74" s="121"/>
      <c r="H74" s="121"/>
      <c r="I74" s="66"/>
      <c r="K74" s="122"/>
      <c r="M74" s="123"/>
      <c r="N74" s="123"/>
      <c r="O74" s="123"/>
      <c r="P74" s="123"/>
      <c r="Q74" s="124"/>
      <c r="R74" s="124"/>
      <c r="S74" s="125"/>
      <c r="T74" s="126"/>
      <c r="U74" s="121"/>
      <c r="V74" s="3"/>
      <c r="W74" s="3"/>
      <c r="X74" s="3"/>
      <c r="Y74" s="66"/>
      <c r="Z74" s="122"/>
      <c r="AA74" s="122"/>
      <c r="AB74" s="122"/>
      <c r="AC74" s="66"/>
    </row>
    <row r="75" spans="1:29" ht="15.75" customHeight="1" x14ac:dyDescent="0.2">
      <c r="D75" s="66"/>
      <c r="E75" s="66"/>
      <c r="F75" s="66"/>
      <c r="G75" s="121"/>
      <c r="H75" s="121"/>
      <c r="I75" s="66"/>
      <c r="K75" s="122"/>
      <c r="M75" s="123"/>
      <c r="N75" s="123"/>
      <c r="O75" s="123"/>
      <c r="P75" s="123"/>
      <c r="Q75" s="124"/>
      <c r="R75" s="124"/>
      <c r="S75" s="125"/>
      <c r="T75" s="126"/>
      <c r="U75" s="121"/>
      <c r="V75" s="3"/>
      <c r="W75" s="3"/>
      <c r="X75" s="3"/>
      <c r="Y75" s="66"/>
      <c r="Z75" s="122"/>
      <c r="AA75" s="122"/>
      <c r="AB75" s="122"/>
      <c r="AC75" s="66"/>
    </row>
    <row r="76" spans="1:29" ht="15.75" customHeight="1" x14ac:dyDescent="0.2">
      <c r="D76" s="66"/>
      <c r="E76" s="66"/>
      <c r="F76" s="66"/>
      <c r="G76" s="121"/>
      <c r="H76" s="121"/>
      <c r="I76" s="66"/>
      <c r="K76" s="122"/>
      <c r="M76" s="123"/>
      <c r="N76" s="123"/>
      <c r="O76" s="123"/>
      <c r="P76" s="123"/>
      <c r="Q76" s="124"/>
      <c r="R76" s="124"/>
      <c r="S76" s="125"/>
      <c r="T76" s="126"/>
      <c r="U76" s="121"/>
      <c r="V76" s="3"/>
      <c r="W76" s="3"/>
      <c r="X76" s="3"/>
      <c r="Y76" s="66"/>
      <c r="Z76" s="122"/>
      <c r="AA76" s="122"/>
      <c r="AB76" s="122"/>
      <c r="AC76" s="66"/>
    </row>
    <row r="77" spans="1:29" ht="15.75" customHeight="1" x14ac:dyDescent="0.2">
      <c r="D77" s="66"/>
      <c r="E77" s="66"/>
      <c r="F77" s="66"/>
      <c r="G77" s="121"/>
      <c r="H77" s="121"/>
      <c r="I77" s="66"/>
      <c r="K77" s="122"/>
      <c r="M77" s="123"/>
      <c r="N77" s="123"/>
      <c r="O77" s="123"/>
      <c r="P77" s="123"/>
      <c r="Q77" s="124"/>
      <c r="R77" s="124"/>
      <c r="S77" s="125"/>
      <c r="T77" s="126"/>
      <c r="U77" s="121"/>
      <c r="V77" s="3"/>
      <c r="W77" s="3"/>
      <c r="X77" s="3"/>
      <c r="Y77" s="66"/>
      <c r="Z77" s="122"/>
      <c r="AA77" s="122"/>
      <c r="AB77" s="122"/>
      <c r="AC77" s="66"/>
    </row>
    <row r="78" spans="1:29" ht="15.75" customHeight="1" x14ac:dyDescent="0.2">
      <c r="D78" s="66"/>
      <c r="E78" s="66"/>
      <c r="F78" s="66"/>
      <c r="G78" s="121"/>
      <c r="H78" s="121"/>
      <c r="I78" s="66"/>
      <c r="K78" s="122"/>
      <c r="M78" s="123"/>
      <c r="N78" s="123"/>
      <c r="O78" s="123"/>
      <c r="P78" s="123"/>
      <c r="Q78" s="124"/>
      <c r="R78" s="124"/>
      <c r="S78" s="125"/>
      <c r="T78" s="126"/>
      <c r="U78" s="121"/>
      <c r="V78" s="3"/>
      <c r="W78" s="3"/>
      <c r="X78" s="3"/>
      <c r="Y78" s="66"/>
      <c r="Z78" s="122"/>
      <c r="AA78" s="122"/>
      <c r="AB78" s="122"/>
      <c r="AC78" s="66"/>
    </row>
    <row r="79" spans="1:29" ht="15.75" customHeight="1" x14ac:dyDescent="0.2">
      <c r="D79" s="66"/>
      <c r="E79" s="66"/>
      <c r="F79" s="66"/>
      <c r="G79" s="121"/>
      <c r="H79" s="121"/>
      <c r="I79" s="66"/>
      <c r="K79" s="122"/>
      <c r="M79" s="123"/>
      <c r="N79" s="123"/>
      <c r="O79" s="123"/>
      <c r="P79" s="123"/>
      <c r="Q79" s="124"/>
      <c r="R79" s="124"/>
      <c r="S79" s="125"/>
      <c r="T79" s="126"/>
      <c r="U79" s="121"/>
      <c r="V79" s="3"/>
      <c r="W79" s="3"/>
      <c r="X79" s="3"/>
      <c r="Y79" s="66"/>
      <c r="Z79" s="122"/>
      <c r="AA79" s="122"/>
      <c r="AB79" s="122"/>
      <c r="AC79" s="66"/>
    </row>
    <row r="80" spans="1:29" ht="15.75" customHeight="1" x14ac:dyDescent="0.2">
      <c r="D80" s="66"/>
      <c r="E80" s="66"/>
      <c r="F80" s="66"/>
      <c r="G80" s="121"/>
      <c r="H80" s="121"/>
      <c r="I80" s="66"/>
      <c r="K80" s="122"/>
      <c r="M80" s="123"/>
      <c r="N80" s="123"/>
      <c r="O80" s="123"/>
      <c r="P80" s="123"/>
      <c r="Q80" s="124"/>
      <c r="R80" s="124"/>
      <c r="S80" s="125"/>
      <c r="T80" s="126"/>
      <c r="U80" s="121"/>
      <c r="V80" s="3"/>
      <c r="W80" s="3"/>
      <c r="X80" s="3"/>
      <c r="Y80" s="66"/>
      <c r="Z80" s="122"/>
      <c r="AA80" s="122"/>
      <c r="AB80" s="122"/>
      <c r="AC80" s="66"/>
    </row>
    <row r="81" spans="4:29" ht="15.75" customHeight="1" x14ac:dyDescent="0.2">
      <c r="D81" s="66"/>
      <c r="E81" s="66"/>
      <c r="F81" s="66"/>
      <c r="G81" s="121"/>
      <c r="H81" s="121"/>
      <c r="I81" s="66"/>
      <c r="K81" s="122"/>
      <c r="M81" s="123"/>
      <c r="N81" s="123"/>
      <c r="O81" s="123"/>
      <c r="P81" s="123"/>
      <c r="Q81" s="124"/>
      <c r="R81" s="124"/>
      <c r="S81" s="125"/>
      <c r="T81" s="126"/>
      <c r="U81" s="121"/>
      <c r="V81" s="3"/>
      <c r="W81" s="3"/>
      <c r="X81" s="3"/>
      <c r="Y81" s="66"/>
      <c r="Z81" s="122"/>
      <c r="AA81" s="122"/>
      <c r="AB81" s="122"/>
      <c r="AC81" s="66"/>
    </row>
    <row r="82" spans="4:29" ht="15.75" customHeight="1" x14ac:dyDescent="0.2">
      <c r="D82" s="66"/>
      <c r="E82" s="66"/>
      <c r="F82" s="66"/>
      <c r="G82" s="121"/>
      <c r="H82" s="121"/>
      <c r="I82" s="66"/>
      <c r="K82" s="122"/>
      <c r="M82" s="123"/>
      <c r="N82" s="123"/>
      <c r="O82" s="123"/>
      <c r="P82" s="123"/>
      <c r="Q82" s="124"/>
      <c r="R82" s="124"/>
      <c r="S82" s="125"/>
      <c r="T82" s="126"/>
      <c r="U82" s="121"/>
      <c r="V82" s="3"/>
      <c r="W82" s="3"/>
      <c r="X82" s="3"/>
      <c r="Y82" s="66"/>
      <c r="Z82" s="122"/>
      <c r="AA82" s="122"/>
      <c r="AB82" s="122"/>
      <c r="AC82" s="66"/>
    </row>
    <row r="83" spans="4:29" ht="15.75" customHeight="1" x14ac:dyDescent="0.2">
      <c r="D83" s="66"/>
      <c r="E83" s="66"/>
      <c r="F83" s="66"/>
      <c r="G83" s="121"/>
      <c r="H83" s="121"/>
      <c r="I83" s="66"/>
      <c r="K83" s="122"/>
      <c r="M83" s="123"/>
      <c r="N83" s="123"/>
      <c r="O83" s="123"/>
      <c r="P83" s="123"/>
      <c r="Q83" s="124"/>
      <c r="R83" s="124"/>
      <c r="S83" s="125"/>
      <c r="T83" s="126"/>
      <c r="U83" s="121"/>
      <c r="V83" s="3"/>
      <c r="W83" s="3"/>
      <c r="X83" s="3"/>
      <c r="Y83" s="66"/>
      <c r="Z83" s="122"/>
      <c r="AA83" s="122"/>
      <c r="AB83" s="122"/>
      <c r="AC83" s="66"/>
    </row>
    <row r="84" spans="4:29" ht="15.75" customHeight="1" x14ac:dyDescent="0.2">
      <c r="D84" s="66"/>
      <c r="E84" s="66"/>
      <c r="F84" s="66"/>
      <c r="G84" s="121"/>
      <c r="H84" s="121"/>
      <c r="I84" s="66"/>
      <c r="K84" s="122"/>
      <c r="M84" s="123"/>
      <c r="N84" s="123"/>
      <c r="O84" s="123"/>
      <c r="P84" s="123"/>
      <c r="Q84" s="124"/>
      <c r="R84" s="124"/>
      <c r="S84" s="125"/>
      <c r="T84" s="126"/>
      <c r="U84" s="121"/>
      <c r="V84" s="3"/>
      <c r="W84" s="3"/>
      <c r="X84" s="3"/>
      <c r="Y84" s="66"/>
      <c r="Z84" s="122"/>
      <c r="AA84" s="122"/>
      <c r="AB84" s="122"/>
      <c r="AC84" s="66"/>
    </row>
    <row r="85" spans="4:29" ht="15.75" customHeight="1" x14ac:dyDescent="0.2">
      <c r="D85" s="66"/>
      <c r="E85" s="66"/>
      <c r="F85" s="66"/>
      <c r="G85" s="121"/>
      <c r="H85" s="121"/>
      <c r="I85" s="66"/>
      <c r="K85" s="122"/>
      <c r="M85" s="123"/>
      <c r="N85" s="123"/>
      <c r="O85" s="123"/>
      <c r="P85" s="123"/>
      <c r="Q85" s="124"/>
      <c r="R85" s="124"/>
      <c r="S85" s="125"/>
      <c r="T85" s="126"/>
      <c r="U85" s="121"/>
      <c r="V85" s="3"/>
      <c r="W85" s="3"/>
      <c r="X85" s="3"/>
      <c r="Y85" s="66"/>
      <c r="Z85" s="122"/>
      <c r="AA85" s="122"/>
      <c r="AB85" s="122"/>
      <c r="AC85" s="66"/>
    </row>
    <row r="86" spans="4:29" ht="15.75" customHeight="1" x14ac:dyDescent="0.2">
      <c r="D86" s="66"/>
      <c r="E86" s="66"/>
      <c r="F86" s="66"/>
      <c r="G86" s="121"/>
      <c r="H86" s="121"/>
      <c r="I86" s="66"/>
      <c r="K86" s="122"/>
      <c r="M86" s="123"/>
      <c r="N86" s="123"/>
      <c r="O86" s="123"/>
      <c r="P86" s="123"/>
      <c r="Q86" s="124"/>
      <c r="R86" s="124"/>
      <c r="S86" s="125"/>
      <c r="T86" s="126"/>
      <c r="U86" s="121"/>
      <c r="V86" s="3"/>
      <c r="W86" s="3"/>
      <c r="X86" s="3"/>
      <c r="Y86" s="66"/>
      <c r="Z86" s="122"/>
      <c r="AA86" s="122"/>
      <c r="AB86" s="122"/>
      <c r="AC86" s="66"/>
    </row>
    <row r="87" spans="4:29" ht="15.75" customHeight="1" x14ac:dyDescent="0.2">
      <c r="D87" s="66"/>
      <c r="E87" s="66"/>
      <c r="F87" s="66"/>
      <c r="G87" s="121"/>
      <c r="H87" s="121"/>
      <c r="I87" s="66"/>
      <c r="K87" s="122"/>
      <c r="M87" s="123"/>
      <c r="N87" s="123"/>
      <c r="O87" s="123"/>
      <c r="P87" s="123"/>
      <c r="Q87" s="124"/>
      <c r="R87" s="124"/>
      <c r="S87" s="125"/>
      <c r="T87" s="126"/>
      <c r="U87" s="121"/>
      <c r="V87" s="3"/>
      <c r="W87" s="3"/>
      <c r="X87" s="3"/>
      <c r="Y87" s="66"/>
      <c r="Z87" s="122"/>
      <c r="AA87" s="122"/>
      <c r="AB87" s="122"/>
      <c r="AC87" s="66"/>
    </row>
  </sheetData>
  <autoFilter ref="A13:X69" xr:uid="{00000000-0009-0000-0000-000000000000}">
    <sortState xmlns:xlrd2="http://schemas.microsoft.com/office/spreadsheetml/2017/richdata2" ref="A14:X69">
      <sortCondition ref="G13:G69"/>
    </sortState>
  </autoFilter>
  <mergeCells count="34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V2:X2"/>
    <mergeCell ref="J3:O3"/>
    <mergeCell ref="J4:O4"/>
    <mergeCell ref="V4:V5"/>
    <mergeCell ref="W4:W5"/>
    <mergeCell ref="X4:X5"/>
    <mergeCell ref="J5:O5"/>
    <mergeCell ref="S2:T5"/>
    <mergeCell ref="B4:G4"/>
    <mergeCell ref="B5:G5"/>
    <mergeCell ref="B6:G6"/>
    <mergeCell ref="J2:O2"/>
  </mergeCells>
  <dataValidations count="6">
    <dataValidation type="whole" allowBlank="1" showInputMessage="1" showErrorMessage="1" sqref="Z1:AA11 Z14:AA87" xr:uid="{00000000-0002-0000-0000-000000000000}">
      <formula1>-500</formula1>
      <formula2>500</formula2>
    </dataValidation>
    <dataValidation type="list" allowBlank="1" showInputMessage="1" showErrorMessage="1" sqref="AB1:AB11 AB14:AB8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69" xr:uid="{00000000-0002-0000-0000-000002000000}">
      <formula1>0</formula1>
      <formula2>1000</formula2>
    </dataValidation>
    <dataValidation type="list" allowBlank="1" showInputMessage="1" showErrorMessage="1" sqref="A14:A69" xr:uid="{00000000-0002-0000-0000-000003000000}">
      <formula1>"Wein,Schaumwein,Fortfied,Spirituose"</formula1>
      <formula2>0</formula2>
    </dataValidation>
    <dataValidation type="list" allowBlank="1" showInputMessage="1" showErrorMessage="1" sqref="B14:B69" xr:uid="{00000000-0002-0000-0000-000004000000}">
      <formula1>"weiß,rot,rosé,n.a."</formula1>
      <formula2>0</formula2>
    </dataValidation>
    <dataValidation type="list" allowBlank="1" showInputMessage="1" showErrorMessage="1" sqref="C14:C69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6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3"/>
  </cols>
  <sheetData>
    <row r="1" spans="1:15" ht="17" thickBo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174" customFormat="1" ht="34.5" customHeight="1" x14ac:dyDescent="0.2">
      <c r="D2" s="215" t="s">
        <v>47</v>
      </c>
      <c r="E2" s="216"/>
      <c r="F2" s="127" t="s">
        <v>1</v>
      </c>
      <c r="G2" s="217"/>
      <c r="H2" s="218"/>
      <c r="I2" s="219"/>
      <c r="J2" s="176"/>
      <c r="K2" s="220" t="s">
        <v>2</v>
      </c>
      <c r="L2" s="221"/>
      <c r="M2" s="221"/>
      <c r="N2" s="221"/>
      <c r="O2" s="222"/>
    </row>
    <row r="3" spans="1:15" s="174" customFormat="1" ht="28.5" customHeight="1" thickBot="1" x14ac:dyDescent="0.25">
      <c r="D3" s="223" t="s">
        <v>48</v>
      </c>
      <c r="E3" s="224"/>
      <c r="F3" s="128" t="s">
        <v>3</v>
      </c>
      <c r="G3" s="225"/>
      <c r="H3" s="226"/>
      <c r="I3" s="227"/>
      <c r="J3" s="176"/>
      <c r="K3" s="129" t="s">
        <v>49</v>
      </c>
      <c r="L3" s="130" t="s">
        <v>50</v>
      </c>
      <c r="M3" s="131" t="s">
        <v>51</v>
      </c>
      <c r="N3" s="132" t="s">
        <v>5</v>
      </c>
      <c r="O3" s="133" t="s">
        <v>6</v>
      </c>
    </row>
    <row r="4" spans="1:15" s="174" customFormat="1" ht="32.25" customHeight="1" x14ac:dyDescent="0.2">
      <c r="A4" s="242" t="s">
        <v>52</v>
      </c>
      <c r="B4" s="242"/>
      <c r="C4" s="242"/>
      <c r="D4" s="243" t="s">
        <v>53</v>
      </c>
      <c r="E4" s="224"/>
      <c r="F4" s="134" t="s">
        <v>7</v>
      </c>
      <c r="G4" s="225"/>
      <c r="H4" s="226"/>
      <c r="I4" s="227"/>
      <c r="J4" s="176"/>
      <c r="K4" s="244">
        <f>SUM(K9:K3494)</f>
        <v>0</v>
      </c>
      <c r="L4" s="246">
        <f>SUM(L9:L3494)</f>
        <v>0</v>
      </c>
      <c r="M4" s="231">
        <f>SUM(M9:M3494)</f>
        <v>0</v>
      </c>
      <c r="N4" s="233">
        <f>SUM(N9:N3494)</f>
        <v>0</v>
      </c>
      <c r="O4" s="235">
        <f>SUM(O9:O3494)</f>
        <v>0</v>
      </c>
    </row>
    <row r="5" spans="1:15" s="174" customFormat="1" ht="16.5" customHeight="1" thickBot="1" x14ac:dyDescent="0.25">
      <c r="A5" s="237" t="s">
        <v>54</v>
      </c>
      <c r="B5" s="238"/>
      <c r="D5" s="223" t="s">
        <v>55</v>
      </c>
      <c r="E5" s="224"/>
      <c r="F5" s="135" t="s">
        <v>8</v>
      </c>
      <c r="G5" s="239"/>
      <c r="H5" s="240"/>
      <c r="I5" s="241"/>
      <c r="J5" s="176"/>
      <c r="K5" s="245"/>
      <c r="L5" s="247"/>
      <c r="M5" s="232"/>
      <c r="N5" s="234"/>
      <c r="O5" s="236"/>
    </row>
    <row r="6" spans="1:15" s="174" customFormat="1" ht="50" thickBot="1" x14ac:dyDescent="0.25">
      <c r="D6" s="175"/>
      <c r="E6" s="175"/>
      <c r="F6" s="177"/>
      <c r="G6" s="178"/>
      <c r="H6" s="179"/>
      <c r="I6" s="179"/>
      <c r="J6" s="176"/>
      <c r="K6" s="180"/>
      <c r="L6" s="180"/>
      <c r="M6" s="180"/>
      <c r="N6" s="180"/>
      <c r="O6" s="180"/>
    </row>
    <row r="7" spans="1:15" s="181" customFormat="1" ht="21" x14ac:dyDescent="0.2">
      <c r="A7" s="248" t="s">
        <v>56</v>
      </c>
      <c r="B7" s="249"/>
      <c r="C7" s="249"/>
      <c r="D7" s="250"/>
      <c r="E7" s="251" t="s">
        <v>57</v>
      </c>
      <c r="F7" s="253" t="s">
        <v>58</v>
      </c>
      <c r="G7" s="253" t="s">
        <v>59</v>
      </c>
      <c r="H7" s="255"/>
      <c r="I7" s="256"/>
      <c r="J7" s="257" t="s">
        <v>19</v>
      </c>
      <c r="K7" s="228" t="s">
        <v>26</v>
      </c>
      <c r="L7" s="229"/>
      <c r="M7" s="229"/>
      <c r="N7" s="229"/>
      <c r="O7" s="230"/>
    </row>
    <row r="8" spans="1:15" s="174" customFormat="1" ht="31" thickBot="1" x14ac:dyDescent="0.25">
      <c r="A8" s="136" t="s">
        <v>29</v>
      </c>
      <c r="B8" s="137" t="s">
        <v>60</v>
      </c>
      <c r="C8" s="138" t="s">
        <v>61</v>
      </c>
      <c r="D8" s="139" t="s">
        <v>62</v>
      </c>
      <c r="E8" s="252"/>
      <c r="F8" s="254"/>
      <c r="G8" s="140" t="s">
        <v>49</v>
      </c>
      <c r="H8" s="141" t="s">
        <v>50</v>
      </c>
      <c r="I8" s="142" t="s">
        <v>51</v>
      </c>
      <c r="J8" s="258"/>
      <c r="K8" s="143" t="s">
        <v>63</v>
      </c>
      <c r="L8" s="144" t="s">
        <v>64</v>
      </c>
      <c r="M8" s="144" t="s">
        <v>65</v>
      </c>
      <c r="N8" s="145" t="s">
        <v>5</v>
      </c>
      <c r="O8" s="146" t="s">
        <v>6</v>
      </c>
    </row>
    <row r="9" spans="1:15" s="174" customFormat="1" ht="171" customHeight="1" x14ac:dyDescent="0.2">
      <c r="A9" s="147" t="s">
        <v>66</v>
      </c>
      <c r="B9" s="148" t="s">
        <v>67</v>
      </c>
      <c r="C9" s="149" t="s">
        <v>68</v>
      </c>
      <c r="D9" s="150" t="s">
        <v>69</v>
      </c>
      <c r="E9" s="151"/>
      <c r="F9" s="152" t="s">
        <v>70</v>
      </c>
      <c r="G9" s="153">
        <v>37.9</v>
      </c>
      <c r="H9" s="154">
        <v>74.8</v>
      </c>
      <c r="I9" s="155">
        <f>36.9*6</f>
        <v>221.39999999999998</v>
      </c>
      <c r="J9" s="156"/>
      <c r="K9" s="157"/>
      <c r="L9" s="158"/>
      <c r="M9" s="158"/>
      <c r="N9" s="159">
        <f t="shared" ref="N9:N20" si="0">O9/1.2</f>
        <v>0</v>
      </c>
      <c r="O9" s="160">
        <f t="shared" ref="O9:O12" si="1">K9*G9+L9*H9+M9*I9</f>
        <v>0</v>
      </c>
    </row>
    <row r="10" spans="1:15" s="174" customFormat="1" ht="174.75" customHeight="1" x14ac:dyDescent="0.2">
      <c r="A10" s="147" t="s">
        <v>66</v>
      </c>
      <c r="B10" s="148" t="s">
        <v>71</v>
      </c>
      <c r="C10" s="149" t="s">
        <v>72</v>
      </c>
      <c r="D10" s="150" t="s">
        <v>73</v>
      </c>
      <c r="E10" s="151"/>
      <c r="F10" s="152" t="s">
        <v>74</v>
      </c>
      <c r="G10" s="153">
        <v>36.9</v>
      </c>
      <c r="H10" s="154">
        <v>72.8</v>
      </c>
      <c r="I10" s="155">
        <f>35.9*6</f>
        <v>215.39999999999998</v>
      </c>
      <c r="J10" s="156"/>
      <c r="K10" s="157"/>
      <c r="L10" s="158"/>
      <c r="M10" s="158"/>
      <c r="N10" s="159">
        <f t="shared" si="0"/>
        <v>0</v>
      </c>
      <c r="O10" s="160">
        <f t="shared" si="1"/>
        <v>0</v>
      </c>
    </row>
    <row r="11" spans="1:15" s="174" customFormat="1" ht="180" customHeight="1" x14ac:dyDescent="0.2">
      <c r="A11" s="147" t="s">
        <v>66</v>
      </c>
      <c r="B11" s="148" t="s">
        <v>75</v>
      </c>
      <c r="C11" s="149" t="s">
        <v>76</v>
      </c>
      <c r="D11" s="150" t="s">
        <v>77</v>
      </c>
      <c r="E11" s="151"/>
      <c r="F11" s="152" t="s">
        <v>78</v>
      </c>
      <c r="G11" s="153">
        <v>35.9</v>
      </c>
      <c r="H11" s="154">
        <v>70.8</v>
      </c>
      <c r="I11" s="155">
        <f>34.9*6</f>
        <v>209.39999999999998</v>
      </c>
      <c r="J11" s="156"/>
      <c r="K11" s="157"/>
      <c r="L11" s="158"/>
      <c r="M11" s="158"/>
      <c r="N11" s="159">
        <f t="shared" si="0"/>
        <v>0</v>
      </c>
      <c r="O11" s="160">
        <f t="shared" si="1"/>
        <v>0</v>
      </c>
    </row>
    <row r="12" spans="1:15" s="174" customFormat="1" ht="187.5" customHeight="1" x14ac:dyDescent="0.2">
      <c r="A12" s="147" t="s">
        <v>66</v>
      </c>
      <c r="B12" s="148" t="s">
        <v>79</v>
      </c>
      <c r="C12" s="149" t="s">
        <v>68</v>
      </c>
      <c r="D12" s="150" t="s">
        <v>80</v>
      </c>
      <c r="E12" s="151"/>
      <c r="F12" s="152" t="s">
        <v>81</v>
      </c>
      <c r="G12" s="153">
        <v>34.9</v>
      </c>
      <c r="H12" s="154">
        <v>68.8</v>
      </c>
      <c r="I12" s="155">
        <f>33.9*6</f>
        <v>203.39999999999998</v>
      </c>
      <c r="J12" s="156"/>
      <c r="K12" s="157"/>
      <c r="L12" s="158"/>
      <c r="M12" s="158"/>
      <c r="N12" s="159">
        <f t="shared" si="0"/>
        <v>0</v>
      </c>
      <c r="O12" s="160">
        <f t="shared" si="1"/>
        <v>0</v>
      </c>
    </row>
    <row r="13" spans="1:15" s="174" customFormat="1" ht="173.25" customHeight="1" x14ac:dyDescent="0.2">
      <c r="A13" s="147" t="s">
        <v>82</v>
      </c>
      <c r="B13" s="148" t="s">
        <v>83</v>
      </c>
      <c r="C13" s="149" t="s">
        <v>84</v>
      </c>
      <c r="D13" s="150" t="s">
        <v>85</v>
      </c>
      <c r="E13" s="151"/>
      <c r="F13" s="152" t="s">
        <v>86</v>
      </c>
      <c r="G13" s="153">
        <v>23.9</v>
      </c>
      <c r="H13" s="154" t="s">
        <v>87</v>
      </c>
      <c r="I13" s="155">
        <f>6*22.9</f>
        <v>137.39999999999998</v>
      </c>
      <c r="J13" s="156"/>
      <c r="K13" s="157"/>
      <c r="L13" s="158" t="s">
        <v>87</v>
      </c>
      <c r="M13" s="158"/>
      <c r="N13" s="159">
        <f t="shared" si="0"/>
        <v>0</v>
      </c>
      <c r="O13" s="160">
        <f>K13*G13+M13*I13</f>
        <v>0</v>
      </c>
    </row>
    <row r="14" spans="1:15" s="174" customFormat="1" ht="174" customHeight="1" x14ac:dyDescent="0.2">
      <c r="A14" s="147" t="s">
        <v>88</v>
      </c>
      <c r="B14" s="148" t="s">
        <v>89</v>
      </c>
      <c r="C14" s="149" t="s">
        <v>90</v>
      </c>
      <c r="D14" s="150" t="s">
        <v>91</v>
      </c>
      <c r="E14" s="151"/>
      <c r="F14" s="152" t="s">
        <v>92</v>
      </c>
      <c r="G14" s="153">
        <v>74.900000000000006</v>
      </c>
      <c r="H14" s="154" t="s">
        <v>87</v>
      </c>
      <c r="I14" s="155" t="s">
        <v>87</v>
      </c>
      <c r="J14" s="156"/>
      <c r="K14" s="157"/>
      <c r="L14" s="158" t="s">
        <v>87</v>
      </c>
      <c r="M14" s="158" t="s">
        <v>87</v>
      </c>
      <c r="N14" s="159">
        <f t="shared" si="0"/>
        <v>0</v>
      </c>
      <c r="O14" s="160">
        <f t="shared" ref="O14:O20" si="2">K14*G14</f>
        <v>0</v>
      </c>
    </row>
    <row r="15" spans="1:15" s="174" customFormat="1" ht="176.25" customHeight="1" x14ac:dyDescent="0.2">
      <c r="A15" s="147" t="s">
        <v>88</v>
      </c>
      <c r="B15" s="148" t="s">
        <v>93</v>
      </c>
      <c r="C15" s="149" t="s">
        <v>94</v>
      </c>
      <c r="D15" s="150" t="s">
        <v>95</v>
      </c>
      <c r="E15" s="151"/>
      <c r="F15" s="152" t="s">
        <v>96</v>
      </c>
      <c r="G15" s="153">
        <v>86.9</v>
      </c>
      <c r="H15" s="154" t="s">
        <v>87</v>
      </c>
      <c r="I15" s="155" t="s">
        <v>87</v>
      </c>
      <c r="J15" s="156"/>
      <c r="K15" s="157"/>
      <c r="L15" s="158" t="s">
        <v>87</v>
      </c>
      <c r="M15" s="158" t="s">
        <v>87</v>
      </c>
      <c r="N15" s="159">
        <f t="shared" si="0"/>
        <v>0</v>
      </c>
      <c r="O15" s="160">
        <f t="shared" si="2"/>
        <v>0</v>
      </c>
    </row>
    <row r="16" spans="1:15" s="174" customFormat="1" ht="170.25" customHeight="1" x14ac:dyDescent="0.2">
      <c r="A16" s="147" t="s">
        <v>88</v>
      </c>
      <c r="B16" s="148" t="s">
        <v>97</v>
      </c>
      <c r="C16" s="149" t="s">
        <v>98</v>
      </c>
      <c r="D16" s="150" t="s">
        <v>99</v>
      </c>
      <c r="E16" s="151"/>
      <c r="F16" s="152" t="s">
        <v>100</v>
      </c>
      <c r="G16" s="153">
        <v>34.9</v>
      </c>
      <c r="H16" s="154" t="s">
        <v>87</v>
      </c>
      <c r="I16" s="155" t="s">
        <v>87</v>
      </c>
      <c r="J16" s="156"/>
      <c r="K16" s="157"/>
      <c r="L16" s="158" t="s">
        <v>87</v>
      </c>
      <c r="M16" s="158" t="s">
        <v>87</v>
      </c>
      <c r="N16" s="159">
        <f t="shared" si="0"/>
        <v>0</v>
      </c>
      <c r="O16" s="160">
        <f t="shared" si="2"/>
        <v>0</v>
      </c>
    </row>
    <row r="17" spans="1:15" s="174" customFormat="1" ht="174" customHeight="1" x14ac:dyDescent="0.2">
      <c r="A17" s="147" t="s">
        <v>88</v>
      </c>
      <c r="B17" s="148" t="s">
        <v>101</v>
      </c>
      <c r="C17" s="149" t="s">
        <v>102</v>
      </c>
      <c r="D17" s="150" t="s">
        <v>103</v>
      </c>
      <c r="E17" s="151"/>
      <c r="F17" s="152" t="s">
        <v>104</v>
      </c>
      <c r="G17" s="153">
        <v>48.9</v>
      </c>
      <c r="H17" s="154" t="s">
        <v>87</v>
      </c>
      <c r="I17" s="155" t="s">
        <v>87</v>
      </c>
      <c r="J17" s="156"/>
      <c r="K17" s="157"/>
      <c r="L17" s="158" t="s">
        <v>87</v>
      </c>
      <c r="M17" s="158" t="s">
        <v>87</v>
      </c>
      <c r="N17" s="159">
        <f t="shared" si="0"/>
        <v>0</v>
      </c>
      <c r="O17" s="160">
        <f t="shared" si="2"/>
        <v>0</v>
      </c>
    </row>
    <row r="18" spans="1:15" s="174" customFormat="1" ht="192.75" customHeight="1" x14ac:dyDescent="0.2">
      <c r="A18" s="147" t="s">
        <v>88</v>
      </c>
      <c r="B18" s="148" t="s">
        <v>105</v>
      </c>
      <c r="C18" s="149" t="s">
        <v>106</v>
      </c>
      <c r="D18" s="150" t="s">
        <v>107</v>
      </c>
      <c r="E18" s="151"/>
      <c r="F18" s="152" t="s">
        <v>108</v>
      </c>
      <c r="G18" s="153">
        <v>60.9</v>
      </c>
      <c r="H18" s="154" t="s">
        <v>87</v>
      </c>
      <c r="I18" s="155" t="s">
        <v>87</v>
      </c>
      <c r="J18" s="156"/>
      <c r="K18" s="157"/>
      <c r="L18" s="158" t="s">
        <v>87</v>
      </c>
      <c r="M18" s="158" t="s">
        <v>87</v>
      </c>
      <c r="N18" s="159">
        <f t="shared" si="0"/>
        <v>0</v>
      </c>
      <c r="O18" s="160">
        <f t="shared" si="2"/>
        <v>0</v>
      </c>
    </row>
    <row r="19" spans="1:15" s="174" customFormat="1" ht="171" customHeight="1" thickBot="1" x14ac:dyDescent="0.25">
      <c r="A19" s="147" t="s">
        <v>88</v>
      </c>
      <c r="B19" s="148" t="s">
        <v>109</v>
      </c>
      <c r="C19" s="149" t="s">
        <v>110</v>
      </c>
      <c r="D19" s="150" t="s">
        <v>111</v>
      </c>
      <c r="E19" s="151"/>
      <c r="F19" s="161" t="s">
        <v>112</v>
      </c>
      <c r="G19" s="153">
        <v>37.9</v>
      </c>
      <c r="H19" s="154" t="s">
        <v>87</v>
      </c>
      <c r="I19" s="155" t="s">
        <v>87</v>
      </c>
      <c r="J19" s="156"/>
      <c r="K19" s="157"/>
      <c r="L19" s="158" t="s">
        <v>87</v>
      </c>
      <c r="M19" s="158" t="s">
        <v>87</v>
      </c>
      <c r="N19" s="159">
        <f t="shared" si="0"/>
        <v>0</v>
      </c>
      <c r="O19" s="160">
        <f t="shared" si="2"/>
        <v>0</v>
      </c>
    </row>
    <row r="20" spans="1:15" s="174" customFormat="1" ht="174.75" customHeight="1" thickBot="1" x14ac:dyDescent="0.25">
      <c r="A20" s="162" t="s">
        <v>88</v>
      </c>
      <c r="B20" s="163" t="s">
        <v>113</v>
      </c>
      <c r="C20" s="164" t="s">
        <v>114</v>
      </c>
      <c r="D20" s="165" t="s">
        <v>115</v>
      </c>
      <c r="E20" s="166"/>
      <c r="F20" s="161" t="s">
        <v>116</v>
      </c>
      <c r="G20" s="167">
        <v>61.9</v>
      </c>
      <c r="H20" s="154" t="s">
        <v>87</v>
      </c>
      <c r="I20" s="155" t="s">
        <v>87</v>
      </c>
      <c r="J20" s="168"/>
      <c r="K20" s="169"/>
      <c r="L20" s="170" t="s">
        <v>87</v>
      </c>
      <c r="M20" s="170" t="s">
        <v>87</v>
      </c>
      <c r="N20" s="171">
        <f t="shared" si="0"/>
        <v>0</v>
      </c>
      <c r="O20" s="172">
        <f t="shared" si="2"/>
        <v>0</v>
      </c>
    </row>
  </sheetData>
  <mergeCells count="22">
    <mergeCell ref="J7:J8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D2:E2"/>
    <mergeCell ref="G2:I2"/>
    <mergeCell ref="K2:O2"/>
    <mergeCell ref="D3:E3"/>
    <mergeCell ref="G3:I3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2021-02-07T11:11:43Z</cp:lastPrinted>
  <dcterms:created xsi:type="dcterms:W3CDTF">2014-09-02T10:40:28Z</dcterms:created>
  <dcterms:modified xsi:type="dcterms:W3CDTF">2021-02-09T09:36:46Z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