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Dropbox (Trinkreif)\Team-Ordner „Trinkreif“\preislisten trinkreif\"/>
    </mc:Choice>
  </mc:AlternateContent>
  <xr:revisionPtr revIDLastSave="0" documentId="8_{F765D951-C14F-46D5-9BCF-493A8067BF4F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Gesamtliste" sheetId="1" r:id="rId1"/>
    <sheet name="Zalto Denk'Art" sheetId="2" r:id="rId2"/>
  </sheets>
  <definedNames>
    <definedName name="_xlnm._FilterDatabase" localSheetId="0" hidden="1">Gesamtliste!$A$13:$X$34</definedName>
    <definedName name="_xlnm.Print_Area" localSheetId="0">Gesamtliste!$A$1:$X$51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33" i="1" l="1"/>
  <c r="W33" i="1"/>
  <c r="X32" i="1"/>
  <c r="W32" i="1"/>
  <c r="X31" i="1"/>
  <c r="W31" i="1"/>
  <c r="X30" i="1"/>
  <c r="W30" i="1"/>
  <c r="X29" i="1"/>
  <c r="W29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28" i="1"/>
  <c r="W28" i="1"/>
  <c r="X27" i="1"/>
  <c r="W27" i="1"/>
  <c r="X26" i="1"/>
  <c r="W26" i="1"/>
  <c r="X25" i="1"/>
  <c r="W25" i="1"/>
  <c r="X34" i="1"/>
  <c r="W34" i="1"/>
  <c r="X15" i="1"/>
  <c r="W15" i="1"/>
  <c r="X14" i="1"/>
  <c r="W14" i="1"/>
  <c r="X24" i="1"/>
  <c r="W24" i="1"/>
  <c r="X23" i="1"/>
  <c r="W23" i="1"/>
  <c r="O20" i="2"/>
  <c r="N20" i="2" s="1"/>
  <c r="O19" i="2"/>
  <c r="N19" i="2" s="1"/>
  <c r="O18" i="2"/>
  <c r="N18" i="2"/>
  <c r="O17" i="2"/>
  <c r="N17" i="2"/>
  <c r="O16" i="2"/>
  <c r="N16" i="2" s="1"/>
  <c r="O15" i="2"/>
  <c r="N15" i="2" s="1"/>
  <c r="O14" i="2"/>
  <c r="N14" i="2"/>
  <c r="O13" i="2"/>
  <c r="N13" i="2"/>
  <c r="I13" i="2"/>
  <c r="I12" i="2"/>
  <c r="O12" i="2" s="1"/>
  <c r="N12" i="2" s="1"/>
  <c r="I11" i="2"/>
  <c r="O11" i="2" s="1"/>
  <c r="N11" i="2" s="1"/>
  <c r="O10" i="2"/>
  <c r="N10" i="2" s="1"/>
  <c r="I10" i="2"/>
  <c r="I9" i="2"/>
  <c r="O9" i="2" s="1"/>
  <c r="M4" i="2"/>
  <c r="L4" i="2"/>
  <c r="K4" i="2"/>
  <c r="W4" i="1" l="1"/>
  <c r="X8" i="1" s="1"/>
  <c r="X9" i="1" s="1"/>
  <c r="X10" i="1" s="1"/>
  <c r="V4" i="1"/>
  <c r="X4" i="1"/>
  <c r="N9" i="2"/>
  <c r="N4" i="2" s="1"/>
  <c r="O4" i="2"/>
</calcChain>
</file>

<file path=xl/sharedStrings.xml><?xml version="1.0" encoding="utf-8"?>
<sst xmlns="http://schemas.openxmlformats.org/spreadsheetml/2006/main" count="431" uniqueCount="170">
  <si>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</si>
  <si>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</si>
  <si>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</si>
  <si>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</si>
  <si>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</si>
  <si>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</si>
  <si>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</si>
  <si>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</si>
  <si>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</si>
  <si>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</si>
  <si>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</si>
  <si>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</si>
  <si>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</si>
  <si>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</si>
  <si>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</si>
  <si>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</si>
  <si>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</si>
  <si>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</si>
  <si>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</si>
  <si>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</si>
  <si>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</si>
  <si>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</si>
  <si>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</si>
  <si>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</si>
  <si>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</si>
  <si>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</si>
  <si>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</si>
  <si>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</si>
  <si>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</si>
  <si>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</si>
  <si>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</si>
  <si>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</si>
  <si>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</si>
  <si>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</si>
  <si>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</si>
  <si>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</si>
  <si>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</si>
  <si>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</si>
  <si>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</si>
  <si>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</si>
  <si>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</si>
  <si>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</si>
  <si>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</si>
  <si>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</si>
  <si>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</si>
  <si>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</si>
  <si>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</si>
  <si>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trinkreif Premium Vintage Wine      Handels GmbH</t>
  </si>
  <si>
    <t>Tel. 01-9974145</t>
  </si>
  <si>
    <t>1er</t>
  </si>
  <si>
    <t>2er</t>
  </si>
  <si>
    <t>6er</t>
  </si>
  <si>
    <t>ZALTO DENK'ART</t>
  </si>
  <si>
    <t>info@trinkreif.at</t>
  </si>
  <si>
    <t>STAND 09-12-2020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</si>
  <si>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</si>
  <si>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</si>
  <si>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</si>
  <si>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</si>
  <si>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</si>
  <si>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</si>
  <si>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</si>
  <si>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</si>
  <si>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</si>
  <si>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</si>
  <si>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</si>
  <si>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</si>
  <si>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</si>
  <si>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</si>
  <si>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</si>
  <si>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Gereifte, hochwertige Burgunder(weiß &amp; rot) / Grüner Veltliner "Grand Cru" / Piemont / Rhone-Süd / Blaufränkisch  - - - - -  persönliche Gravur pro Glas ab 
2,50 Euro inkl. MWSt</t>
  </si>
  <si>
    <t>Bordeaux</t>
  </si>
  <si>
    <t>240 mm</t>
  </si>
  <si>
    <t>765 ml</t>
  </si>
  <si>
    <t>Schwere, gereifte Weißweine / junger deutscher Riesling "Grand Cru" / Jahrgangschampagner / Syrah / Bordeaux / Neue Welt / Supertuscans  - - - - -  
persönliche Gravur pro Glas ab 
2,50 Euro inkl. MWSt</t>
  </si>
  <si>
    <t>Universal</t>
  </si>
  <si>
    <t>235 mm</t>
  </si>
  <si>
    <t>530 ml</t>
  </si>
  <si>
    <t>Smaragde / Champagner / Sekt mit Jahrgang / deutscher Riesling gereift / sehr reifer Bordeaux &amp; Burgunder / österreichische Cuvees   - - - - -  persönliche Gravur pro Glas ab 
2,50 Euro inkl. MWSt</t>
  </si>
  <si>
    <t>Weisswein</t>
  </si>
  <si>
    <t>400 ml</t>
  </si>
  <si>
    <t>Leichte, junge Weissweine / Sekt ohne Jahrgang / Bier   - - - - -  persönliche Gravur pro Glas ab 
2,50 Euro inkl. MWSt</t>
  </si>
  <si>
    <t>Wasserglas</t>
  </si>
  <si>
    <t>Becher kristallklar</t>
  </si>
  <si>
    <t>98 mm</t>
  </si>
  <si>
    <t>380 ml</t>
  </si>
  <si>
    <t>Wasser  ;-)   - - - - -  
persönliche Gravur pro Glas ab 
2,50 Euro inkl. MWSt</t>
  </si>
  <si>
    <t>n.a.</t>
  </si>
  <si>
    <t>Karaffe</t>
  </si>
  <si>
    <t>Axium</t>
  </si>
  <si>
    <t>204 mm</t>
  </si>
  <si>
    <t>1450 ml</t>
  </si>
  <si>
    <t>Klassische Einzelflaschen-Karaffe für Rotweine und Weissweine die viel Luft brauchen.   - - - - -  
persönliche Gravur pro Stück ab 
10,00 Euro inkl. MWSt</t>
  </si>
  <si>
    <t>Mystique</t>
  </si>
  <si>
    <t>185 mm</t>
  </si>
  <si>
    <t>1900 ml</t>
  </si>
  <si>
    <t>Ideal für Rotweine, die viel Luft brauchen und Magnums, welche nach belüften nicht mehr gekühlt werden müssen/sollen. - - - - -  
persönliche Gravur pro Stück ab 
10,00 Euro inkl. MWSt</t>
  </si>
  <si>
    <t>Karaffe No. 25</t>
  </si>
  <si>
    <t>175 mm</t>
  </si>
  <si>
    <t>350 ml</t>
  </si>
  <si>
    <t>Das Baby unten den Karaffen dient mehr als Nachfolger der Glaskännchen um ein Viertel zu servieren. - - - - - 
persönliche Gravur pro Stück ab 
10,00 Euro inkl. MWSt</t>
  </si>
  <si>
    <t>Karaffe No. 75</t>
  </si>
  <si>
    <t>248 mm</t>
  </si>
  <si>
    <t>820 ml</t>
  </si>
  <si>
    <t>Schaumwein / Weine welche weiterhin gekühlt werden sollen (passt in Kühlmanschetten / Kühlschranktüre) - - - - -  
persönliche Gravur pro Stück ab 
10,00 Euro inkl. MWSt</t>
  </si>
  <si>
    <t>Karaffe No. 150</t>
  </si>
  <si>
    <t>300 mm</t>
  </si>
  <si>
    <t>1600 ml</t>
  </si>
  <si>
    <t>Ideal für Magnums, welche nach dem belüften gekühlt werden müssen/sollen. - - - - -  
persönliche Gravur pro Stück ab 
10,00 Euro inkl. MWSt</t>
  </si>
  <si>
    <t>Schüttkaraffe klein</t>
  </si>
  <si>
    <t>130 mm</t>
  </si>
  <si>
    <t>610 ml</t>
  </si>
  <si>
    <t>Schüttkaraffe für Weinreste zur persönlichen Verwendung. Erhältlich in den Farben grau, grün und rot. - - - - -  
persönliche Gravur pro Stück ab 
10,00 Euro inkl. MWSt</t>
  </si>
  <si>
    <t>Schüttkaraffe gross</t>
  </si>
  <si>
    <t>210 mm</t>
  </si>
  <si>
    <t>2600 ml</t>
  </si>
  <si>
    <t>Schüttkaraffe für Weinreste im Tischformat. Erhältlich in den Farben grau, grün und rot. - - - - -  
persönliche Gravur pro Stück ab 
10,00 Euro inkl. MWSt</t>
  </si>
  <si>
    <t>STAND 17-03-2021</t>
  </si>
  <si>
    <t>Sonderpreisliste Pichler-Krutzler</t>
  </si>
  <si>
    <t>Wein</t>
  </si>
  <si>
    <t>weiß</t>
  </si>
  <si>
    <t>trocken</t>
  </si>
  <si>
    <t>Österreich</t>
  </si>
  <si>
    <t>Wachau</t>
  </si>
  <si>
    <t>Pichler-Krutzler</t>
  </si>
  <si>
    <t>Riesling Kellerberg</t>
  </si>
  <si>
    <t>Riesling</t>
  </si>
  <si>
    <t>Grüner Veltliner Kellerberg</t>
  </si>
  <si>
    <t>Grüner Veltliner</t>
  </si>
  <si>
    <t>Riesling Wunderburg</t>
  </si>
  <si>
    <t>Grüner Veltliner Pfaffenberg</t>
  </si>
  <si>
    <t>Grüner Veltliner Pfaffenberg Alte Reben</t>
  </si>
  <si>
    <t>Riesling Pfaffenberg Alte Reben</t>
  </si>
  <si>
    <t>#LogP</t>
  </si>
  <si>
    <t>tr-16-20424</t>
  </si>
  <si>
    <t>tr-16-20423</t>
  </si>
  <si>
    <t>tr-16-20415</t>
  </si>
  <si>
    <t>tr-16-20414</t>
  </si>
  <si>
    <t>W-BOX-I/08</t>
  </si>
  <si>
    <t>L-BOX-K/03</t>
  </si>
  <si>
    <t>P-BOX-D/01</t>
  </si>
  <si>
    <t>R-BOX-M/05</t>
  </si>
  <si>
    <t>W-BOX-B/01</t>
  </si>
  <si>
    <t>tr-16-11218</t>
  </si>
  <si>
    <t>tr-16-18653</t>
  </si>
  <si>
    <t>tr-16-18652</t>
  </si>
  <si>
    <t>tr-16-18651</t>
  </si>
  <si>
    <t>tr-16-18650</t>
  </si>
  <si>
    <t>O-BOX-E/08</t>
  </si>
  <si>
    <t>VR</t>
  </si>
  <si>
    <t>O-BOX-C/03</t>
  </si>
  <si>
    <t>O-BOX-A/07</t>
  </si>
  <si>
    <t>W-BOX-J/07</t>
  </si>
  <si>
    <t>VR-G/06</t>
  </si>
  <si>
    <t>N-BOX-A/08</t>
  </si>
  <si>
    <t>tr-16-20416</t>
  </si>
  <si>
    <t>tr-16-20417</t>
  </si>
  <si>
    <t>tr-16-20418</t>
  </si>
  <si>
    <t>tr-16-20419</t>
  </si>
  <si>
    <t>tr-16-20420</t>
  </si>
  <si>
    <t>tr-16-20421</t>
  </si>
  <si>
    <t>tr-16-20422</t>
  </si>
  <si>
    <t>tr-16-20425</t>
  </si>
  <si>
    <t>tr-16-20426</t>
  </si>
  <si>
    <t>tr-16-20427</t>
  </si>
  <si>
    <t>tr-16-20428</t>
  </si>
  <si>
    <t>tr-16-20429</t>
  </si>
  <si>
    <t>hf</t>
  </si>
  <si>
    <t>D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</si>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</sst>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35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</borders>
  <cellStyleXfs count="3">
    <xf numFmtId="0" fontId="0" fillId="0" borderId="0"/>
    <xf numFmtId="164" fontId="20" fillId="0" borderId="0" applyBorder="0" applyProtection="0"/>
    <xf numFmtId="0" fontId="6" fillId="0" borderId="0" applyBorder="0" applyProtection="0"/>
  </cellStyleXfs>
  <cellXfs count="229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1" fillId="7" borderId="20" xfId="0" applyNumberFormat="1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1" fillId="7" borderId="23" xfId="0" applyNumberFormat="1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1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14" fillId="2" borderId="35" xfId="0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164" fontId="14" fillId="2" borderId="38" xfId="1" applyFont="1" applyFill="1" applyBorder="1" applyAlignment="1" applyProtection="1">
      <alignment horizontal="center" vertical="center"/>
    </xf>
    <xf numFmtId="164" fontId="3" fillId="2" borderId="38" xfId="1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9" fillId="0" borderId="42" xfId="0" applyFont="1" applyBorder="1"/>
    <xf numFmtId="0" fontId="19" fillId="0" borderId="43" xfId="0" applyFont="1" applyBorder="1"/>
    <xf numFmtId="0" fontId="19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/>
    </xf>
    <xf numFmtId="0" fontId="19" fillId="3" borderId="44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49" fontId="15" fillId="0" borderId="43" xfId="1" applyNumberFormat="1" applyFont="1" applyBorder="1" applyAlignment="1" applyProtection="1">
      <alignment horizontal="center" vertical="center"/>
    </xf>
    <xf numFmtId="49" fontId="15" fillId="0" borderId="47" xfId="1" applyNumberFormat="1" applyFont="1" applyBorder="1" applyAlignment="1" applyProtection="1">
      <alignment horizontal="center" vertical="center"/>
    </xf>
    <xf numFmtId="164" fontId="18" fillId="6" borderId="47" xfId="1" applyFont="1" applyFill="1" applyBorder="1" applyAlignment="1" applyProtection="1">
      <alignment horizontal="right" vertical="center"/>
    </xf>
    <xf numFmtId="164" fontId="19" fillId="3" borderId="46" xfId="1" applyFont="1" applyFill="1" applyBorder="1" applyAlignment="1" applyProtection="1">
      <alignment horizontal="right" vertical="center"/>
    </xf>
    <xf numFmtId="49" fontId="19" fillId="8" borderId="48" xfId="1" applyNumberFormat="1" applyFont="1" applyFill="1" applyBorder="1" applyAlignment="1" applyProtection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164" fontId="18" fillId="6" borderId="46" xfId="0" applyNumberFormat="1" applyFont="1" applyFill="1" applyBorder="1" applyAlignment="1">
      <alignment horizontal="center" vertical="center"/>
    </xf>
    <xf numFmtId="164" fontId="19" fillId="3" borderId="50" xfId="0" applyNumberFormat="1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4" fontId="14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10" borderId="9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23" fillId="10" borderId="62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0" fillId="13" borderId="24" xfId="0" applyFill="1" applyBorder="1" applyAlignment="1">
      <alignment vertical="center"/>
    </xf>
    <xf numFmtId="0" fontId="23" fillId="13" borderId="26" xfId="0" applyFont="1" applyFill="1" applyBorder="1" applyAlignment="1">
      <alignment vertical="center"/>
    </xf>
    <xf numFmtId="0" fontId="0" fillId="13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166" fontId="23" fillId="13" borderId="24" xfId="1" applyNumberFormat="1" applyFont="1" applyFill="1" applyBorder="1" applyAlignment="1">
      <alignment horizontal="center" vertical="center"/>
    </xf>
    <xf numFmtId="166" fontId="23" fillId="13" borderId="26" xfId="1" applyNumberFormat="1" applyFont="1" applyFill="1" applyBorder="1" applyAlignment="1">
      <alignment horizontal="center" vertical="center"/>
    </xf>
    <xf numFmtId="166" fontId="23" fillId="13" borderId="27" xfId="1" applyNumberFormat="1" applyFont="1" applyFill="1" applyBorder="1" applyAlignment="1">
      <alignment horizontal="center" vertical="center"/>
    </xf>
    <xf numFmtId="0" fontId="23" fillId="10" borderId="78" xfId="0" applyFont="1" applyFill="1" applyBorder="1" applyAlignment="1">
      <alignment horizontal="center" vertical="center"/>
    </xf>
    <xf numFmtId="0" fontId="23" fillId="10" borderId="26" xfId="0" applyFont="1" applyFill="1" applyBorder="1" applyAlignment="1">
      <alignment horizontal="center" vertical="center"/>
    </xf>
    <xf numFmtId="0" fontId="25" fillId="10" borderId="26" xfId="0" applyFont="1" applyFill="1" applyBorder="1" applyAlignment="1">
      <alignment horizontal="center" vertical="center" wrapText="1"/>
    </xf>
    <xf numFmtId="0" fontId="25" fillId="10" borderId="79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3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166" fontId="23" fillId="9" borderId="21" xfId="0" applyNumberFormat="1" applyFont="1" applyFill="1" applyBorder="1" applyAlignment="1">
      <alignment horizontal="center" vertical="center"/>
    </xf>
    <xf numFmtId="166" fontId="23" fillId="9" borderId="22" xfId="0" applyNumberFormat="1" applyFont="1" applyFill="1" applyBorder="1" applyAlignment="1">
      <alignment horizontal="center" vertical="center"/>
    </xf>
    <xf numFmtId="166" fontId="23" fillId="9" borderId="23" xfId="0" applyNumberFormat="1" applyFont="1" applyFill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2" fillId="11" borderId="80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/>
    </xf>
    <xf numFmtId="43" fontId="1" fillId="12" borderId="81" xfId="0" applyNumberFormat="1" applyFont="1" applyFill="1" applyBorder="1" applyAlignment="1">
      <alignment horizontal="center" vertical="center"/>
    </xf>
    <xf numFmtId="43" fontId="22" fillId="9" borderId="8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3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83" xfId="0" applyFont="1" applyBorder="1" applyAlignment="1">
      <alignment vertical="center"/>
    </xf>
    <xf numFmtId="166" fontId="23" fillId="9" borderId="24" xfId="0" applyNumberFormat="1" applyFont="1" applyFill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2" fillId="11" borderId="84" xfId="0" applyFont="1" applyFill="1" applyBorder="1" applyAlignment="1">
      <alignment horizontal="center" vertical="center"/>
    </xf>
    <xf numFmtId="0" fontId="22" fillId="11" borderId="85" xfId="0" applyFont="1" applyFill="1" applyBorder="1" applyAlignment="1">
      <alignment horizontal="center" vertical="center"/>
    </xf>
    <xf numFmtId="43" fontId="1" fillId="12" borderId="86" xfId="0" applyNumberFormat="1" applyFont="1" applyFill="1" applyBorder="1" applyAlignment="1">
      <alignment horizontal="center" vertical="center"/>
    </xf>
    <xf numFmtId="43" fontId="22" fillId="9" borderId="53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8" fillId="14" borderId="0" xfId="0" applyFont="1" applyFill="1" applyAlignment="1">
      <alignment horizontal="left" vertical="center"/>
    </xf>
    <xf numFmtId="0" fontId="24" fillId="14" borderId="0" xfId="0" applyFont="1" applyFill="1" applyAlignment="1">
      <alignment horizontal="center" vertical="center"/>
    </xf>
    <xf numFmtId="0" fontId="29" fillId="14" borderId="0" xfId="0" applyFont="1" applyFill="1" applyAlignment="1">
      <alignment horizontal="right" vertical="center"/>
    </xf>
    <xf numFmtId="2" fontId="30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32" fillId="14" borderId="0" xfId="0" applyFont="1" applyFill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2" fontId="3" fillId="7" borderId="22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2" fontId="3" fillId="7" borderId="26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2" fontId="3" fillId="7" borderId="19" xfId="0" applyNumberFormat="1" applyFont="1" applyFill="1" applyBorder="1" applyAlignment="1">
      <alignment horizontal="center" vertical="center"/>
    </xf>
    <xf numFmtId="165" fontId="3" fillId="7" borderId="19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6" fillId="3" borderId="8" xfId="2" applyFill="1" applyBorder="1" applyAlignment="1" applyProtection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25" fillId="13" borderId="18" xfId="0" applyFont="1" applyFill="1" applyBorder="1" applyAlignment="1">
      <alignment horizontal="center" vertical="center" wrapText="1"/>
    </xf>
    <xf numFmtId="0" fontId="25" fillId="13" borderId="25" xfId="0" applyFont="1" applyFill="1" applyBorder="1" applyAlignment="1">
      <alignment horizontal="center" vertical="center" wrapText="1"/>
    </xf>
    <xf numFmtId="0" fontId="23" fillId="10" borderId="75" xfId="0" applyFont="1" applyFill="1" applyBorder="1" applyAlignment="1">
      <alignment horizontal="center" vertical="center"/>
    </xf>
    <xf numFmtId="0" fontId="23" fillId="10" borderId="76" xfId="0" applyFont="1" applyFill="1" applyBorder="1" applyAlignment="1">
      <alignment horizontal="center" vertical="center"/>
    </xf>
    <xf numFmtId="0" fontId="23" fillId="10" borderId="77" xfId="0" applyFont="1" applyFill="1" applyBorder="1" applyAlignment="1">
      <alignment horizontal="center" vertical="center"/>
    </xf>
    <xf numFmtId="0" fontId="23" fillId="11" borderId="65" xfId="0" applyFont="1" applyFill="1" applyBorder="1" applyAlignment="1">
      <alignment horizontal="center" vertical="center"/>
    </xf>
    <xf numFmtId="0" fontId="23" fillId="11" borderId="71" xfId="0" applyFont="1" applyFill="1" applyBorder="1" applyAlignment="1">
      <alignment horizontal="center" vertical="center"/>
    </xf>
    <xf numFmtId="43" fontId="0" fillId="12" borderId="64" xfId="0" applyNumberFormat="1" applyFill="1" applyBorder="1" applyAlignment="1">
      <alignment horizontal="center" vertical="center"/>
    </xf>
    <xf numFmtId="43" fontId="0" fillId="12" borderId="70" xfId="0" applyNumberFormat="1" applyFill="1" applyBorder="1" applyAlignment="1">
      <alignment horizontal="center" vertical="center"/>
    </xf>
    <xf numFmtId="43" fontId="23" fillId="9" borderId="66" xfId="0" applyNumberFormat="1" applyFont="1" applyFill="1" applyBorder="1" applyAlignment="1">
      <alignment horizontal="center" vertical="center"/>
    </xf>
    <xf numFmtId="43" fontId="23" fillId="9" borderId="72" xfId="0" applyNumberFormat="1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27" fillId="14" borderId="0" xfId="0" applyFont="1" applyFill="1" applyAlignment="1">
      <alignment horizontal="right" vertical="center"/>
    </xf>
    <xf numFmtId="0" fontId="0" fillId="14" borderId="0" xfId="0" applyFill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21" fillId="9" borderId="52" xfId="0" applyFont="1" applyFill="1" applyBorder="1" applyAlignment="1">
      <alignment horizontal="center" vertical="center"/>
    </xf>
    <xf numFmtId="0" fontId="21" fillId="9" borderId="67" xfId="0" applyFont="1" applyFill="1" applyBorder="1" applyAlignment="1">
      <alignment horizontal="center" vertical="center"/>
    </xf>
    <xf numFmtId="0" fontId="21" fillId="9" borderId="68" xfId="0" applyFont="1" applyFill="1" applyBorder="1" applyAlignment="1">
      <alignment horizontal="center" vertical="center"/>
    </xf>
    <xf numFmtId="0" fontId="26" fillId="14" borderId="0" xfId="0" applyFont="1" applyFill="1" applyAlignment="1">
      <alignment horizontal="center" vertical="center"/>
    </xf>
    <xf numFmtId="0" fontId="6" fillId="14" borderId="0" xfId="2" applyFill="1" applyBorder="1" applyAlignment="1">
      <alignment horizontal="center" vertical="center" wrapText="1"/>
    </xf>
    <xf numFmtId="0" fontId="21" fillId="9" borderId="45" xfId="0" applyFont="1" applyFill="1" applyBorder="1" applyAlignment="1">
      <alignment horizontal="center" vertical="center"/>
    </xf>
    <xf numFmtId="0" fontId="21" fillId="9" borderId="60" xfId="0" applyFont="1" applyFill="1" applyBorder="1" applyAlignment="1">
      <alignment horizontal="center" vertical="center"/>
    </xf>
    <xf numFmtId="0" fontId="21" fillId="9" borderId="61" xfId="0" applyFont="1" applyFill="1" applyBorder="1" applyAlignment="1">
      <alignment horizontal="center" vertical="center"/>
    </xf>
    <xf numFmtId="0" fontId="23" fillId="11" borderId="63" xfId="0" applyFont="1" applyFill="1" applyBorder="1" applyAlignment="1">
      <alignment horizontal="center" vertical="center"/>
    </xf>
    <xf numFmtId="0" fontId="23" fillId="11" borderId="69" xfId="0" applyFont="1" applyFill="1" applyBorder="1" applyAlignment="1">
      <alignment horizontal="center" vertical="center"/>
    </xf>
    <xf numFmtId="0" fontId="23" fillId="11" borderId="64" xfId="0" applyFont="1" applyFill="1" applyBorder="1" applyAlignment="1">
      <alignment horizontal="center" vertical="center"/>
    </xf>
    <xf numFmtId="0" fontId="23" fillId="11" borderId="70" xfId="0" applyFont="1" applyFill="1" applyBorder="1" applyAlignment="1">
      <alignment horizontal="center" vertical="center"/>
    </xf>
    <xf numFmtId="0" fontId="31" fillId="13" borderId="4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/>
    </xf>
    <xf numFmtId="0" fontId="31" fillId="13" borderId="73" xfId="0" applyFont="1" applyFill="1" applyBorder="1" applyAlignment="1">
      <alignment horizontal="center" vertical="center"/>
    </xf>
    <xf numFmtId="0" fontId="23" fillId="13" borderId="74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/>
    </xf>
    <xf numFmtId="0" fontId="23" fillId="13" borderId="4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23" fillId="13" borderId="73" xfId="0" applyFont="1" applyFill="1" applyBorder="1" applyAlignment="1">
      <alignment horizontal="center" vertical="center"/>
    </xf>
    <xf numFmtId="0" fontId="23" fillId="14" borderId="0" xfId="0" applyFont="1" applyFill="1" applyAlignment="1">
      <alignment horizontal="center" vertical="center" wrapText="1"/>
    </xf>
    <xf numFmtId="0" fontId="23" fillId="14" borderId="2" xfId="0" applyFont="1" applyFill="1" applyBorder="1" applyAlignment="1">
      <alignment horizontal="center" vertical="center" wrapText="1"/>
    </xf>
    <xf numFmtId="0" fontId="21" fillId="9" borderId="54" xfId="0" applyFont="1" applyFill="1" applyBorder="1" applyAlignment="1">
      <alignment horizontal="center" vertical="center"/>
    </xf>
    <xf numFmtId="0" fontId="21" fillId="9" borderId="55" xfId="0" applyFont="1" applyFill="1" applyBorder="1" applyAlignment="1">
      <alignment horizontal="center" vertical="center"/>
    </xf>
    <xf numFmtId="0" fontId="21" fillId="9" borderId="56" xfId="0" applyFont="1" applyFill="1" applyBorder="1" applyAlignment="1">
      <alignment horizontal="center" vertical="center"/>
    </xf>
    <xf numFmtId="0" fontId="23" fillId="10" borderId="57" xfId="0" applyFont="1" applyFill="1" applyBorder="1" applyAlignment="1">
      <alignment horizontal="center" vertical="center"/>
    </xf>
    <xf numFmtId="0" fontId="23" fillId="10" borderId="58" xfId="0" applyFont="1" applyFill="1" applyBorder="1" applyAlignment="1">
      <alignment horizontal="center" vertical="center"/>
    </xf>
    <xf numFmtId="0" fontId="23" fillId="10" borderId="59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508680</xdr:colOff>
      <xdr:row>1</xdr:row>
      <xdr:rowOff>48960</xdr:rowOff>
    </xdr:from>
    <xdr:to>
      <xdr:col>5</xdr:col>
      <xdr:colOff>1092600</xdr:colOff>
      <xdr:row>2</xdr:row>
      <xdr:rowOff>198720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8680" y="239400"/>
          <a:ext cx="3041280" cy="519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30240</xdr:colOff>
      <xdr:row>35</xdr:row>
      <xdr:rowOff>59400</xdr:rowOff>
    </xdr:from>
    <xdr:to>
      <xdr:col>11</xdr:col>
      <xdr:colOff>255163</xdr:colOff>
      <xdr:row>49</xdr:row>
      <xdr:rowOff>161999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919320" y="430718040"/>
          <a:ext cx="7299720" cy="290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15" name="Picture 1" descr="trinkreif_logo.eps">
          <a:extLst>
            <a:ext uri="{FF2B5EF4-FFF2-40B4-BE49-F238E27FC236}">
              <a16:creationId xmlns:a16="http://schemas.microsoft.com/office/drawing/2014/main" id="{5D876B13-0DBB-4064-8DB2-3EE219B7B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58476"/>
          <a:ext cx="3006299" cy="51280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EAB8F1ED-F148-4586-96BB-B0C23386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921" y="2849130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B090DC4B-6B62-4D3A-8827-4AC62F7A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1" y="4971348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F290009F-A76A-46F8-8E51-9A8A61AD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5" y="7134026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id="{6BD42578-F8C3-4C84-AAA2-01E5F55B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87" y="9533122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13</xdr:row>
      <xdr:rowOff>32617</xdr:rowOff>
    </xdr:from>
    <xdr:to>
      <xdr:col>4</xdr:col>
      <xdr:colOff>1682181</xdr:colOff>
      <xdr:row>13</xdr:row>
      <xdr:rowOff>2127663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id="{DDFE6BAC-3435-44B2-86F7-3152948AA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971" y="139772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14</xdr:row>
      <xdr:rowOff>82468</xdr:rowOff>
    </xdr:from>
    <xdr:to>
      <xdr:col>4</xdr:col>
      <xdr:colOff>1658801</xdr:colOff>
      <xdr:row>14</xdr:row>
      <xdr:rowOff>2111168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BD8EADB0-0310-45C0-86A0-883625CF4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684" y="161987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280390</xdr:colOff>
      <xdr:row>12</xdr:row>
      <xdr:rowOff>64414</xdr:rowOff>
    </xdr:from>
    <xdr:to>
      <xdr:col>4</xdr:col>
      <xdr:colOff>1622902</xdr:colOff>
      <xdr:row>12</xdr:row>
      <xdr:rowOff>2078181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id="{BE0EAA27-8A08-44F3-A139-B95ABB81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415" y="11837314"/>
          <a:ext cx="1342512" cy="2013767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15</xdr:row>
      <xdr:rowOff>49482</xdr:rowOff>
    </xdr:from>
    <xdr:to>
      <xdr:col>4</xdr:col>
      <xdr:colOff>1660161</xdr:colOff>
      <xdr:row>15</xdr:row>
      <xdr:rowOff>2122879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id="{006761EA-3A58-428F-BAC4-597382DF7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970" y="183374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16</xdr:row>
      <xdr:rowOff>85131</xdr:rowOff>
    </xdr:from>
    <xdr:to>
      <xdr:col>4</xdr:col>
      <xdr:colOff>1661716</xdr:colOff>
      <xdr:row>16</xdr:row>
      <xdr:rowOff>2107941</xdr:rowOff>
    </xdr:to>
    <xdr:pic>
      <xdr:nvPicPr>
        <xdr:cNvPr id="24" name="Picture 11">
          <a:extLst>
            <a:ext uri="{FF2B5EF4-FFF2-40B4-BE49-F238E27FC236}">
              <a16:creationId xmlns:a16="http://schemas.microsoft.com/office/drawing/2014/main" id="{20D215C6-F896-4C73-9DE9-E67A3AF95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957" y="20544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17</xdr:row>
      <xdr:rowOff>152011</xdr:rowOff>
    </xdr:from>
    <xdr:to>
      <xdr:col>4</xdr:col>
      <xdr:colOff>1630477</xdr:colOff>
      <xdr:row>17</xdr:row>
      <xdr:rowOff>2325584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id="{95847641-B269-4FE9-9D90-F77950A3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453" y="227834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19</xdr:row>
      <xdr:rowOff>82467</xdr:rowOff>
    </xdr:from>
    <xdr:to>
      <xdr:col>4</xdr:col>
      <xdr:colOff>1623717</xdr:colOff>
      <xdr:row>19</xdr:row>
      <xdr:rowOff>2134467</xdr:rowOff>
    </xdr:to>
    <xdr:pic>
      <xdr:nvPicPr>
        <xdr:cNvPr id="26" name="Picture 13">
          <a:extLst>
            <a:ext uri="{FF2B5EF4-FFF2-40B4-BE49-F238E27FC236}">
              <a16:creationId xmlns:a16="http://schemas.microsoft.com/office/drawing/2014/main" id="{A22A7E84-DDAA-4BFD-B07B-10F315B072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66742" y="272858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18</xdr:row>
      <xdr:rowOff>182559</xdr:rowOff>
    </xdr:from>
    <xdr:to>
      <xdr:col>4</xdr:col>
      <xdr:colOff>1642013</xdr:colOff>
      <xdr:row>18</xdr:row>
      <xdr:rowOff>2090559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id="{C0E98177-7526-4B32-9899-4620253FC6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39466" y="252142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52"/>
  <sheetViews>
    <sheetView showGridLines="0" tabSelected="1" topLeftCell="D1" zoomScale="86" zoomScaleNormal="86" workbookViewId="0">
      <selection activeCell="G14" sqref="G14"/>
    </sheetView>
  </sheetViews>
  <sheetFormatPr baseColWidth="10" defaultColWidth="10.875" defaultRowHeight="15.75" outlineLevelRow="1" outlineLevelCol="1" x14ac:dyDescent="0.25"/>
  <cols>
    <col min="1" max="1" width="12.87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75" style="1" customWidth="1" collapsed="1"/>
    <col min="5" max="5" width="17.875" style="1" customWidth="1"/>
    <col min="6" max="6" width="18.5" style="1" customWidth="1"/>
    <col min="7" max="7" width="31.625" style="2" customWidth="1"/>
    <col min="8" max="8" width="42.875" style="2" customWidth="1"/>
    <col min="9" max="9" width="18.5" style="1" hidden="1" customWidth="1" outlineLevel="1"/>
    <col min="10" max="10" width="8.625" style="3" customWidth="1" collapsed="1"/>
    <col min="11" max="11" width="8.625" style="4" customWidth="1"/>
    <col min="12" max="12" width="8.375" style="3" customWidth="1"/>
    <col min="13" max="13" width="9" style="5" customWidth="1"/>
    <col min="14" max="14" width="8" style="5" customWidth="1"/>
    <col min="15" max="15" width="13.125" style="5" customWidth="1"/>
    <col min="16" max="16" width="18.625" style="5" hidden="1" customWidth="1" outlineLevel="1"/>
    <col min="17" max="18" width="10" style="6" hidden="1" customWidth="1" outlineLevel="1"/>
    <col min="19" max="19" width="10.5" style="7" customWidth="1" collapsed="1"/>
    <col min="20" max="20" width="10.625" style="8" customWidth="1"/>
    <col min="21" max="21" width="25.375" style="2" hidden="1" customWidth="1" outlineLevel="1"/>
    <col min="22" max="22" width="7" style="9" customWidth="1" collapsed="1"/>
    <col min="23" max="23" width="10.375" style="10" customWidth="1"/>
    <col min="24" max="24" width="10.625" style="10" customWidth="1"/>
    <col min="25" max="25" width="7.625" style="1" customWidth="1"/>
    <col min="26" max="27" width="10.875" style="4" hidden="1" customWidth="1" outlineLevel="1"/>
    <col min="28" max="28" width="24.625" style="4" hidden="1" customWidth="1" outlineLevel="1"/>
    <col min="29" max="29" width="46.875" style="1" hidden="1" customWidth="1" outlineLevel="1"/>
    <col min="30" max="30" width="10.875" collapsed="1"/>
    <col min="627" max="1025" width="10.5" customWidth="1"/>
  </cols>
  <sheetData>
    <row r="1" spans="1:1024" x14ac:dyDescent="0.25">
      <c r="S1" s="6"/>
      <c r="T1" s="6"/>
      <c r="W1" s="9"/>
      <c r="X1" s="9"/>
    </row>
    <row r="2" spans="1:1024" ht="29.1" customHeight="1" x14ac:dyDescent="0.25">
      <c r="G2" s="175" t="s">
        <v>0</v>
      </c>
      <c r="H2" s="11" t="s">
        <v>1</v>
      </c>
      <c r="I2" s="12"/>
      <c r="J2" s="176"/>
      <c r="K2" s="176"/>
      <c r="L2" s="176"/>
      <c r="M2" s="176"/>
      <c r="N2" s="176"/>
      <c r="O2" s="176"/>
      <c r="S2" s="6"/>
      <c r="T2" s="6"/>
      <c r="V2" s="159" t="s">
        <v>2</v>
      </c>
      <c r="W2" s="159"/>
      <c r="X2" s="159"/>
    </row>
    <row r="3" spans="1:1024" ht="30.95" customHeight="1" x14ac:dyDescent="0.25">
      <c r="G3" s="175"/>
      <c r="H3" s="13" t="s">
        <v>3</v>
      </c>
      <c r="I3" s="14"/>
      <c r="J3" s="177"/>
      <c r="K3" s="177"/>
      <c r="L3" s="177"/>
      <c r="M3" s="177"/>
      <c r="N3" s="177"/>
      <c r="O3" s="177"/>
      <c r="S3" s="6"/>
      <c r="T3" s="6"/>
      <c r="V3" s="15" t="s">
        <v>4</v>
      </c>
      <c r="W3" s="16" t="s">
        <v>5</v>
      </c>
      <c r="X3" s="17" t="s">
        <v>6</v>
      </c>
    </row>
    <row r="4" spans="1:1024" ht="27.95" customHeight="1" x14ac:dyDescent="0.25">
      <c r="D4" s="228" t="s">
        <v>118</v>
      </c>
      <c r="E4" s="228"/>
      <c r="F4" s="228"/>
      <c r="G4" s="175"/>
      <c r="H4" s="18" t="s">
        <v>7</v>
      </c>
      <c r="I4" s="14"/>
      <c r="J4" s="178"/>
      <c r="K4" s="178"/>
      <c r="L4" s="178"/>
      <c r="M4" s="178"/>
      <c r="N4" s="178"/>
      <c r="O4" s="178"/>
      <c r="S4" s="6"/>
      <c r="T4" s="6"/>
      <c r="V4" s="179">
        <f>SUM(V14:V52)</f>
        <v>0</v>
      </c>
      <c r="W4" s="180">
        <f>SUM(W14:W52)</f>
        <v>0</v>
      </c>
      <c r="X4" s="181">
        <f>SUM(X14:X52)</f>
        <v>0</v>
      </c>
    </row>
    <row r="5" spans="1:1024" ht="32.1" customHeight="1" x14ac:dyDescent="0.25">
      <c r="D5" s="182" t="s">
        <v>117</v>
      </c>
      <c r="E5" s="182"/>
      <c r="F5" s="182"/>
      <c r="G5" s="175"/>
      <c r="H5" s="19" t="s">
        <v>8</v>
      </c>
      <c r="I5" s="20"/>
      <c r="J5" s="183"/>
      <c r="K5" s="183"/>
      <c r="L5" s="183"/>
      <c r="M5" s="183"/>
      <c r="N5" s="183"/>
      <c r="O5" s="183"/>
      <c r="S5" s="6"/>
      <c r="T5" s="6"/>
      <c r="V5" s="179"/>
      <c r="W5" s="180"/>
      <c r="X5" s="181"/>
    </row>
    <row r="6" spans="1:1024" ht="14.1" customHeight="1" x14ac:dyDescent="0.25">
      <c r="G6" s="21"/>
      <c r="H6" s="22"/>
      <c r="J6" s="23"/>
      <c r="S6" s="6"/>
      <c r="T6" s="6"/>
      <c r="U6" s="24"/>
      <c r="W6" s="9"/>
      <c r="X6" s="9"/>
    </row>
    <row r="7" spans="1:1024" ht="20.100000000000001" hidden="1" customHeight="1" outlineLevel="1" x14ac:dyDescent="0.25">
      <c r="G7" s="21"/>
      <c r="H7" s="25" t="s">
        <v>9</v>
      </c>
      <c r="I7" s="26"/>
      <c r="J7" s="171"/>
      <c r="K7" s="171"/>
      <c r="L7" s="172"/>
      <c r="M7" s="172"/>
      <c r="N7" s="173"/>
      <c r="O7" s="173"/>
      <c r="U7" s="24"/>
      <c r="V7" s="174" t="s">
        <v>10</v>
      </c>
      <c r="W7" s="174"/>
      <c r="X7" s="27"/>
    </row>
    <row r="8" spans="1:1024" ht="20.100000000000001" hidden="1" customHeight="1" outlineLevel="1" x14ac:dyDescent="0.25">
      <c r="G8" s="21"/>
      <c r="H8" s="28" t="s">
        <v>11</v>
      </c>
      <c r="I8" s="29"/>
      <c r="J8" s="163"/>
      <c r="K8" s="163"/>
      <c r="L8" s="164"/>
      <c r="M8" s="164"/>
      <c r="N8" s="165"/>
      <c r="O8" s="165"/>
      <c r="U8" s="24"/>
      <c r="V8" s="166" t="s">
        <v>12</v>
      </c>
      <c r="W8" s="166"/>
      <c r="X8" s="30">
        <f>W4+X7</f>
        <v>0</v>
      </c>
    </row>
    <row r="9" spans="1:1024" ht="20.100000000000001" hidden="1" customHeight="1" outlineLevel="1" x14ac:dyDescent="0.25">
      <c r="G9" s="21"/>
      <c r="H9" s="28" t="s">
        <v>13</v>
      </c>
      <c r="I9" s="29"/>
      <c r="J9" s="163"/>
      <c r="K9" s="163"/>
      <c r="L9" s="164"/>
      <c r="M9" s="164"/>
      <c r="N9" s="165"/>
      <c r="O9" s="165"/>
      <c r="U9" s="24"/>
      <c r="V9" s="166" t="s">
        <v>14</v>
      </c>
      <c r="W9" s="166"/>
      <c r="X9" s="31">
        <f>X8*0.2</f>
        <v>0</v>
      </c>
    </row>
    <row r="10" spans="1:1024" ht="20.100000000000001" hidden="1" customHeight="1" outlineLevel="1" x14ac:dyDescent="0.25">
      <c r="G10" s="21"/>
      <c r="H10" s="32" t="s">
        <v>15</v>
      </c>
      <c r="I10" s="33"/>
      <c r="J10" s="167"/>
      <c r="K10" s="167"/>
      <c r="L10" s="168"/>
      <c r="M10" s="168"/>
      <c r="N10" s="169"/>
      <c r="O10" s="169"/>
      <c r="U10" s="24"/>
      <c r="V10" s="170" t="s">
        <v>16</v>
      </c>
      <c r="W10" s="170"/>
      <c r="X10" s="34">
        <f>X9+X8</f>
        <v>0</v>
      </c>
      <c r="Z10" s="35" t="s">
        <v>17</v>
      </c>
      <c r="AA10" s="36"/>
      <c r="AB10" s="37" t="s">
        <v>18</v>
      </c>
      <c r="AC10" s="38" t="s">
        <v>19</v>
      </c>
    </row>
    <row r="11" spans="1:1024" ht="14.1" customHeight="1" collapsed="1" x14ac:dyDescent="0.25">
      <c r="G11" s="21"/>
      <c r="H11" s="22"/>
      <c r="J11" s="23"/>
      <c r="U11" s="24"/>
      <c r="W11" s="9"/>
      <c r="X11" s="9"/>
    </row>
    <row r="12" spans="1:1024" s="40" customFormat="1" ht="26.25" customHeight="1" x14ac:dyDescent="0.25">
      <c r="A12" s="160" t="s">
        <v>20</v>
      </c>
      <c r="B12" s="160"/>
      <c r="C12" s="160"/>
      <c r="D12" s="160" t="s">
        <v>21</v>
      </c>
      <c r="E12" s="160"/>
      <c r="F12" s="160"/>
      <c r="G12" s="161" t="s">
        <v>22</v>
      </c>
      <c r="H12" s="161"/>
      <c r="I12" s="161"/>
      <c r="J12" s="161"/>
      <c r="K12" s="161"/>
      <c r="L12" s="161"/>
      <c r="M12" s="161" t="s">
        <v>23</v>
      </c>
      <c r="N12" s="161"/>
      <c r="O12" s="161"/>
      <c r="P12" s="162" t="s">
        <v>24</v>
      </c>
      <c r="Q12" s="162"/>
      <c r="R12" s="162"/>
      <c r="S12" s="162"/>
      <c r="T12" s="162"/>
      <c r="U12" s="39" t="s">
        <v>25</v>
      </c>
      <c r="V12" s="159" t="s">
        <v>26</v>
      </c>
      <c r="W12" s="159"/>
      <c r="X12" s="159"/>
      <c r="Z12" s="41" t="s">
        <v>27</v>
      </c>
      <c r="AA12" s="42" t="s">
        <v>28</v>
      </c>
      <c r="AB12" s="43" t="s">
        <v>18</v>
      </c>
      <c r="AC12" s="44" t="s">
        <v>19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.1" customHeight="1" x14ac:dyDescent="0.25">
      <c r="A13" s="45" t="s">
        <v>29</v>
      </c>
      <c r="B13" s="46" t="s">
        <v>30</v>
      </c>
      <c r="C13" s="47" t="s">
        <v>31</v>
      </c>
      <c r="D13" s="48" t="s">
        <v>32</v>
      </c>
      <c r="E13" s="49" t="s">
        <v>33</v>
      </c>
      <c r="F13" s="50" t="s">
        <v>34</v>
      </c>
      <c r="G13" s="51" t="s">
        <v>35</v>
      </c>
      <c r="H13" s="52" t="s">
        <v>36</v>
      </c>
      <c r="I13" s="49" t="s">
        <v>37</v>
      </c>
      <c r="J13" s="53" t="s">
        <v>38</v>
      </c>
      <c r="K13" s="54" t="s">
        <v>39</v>
      </c>
      <c r="L13" s="55" t="s">
        <v>4</v>
      </c>
      <c r="M13" s="56" t="s">
        <v>40</v>
      </c>
      <c r="N13" s="57" t="s">
        <v>41</v>
      </c>
      <c r="O13" s="58" t="s">
        <v>42</v>
      </c>
      <c r="P13" s="59" t="s">
        <v>43</v>
      </c>
      <c r="Q13" s="57" t="s">
        <v>44</v>
      </c>
      <c r="R13" s="59"/>
      <c r="S13" s="60" t="s">
        <v>45</v>
      </c>
      <c r="T13" s="61" t="s">
        <v>46</v>
      </c>
      <c r="U13" s="62"/>
      <c r="V13" s="63" t="s">
        <v>4</v>
      </c>
      <c r="W13" s="64" t="s">
        <v>5</v>
      </c>
      <c r="X13" s="65" t="s">
        <v>6</v>
      </c>
      <c r="Y13" s="66"/>
      <c r="Z13" s="67"/>
      <c r="AA13" s="68"/>
      <c r="AB13" s="69"/>
      <c r="AC13" s="70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5">
      <c r="A14" s="71" t="s">
        <v>119</v>
      </c>
      <c r="B14" s="72" t="s">
        <v>120</v>
      </c>
      <c r="C14" s="73" t="s">
        <v>121</v>
      </c>
      <c r="D14" s="74" t="s">
        <v>122</v>
      </c>
      <c r="E14" s="75" t="s">
        <v>123</v>
      </c>
      <c r="F14" s="76"/>
      <c r="G14" s="77" t="s">
        <v>124</v>
      </c>
      <c r="H14" s="78" t="s">
        <v>127</v>
      </c>
      <c r="I14" s="75" t="s">
        <v>128</v>
      </c>
      <c r="J14" s="79">
        <v>2014</v>
      </c>
      <c r="K14" s="80">
        <v>1.5</v>
      </c>
      <c r="L14" s="81">
        <v>3</v>
      </c>
      <c r="M14" s="82" t="s">
        <v>167</v>
      </c>
      <c r="N14" s="83"/>
      <c r="O14" s="84"/>
      <c r="P14" s="85" t="s">
        <v>133</v>
      </c>
      <c r="Q14" s="86" t="s">
        <v>136</v>
      </c>
      <c r="R14" s="87" t="s">
        <v>168</v>
      </c>
      <c r="S14" s="88">
        <v>66.666666666666671</v>
      </c>
      <c r="T14" s="89">
        <v>80</v>
      </c>
      <c r="U14" s="90"/>
      <c r="V14" s="91"/>
      <c r="W14" s="92">
        <f>V14*S14</f>
        <v>0</v>
      </c>
      <c r="X14" s="93">
        <f>V14*T14</f>
        <v>0</v>
      </c>
      <c r="Y14" s="66"/>
      <c r="Z14" s="94"/>
      <c r="AA14" s="95"/>
      <c r="AB14" s="96"/>
      <c r="AC14" s="97"/>
    </row>
    <row r="15" spans="1:1024" ht="15.75" customHeight="1" x14ac:dyDescent="0.25">
      <c r="A15" s="71" t="s">
        <v>119</v>
      </c>
      <c r="B15" s="72" t="s">
        <v>120</v>
      </c>
      <c r="C15" s="73" t="s">
        <v>121</v>
      </c>
      <c r="D15" s="74" t="s">
        <v>122</v>
      </c>
      <c r="E15" s="75" t="s">
        <v>123</v>
      </c>
      <c r="F15" s="76"/>
      <c r="G15" s="77" t="s">
        <v>124</v>
      </c>
      <c r="H15" s="78" t="s">
        <v>127</v>
      </c>
      <c r="I15" s="75" t="s">
        <v>128</v>
      </c>
      <c r="J15" s="79">
        <v>2014</v>
      </c>
      <c r="K15" s="80">
        <v>0.75</v>
      </c>
      <c r="L15" s="81">
        <v>6</v>
      </c>
      <c r="M15" s="82" t="s">
        <v>167</v>
      </c>
      <c r="N15" s="83"/>
      <c r="O15" s="84"/>
      <c r="P15" s="85" t="s">
        <v>133</v>
      </c>
      <c r="Q15" s="86" t="s">
        <v>137</v>
      </c>
      <c r="R15" s="87" t="s">
        <v>168</v>
      </c>
      <c r="S15" s="88">
        <v>33.333333333333336</v>
      </c>
      <c r="T15" s="89">
        <v>40</v>
      </c>
      <c r="U15" s="90"/>
      <c r="V15" s="91"/>
      <c r="W15" s="92">
        <f>V15*S15</f>
        <v>0</v>
      </c>
      <c r="X15" s="93">
        <f>V15*T15</f>
        <v>0</v>
      </c>
      <c r="Y15" s="66"/>
      <c r="Z15" s="94"/>
      <c r="AA15" s="95"/>
      <c r="AB15" s="96"/>
      <c r="AC15" s="97"/>
    </row>
    <row r="16" spans="1:1024" ht="15.75" customHeight="1" x14ac:dyDescent="0.25">
      <c r="A16" s="71" t="s">
        <v>119</v>
      </c>
      <c r="B16" s="72" t="s">
        <v>120</v>
      </c>
      <c r="C16" s="73" t="s">
        <v>121</v>
      </c>
      <c r="D16" s="74" t="s">
        <v>122</v>
      </c>
      <c r="E16" s="75" t="s">
        <v>123</v>
      </c>
      <c r="F16" s="76"/>
      <c r="G16" s="77" t="s">
        <v>124</v>
      </c>
      <c r="H16" s="78" t="s">
        <v>127</v>
      </c>
      <c r="I16" s="75" t="s">
        <v>128</v>
      </c>
      <c r="J16" s="79">
        <v>2015</v>
      </c>
      <c r="K16" s="80">
        <v>0.75</v>
      </c>
      <c r="L16" s="81">
        <v>6</v>
      </c>
      <c r="M16" s="82" t="s">
        <v>167</v>
      </c>
      <c r="N16" s="83"/>
      <c r="O16" s="84"/>
      <c r="P16" s="85" t="s">
        <v>148</v>
      </c>
      <c r="Q16" s="86" t="s">
        <v>155</v>
      </c>
      <c r="R16" s="87" t="s">
        <v>168</v>
      </c>
      <c r="S16" s="88">
        <v>37.5</v>
      </c>
      <c r="T16" s="89">
        <v>45</v>
      </c>
      <c r="U16" s="90"/>
      <c r="V16" s="91"/>
      <c r="W16" s="92">
        <f>V16*S16</f>
        <v>0</v>
      </c>
      <c r="X16" s="93">
        <f>V16*T16</f>
        <v>0</v>
      </c>
      <c r="Y16" s="66"/>
      <c r="Z16" s="94"/>
      <c r="AA16" s="95"/>
      <c r="AB16" s="96"/>
      <c r="AC16" s="97"/>
    </row>
    <row r="17" spans="1:29" ht="15.75" customHeight="1" x14ac:dyDescent="0.25">
      <c r="A17" s="71" t="s">
        <v>119</v>
      </c>
      <c r="B17" s="72" t="s">
        <v>120</v>
      </c>
      <c r="C17" s="73" t="s">
        <v>121</v>
      </c>
      <c r="D17" s="74" t="s">
        <v>122</v>
      </c>
      <c r="E17" s="75" t="s">
        <v>123</v>
      </c>
      <c r="F17" s="76"/>
      <c r="G17" s="77" t="s">
        <v>124</v>
      </c>
      <c r="H17" s="78" t="s">
        <v>127</v>
      </c>
      <c r="I17" s="75" t="s">
        <v>128</v>
      </c>
      <c r="J17" s="79">
        <v>2015</v>
      </c>
      <c r="K17" s="80">
        <v>1.5</v>
      </c>
      <c r="L17" s="81">
        <v>3</v>
      </c>
      <c r="M17" s="82" t="s">
        <v>167</v>
      </c>
      <c r="N17" s="83"/>
      <c r="O17" s="84"/>
      <c r="P17" s="85" t="s">
        <v>149</v>
      </c>
      <c r="Q17" s="86" t="s">
        <v>156</v>
      </c>
      <c r="R17" s="87" t="s">
        <v>168</v>
      </c>
      <c r="S17" s="88">
        <v>75</v>
      </c>
      <c r="T17" s="89">
        <v>90</v>
      </c>
      <c r="U17" s="90"/>
      <c r="V17" s="91"/>
      <c r="W17" s="92">
        <f>V17*S17</f>
        <v>0</v>
      </c>
      <c r="X17" s="93">
        <f>V17*T17</f>
        <v>0</v>
      </c>
      <c r="Y17" s="66"/>
      <c r="Z17" s="94"/>
      <c r="AA17" s="95"/>
      <c r="AB17" s="96"/>
      <c r="AC17" s="97"/>
    </row>
    <row r="18" spans="1:29" ht="15.75" customHeight="1" x14ac:dyDescent="0.25">
      <c r="A18" s="71" t="s">
        <v>119</v>
      </c>
      <c r="B18" s="72" t="s">
        <v>120</v>
      </c>
      <c r="C18" s="73" t="s">
        <v>121</v>
      </c>
      <c r="D18" s="74" t="s">
        <v>122</v>
      </c>
      <c r="E18" s="75" t="s">
        <v>123</v>
      </c>
      <c r="F18" s="76"/>
      <c r="G18" s="77" t="s">
        <v>124</v>
      </c>
      <c r="H18" s="78" t="s">
        <v>130</v>
      </c>
      <c r="I18" s="75" t="s">
        <v>128</v>
      </c>
      <c r="J18" s="79">
        <v>2012</v>
      </c>
      <c r="K18" s="80">
        <v>0.75</v>
      </c>
      <c r="L18" s="81">
        <v>6</v>
      </c>
      <c r="M18" s="82" t="s">
        <v>167</v>
      </c>
      <c r="N18" s="83"/>
      <c r="O18" s="84"/>
      <c r="P18" s="85" t="s">
        <v>150</v>
      </c>
      <c r="Q18" s="86" t="s">
        <v>157</v>
      </c>
      <c r="R18" s="87" t="s">
        <v>168</v>
      </c>
      <c r="S18" s="88">
        <v>37.5</v>
      </c>
      <c r="T18" s="89">
        <v>45</v>
      </c>
      <c r="U18" s="90"/>
      <c r="V18" s="91"/>
      <c r="W18" s="92">
        <f>V18*S18</f>
        <v>0</v>
      </c>
      <c r="X18" s="93">
        <f>V18*T18</f>
        <v>0</v>
      </c>
      <c r="Y18" s="66"/>
      <c r="Z18" s="94"/>
      <c r="AA18" s="95"/>
      <c r="AB18" s="96"/>
      <c r="AC18" s="97"/>
    </row>
    <row r="19" spans="1:29" ht="15.75" customHeight="1" x14ac:dyDescent="0.25">
      <c r="A19" s="71" t="s">
        <v>119</v>
      </c>
      <c r="B19" s="72" t="s">
        <v>120</v>
      </c>
      <c r="C19" s="73" t="s">
        <v>121</v>
      </c>
      <c r="D19" s="74" t="s">
        <v>122</v>
      </c>
      <c r="E19" s="75" t="s">
        <v>123</v>
      </c>
      <c r="F19" s="76"/>
      <c r="G19" s="77" t="s">
        <v>124</v>
      </c>
      <c r="H19" s="78" t="s">
        <v>131</v>
      </c>
      <c r="I19" s="75" t="s">
        <v>128</v>
      </c>
      <c r="J19" s="79">
        <v>2013</v>
      </c>
      <c r="K19" s="80">
        <v>0.75</v>
      </c>
      <c r="L19" s="81">
        <v>6</v>
      </c>
      <c r="M19" s="82" t="s">
        <v>167</v>
      </c>
      <c r="N19" s="83"/>
      <c r="O19" s="84"/>
      <c r="P19" s="85" t="s">
        <v>151</v>
      </c>
      <c r="Q19" s="86" t="s">
        <v>158</v>
      </c>
      <c r="R19" s="87" t="s">
        <v>168</v>
      </c>
      <c r="S19" s="88">
        <v>37.5</v>
      </c>
      <c r="T19" s="89">
        <v>45</v>
      </c>
      <c r="U19" s="90"/>
      <c r="V19" s="91"/>
      <c r="W19" s="92">
        <f>V19*S19</f>
        <v>0</v>
      </c>
      <c r="X19" s="93">
        <f>V19*T19</f>
        <v>0</v>
      </c>
      <c r="Y19" s="66"/>
      <c r="Z19" s="94"/>
      <c r="AA19" s="95"/>
      <c r="AB19" s="96"/>
      <c r="AC19" s="97"/>
    </row>
    <row r="20" spans="1:29" ht="15.75" customHeight="1" x14ac:dyDescent="0.25">
      <c r="A20" s="71" t="s">
        <v>119</v>
      </c>
      <c r="B20" s="72" t="s">
        <v>120</v>
      </c>
      <c r="C20" s="73" t="s">
        <v>121</v>
      </c>
      <c r="D20" s="74" t="s">
        <v>122</v>
      </c>
      <c r="E20" s="75" t="s">
        <v>123</v>
      </c>
      <c r="F20" s="76"/>
      <c r="G20" s="77" t="s">
        <v>124</v>
      </c>
      <c r="H20" s="78" t="s">
        <v>131</v>
      </c>
      <c r="I20" s="75" t="s">
        <v>128</v>
      </c>
      <c r="J20" s="79">
        <v>2013</v>
      </c>
      <c r="K20" s="80">
        <v>1.5</v>
      </c>
      <c r="L20" s="81">
        <v>3</v>
      </c>
      <c r="M20" s="82" t="s">
        <v>167</v>
      </c>
      <c r="N20" s="83"/>
      <c r="O20" s="84"/>
      <c r="P20" s="85" t="s">
        <v>149</v>
      </c>
      <c r="Q20" s="86" t="s">
        <v>159</v>
      </c>
      <c r="R20" s="87" t="s">
        <v>168</v>
      </c>
      <c r="S20" s="88">
        <v>75</v>
      </c>
      <c r="T20" s="89">
        <v>90</v>
      </c>
      <c r="U20" s="90"/>
      <c r="V20" s="91"/>
      <c r="W20" s="92">
        <f>V20*S20</f>
        <v>0</v>
      </c>
      <c r="X20" s="93">
        <f>V20*T20</f>
        <v>0</v>
      </c>
      <c r="Y20" s="66"/>
      <c r="Z20" s="94"/>
      <c r="AA20" s="95"/>
      <c r="AB20" s="96"/>
      <c r="AC20" s="97"/>
    </row>
    <row r="21" spans="1:29" ht="15.75" customHeight="1" x14ac:dyDescent="0.25">
      <c r="A21" s="71" t="s">
        <v>119</v>
      </c>
      <c r="B21" s="72" t="s">
        <v>120</v>
      </c>
      <c r="C21" s="73" t="s">
        <v>121</v>
      </c>
      <c r="D21" s="74" t="s">
        <v>122</v>
      </c>
      <c r="E21" s="75" t="s">
        <v>123</v>
      </c>
      <c r="F21" s="76"/>
      <c r="G21" s="77" t="s">
        <v>124</v>
      </c>
      <c r="H21" s="78" t="s">
        <v>125</v>
      </c>
      <c r="I21" s="75" t="s">
        <v>126</v>
      </c>
      <c r="J21" s="79">
        <v>2013</v>
      </c>
      <c r="K21" s="80">
        <v>0.75</v>
      </c>
      <c r="L21" s="81">
        <v>2</v>
      </c>
      <c r="M21" s="82" t="s">
        <v>167</v>
      </c>
      <c r="N21" s="83"/>
      <c r="O21" s="84"/>
      <c r="P21" s="85" t="s">
        <v>152</v>
      </c>
      <c r="Q21" s="86" t="s">
        <v>160</v>
      </c>
      <c r="R21" s="87" t="s">
        <v>168</v>
      </c>
      <c r="S21" s="88">
        <v>41.666666666666671</v>
      </c>
      <c r="T21" s="89">
        <v>50</v>
      </c>
      <c r="U21" s="90"/>
      <c r="V21" s="91"/>
      <c r="W21" s="92">
        <f>V21*S21</f>
        <v>0</v>
      </c>
      <c r="X21" s="93">
        <f>V21*T21</f>
        <v>0</v>
      </c>
      <c r="Y21" s="66"/>
      <c r="Z21" s="94"/>
      <c r="AA21" s="95"/>
      <c r="AB21" s="96"/>
      <c r="AC21" s="97"/>
    </row>
    <row r="22" spans="1:29" ht="15.75" customHeight="1" x14ac:dyDescent="0.25">
      <c r="A22" s="71" t="s">
        <v>119</v>
      </c>
      <c r="B22" s="72" t="s">
        <v>120</v>
      </c>
      <c r="C22" s="73" t="s">
        <v>121</v>
      </c>
      <c r="D22" s="74" t="s">
        <v>122</v>
      </c>
      <c r="E22" s="75" t="s">
        <v>123</v>
      </c>
      <c r="F22" s="76"/>
      <c r="G22" s="77" t="s">
        <v>124</v>
      </c>
      <c r="H22" s="78" t="s">
        <v>125</v>
      </c>
      <c r="I22" s="75" t="s">
        <v>126</v>
      </c>
      <c r="J22" s="79">
        <v>2013</v>
      </c>
      <c r="K22" s="80">
        <v>1.5</v>
      </c>
      <c r="L22" s="81">
        <v>3</v>
      </c>
      <c r="M22" s="82" t="s">
        <v>167</v>
      </c>
      <c r="N22" s="83"/>
      <c r="O22" s="84"/>
      <c r="P22" s="85" t="s">
        <v>149</v>
      </c>
      <c r="Q22" s="86" t="s">
        <v>161</v>
      </c>
      <c r="R22" s="87" t="s">
        <v>168</v>
      </c>
      <c r="S22" s="88">
        <v>83.333333333333343</v>
      </c>
      <c r="T22" s="89">
        <v>100</v>
      </c>
      <c r="U22" s="90"/>
      <c r="V22" s="91"/>
      <c r="W22" s="92">
        <f>V22*S22</f>
        <v>0</v>
      </c>
      <c r="X22" s="93">
        <f>V22*T22</f>
        <v>0</v>
      </c>
      <c r="Y22" s="66"/>
      <c r="Z22" s="94"/>
      <c r="AA22" s="95"/>
      <c r="AB22" s="96"/>
      <c r="AC22" s="97"/>
    </row>
    <row r="23" spans="1:29" ht="15.75" customHeight="1" x14ac:dyDescent="0.25">
      <c r="A23" s="71" t="s">
        <v>119</v>
      </c>
      <c r="B23" s="72" t="s">
        <v>120</v>
      </c>
      <c r="C23" s="73" t="s">
        <v>121</v>
      </c>
      <c r="D23" s="74" t="s">
        <v>122</v>
      </c>
      <c r="E23" s="75" t="s">
        <v>123</v>
      </c>
      <c r="F23" s="76"/>
      <c r="G23" s="77" t="s">
        <v>124</v>
      </c>
      <c r="H23" s="78" t="s">
        <v>125</v>
      </c>
      <c r="I23" s="75" t="s">
        <v>126</v>
      </c>
      <c r="J23" s="79">
        <v>2014</v>
      </c>
      <c r="K23" s="80">
        <v>1.5</v>
      </c>
      <c r="L23" s="81">
        <v>3</v>
      </c>
      <c r="M23" s="82" t="s">
        <v>167</v>
      </c>
      <c r="N23" s="83"/>
      <c r="O23" s="84"/>
      <c r="P23" s="85" t="s">
        <v>133</v>
      </c>
      <c r="Q23" s="86" t="s">
        <v>134</v>
      </c>
      <c r="R23" s="87" t="s">
        <v>168</v>
      </c>
      <c r="S23" s="88">
        <v>75</v>
      </c>
      <c r="T23" s="89">
        <v>90</v>
      </c>
      <c r="U23" s="90"/>
      <c r="V23" s="91"/>
      <c r="W23" s="92">
        <f>V23*S23</f>
        <v>0</v>
      </c>
      <c r="X23" s="93">
        <f>V23*T23</f>
        <v>0</v>
      </c>
      <c r="Y23" s="66"/>
      <c r="Z23" s="94"/>
      <c r="AA23" s="95"/>
      <c r="AB23" s="96"/>
      <c r="AC23" s="97"/>
    </row>
    <row r="24" spans="1:29" ht="15.75" customHeight="1" x14ac:dyDescent="0.25">
      <c r="A24" s="71" t="s">
        <v>119</v>
      </c>
      <c r="B24" s="72" t="s">
        <v>120</v>
      </c>
      <c r="C24" s="73" t="s">
        <v>121</v>
      </c>
      <c r="D24" s="74" t="s">
        <v>122</v>
      </c>
      <c r="E24" s="75" t="s">
        <v>123</v>
      </c>
      <c r="F24" s="76"/>
      <c r="G24" s="77" t="s">
        <v>124</v>
      </c>
      <c r="H24" s="78" t="s">
        <v>125</v>
      </c>
      <c r="I24" s="75" t="s">
        <v>126</v>
      </c>
      <c r="J24" s="79">
        <v>2014</v>
      </c>
      <c r="K24" s="80">
        <v>0.75</v>
      </c>
      <c r="L24" s="81">
        <v>3</v>
      </c>
      <c r="M24" s="82" t="s">
        <v>167</v>
      </c>
      <c r="N24" s="83"/>
      <c r="O24" s="84"/>
      <c r="P24" s="85" t="s">
        <v>133</v>
      </c>
      <c r="Q24" s="86" t="s">
        <v>135</v>
      </c>
      <c r="R24" s="87" t="s">
        <v>168</v>
      </c>
      <c r="S24" s="88">
        <v>37.5</v>
      </c>
      <c r="T24" s="89">
        <v>45</v>
      </c>
      <c r="U24" s="90"/>
      <c r="V24" s="91"/>
      <c r="W24" s="92">
        <f>V24*S24</f>
        <v>0</v>
      </c>
      <c r="X24" s="93">
        <f>V24*T24</f>
        <v>0</v>
      </c>
      <c r="Y24" s="66"/>
      <c r="Z24" s="94"/>
      <c r="AA24" s="95"/>
      <c r="AB24" s="96"/>
      <c r="AC24" s="97"/>
    </row>
    <row r="25" spans="1:29" ht="15.75" customHeight="1" x14ac:dyDescent="0.25">
      <c r="A25" s="71" t="s">
        <v>119</v>
      </c>
      <c r="B25" s="72" t="s">
        <v>120</v>
      </c>
      <c r="C25" s="73" t="s">
        <v>121</v>
      </c>
      <c r="D25" s="74" t="s">
        <v>122</v>
      </c>
      <c r="E25" s="75" t="s">
        <v>123</v>
      </c>
      <c r="F25" s="76"/>
      <c r="G25" s="77" t="s">
        <v>124</v>
      </c>
      <c r="H25" s="78" t="s">
        <v>125</v>
      </c>
      <c r="I25" s="75" t="s">
        <v>126</v>
      </c>
      <c r="J25" s="79">
        <v>2015</v>
      </c>
      <c r="K25" s="80">
        <v>0.75</v>
      </c>
      <c r="L25" s="81">
        <v>1</v>
      </c>
      <c r="M25" s="82" t="s">
        <v>167</v>
      </c>
      <c r="N25" s="83"/>
      <c r="O25" s="84"/>
      <c r="P25" s="85" t="s">
        <v>139</v>
      </c>
      <c r="Q25" s="86" t="s">
        <v>144</v>
      </c>
      <c r="R25" s="87" t="s">
        <v>169</v>
      </c>
      <c r="S25" s="88">
        <v>37.5</v>
      </c>
      <c r="T25" s="89">
        <v>45</v>
      </c>
      <c r="U25" s="90"/>
      <c r="V25" s="91"/>
      <c r="W25" s="92">
        <f>V25*S25</f>
        <v>0</v>
      </c>
      <c r="X25" s="93">
        <f>V25*T25</f>
        <v>0</v>
      </c>
      <c r="Y25" s="66"/>
      <c r="Z25" s="94"/>
      <c r="AA25" s="95"/>
      <c r="AB25" s="96"/>
      <c r="AC25" s="97"/>
    </row>
    <row r="26" spans="1:29" ht="15.75" customHeight="1" x14ac:dyDescent="0.25">
      <c r="A26" s="71" t="s">
        <v>119</v>
      </c>
      <c r="B26" s="72" t="s">
        <v>120</v>
      </c>
      <c r="C26" s="73" t="s">
        <v>121</v>
      </c>
      <c r="D26" s="74" t="s">
        <v>122</v>
      </c>
      <c r="E26" s="75" t="s">
        <v>123</v>
      </c>
      <c r="F26" s="76"/>
      <c r="G26" s="77" t="s">
        <v>124</v>
      </c>
      <c r="H26" s="78" t="s">
        <v>125</v>
      </c>
      <c r="I26" s="75" t="s">
        <v>126</v>
      </c>
      <c r="J26" s="79">
        <v>2015</v>
      </c>
      <c r="K26" s="80">
        <v>0.75</v>
      </c>
      <c r="L26" s="81">
        <v>9</v>
      </c>
      <c r="M26" s="82" t="s">
        <v>167</v>
      </c>
      <c r="N26" s="83"/>
      <c r="O26" s="84"/>
      <c r="P26" s="85" t="s">
        <v>140</v>
      </c>
      <c r="Q26" s="86" t="s">
        <v>145</v>
      </c>
      <c r="R26" s="87" t="s">
        <v>169</v>
      </c>
      <c r="S26" s="88">
        <v>37.5</v>
      </c>
      <c r="T26" s="89">
        <v>45</v>
      </c>
      <c r="U26" s="90"/>
      <c r="V26" s="91"/>
      <c r="W26" s="92">
        <f>V26*S26</f>
        <v>0</v>
      </c>
      <c r="X26" s="93">
        <f>V26*T26</f>
        <v>0</v>
      </c>
      <c r="Y26" s="66"/>
      <c r="Z26" s="94"/>
      <c r="AA26" s="95"/>
      <c r="AB26" s="96"/>
      <c r="AC26" s="97"/>
    </row>
    <row r="27" spans="1:29" ht="15.75" customHeight="1" x14ac:dyDescent="0.25">
      <c r="A27" s="71" t="s">
        <v>119</v>
      </c>
      <c r="B27" s="72" t="s">
        <v>120</v>
      </c>
      <c r="C27" s="73" t="s">
        <v>121</v>
      </c>
      <c r="D27" s="74" t="s">
        <v>122</v>
      </c>
      <c r="E27" s="75" t="s">
        <v>123</v>
      </c>
      <c r="F27" s="76"/>
      <c r="G27" s="77" t="s">
        <v>124</v>
      </c>
      <c r="H27" s="78" t="s">
        <v>125</v>
      </c>
      <c r="I27" s="75" t="s">
        <v>126</v>
      </c>
      <c r="J27" s="79">
        <v>2015</v>
      </c>
      <c r="K27" s="80">
        <v>0.75</v>
      </c>
      <c r="L27" s="81">
        <v>12</v>
      </c>
      <c r="M27" s="82" t="s">
        <v>167</v>
      </c>
      <c r="N27" s="83"/>
      <c r="O27" s="84"/>
      <c r="P27" s="85" t="s">
        <v>141</v>
      </c>
      <c r="Q27" s="86" t="s">
        <v>146</v>
      </c>
      <c r="R27" s="87" t="s">
        <v>169</v>
      </c>
      <c r="S27" s="88">
        <v>37.5</v>
      </c>
      <c r="T27" s="89">
        <v>45</v>
      </c>
      <c r="U27" s="90"/>
      <c r="V27" s="91"/>
      <c r="W27" s="92">
        <f>V27*S27</f>
        <v>0</v>
      </c>
      <c r="X27" s="93">
        <f>V27*T27</f>
        <v>0</v>
      </c>
      <c r="Y27" s="66"/>
      <c r="Z27" s="94"/>
      <c r="AA27" s="95"/>
      <c r="AB27" s="96"/>
      <c r="AC27" s="97"/>
    </row>
    <row r="28" spans="1:29" ht="15.75" customHeight="1" x14ac:dyDescent="0.25">
      <c r="A28" s="71" t="s">
        <v>119</v>
      </c>
      <c r="B28" s="72" t="s">
        <v>120</v>
      </c>
      <c r="C28" s="73" t="s">
        <v>121</v>
      </c>
      <c r="D28" s="74" t="s">
        <v>122</v>
      </c>
      <c r="E28" s="75" t="s">
        <v>123</v>
      </c>
      <c r="F28" s="76"/>
      <c r="G28" s="77" t="s">
        <v>124</v>
      </c>
      <c r="H28" s="78" t="s">
        <v>125</v>
      </c>
      <c r="I28" s="75" t="s">
        <v>126</v>
      </c>
      <c r="J28" s="79">
        <v>2015</v>
      </c>
      <c r="K28" s="80">
        <v>0.75</v>
      </c>
      <c r="L28" s="81">
        <v>12</v>
      </c>
      <c r="M28" s="82" t="s">
        <v>167</v>
      </c>
      <c r="N28" s="83"/>
      <c r="O28" s="84"/>
      <c r="P28" s="85" t="s">
        <v>142</v>
      </c>
      <c r="Q28" s="86" t="s">
        <v>147</v>
      </c>
      <c r="R28" s="87" t="s">
        <v>169</v>
      </c>
      <c r="S28" s="88">
        <v>37.5</v>
      </c>
      <c r="T28" s="89">
        <v>45</v>
      </c>
      <c r="U28" s="90"/>
      <c r="V28" s="91"/>
      <c r="W28" s="92">
        <f>V28*S28</f>
        <v>0</v>
      </c>
      <c r="X28" s="93">
        <f>V28*T28</f>
        <v>0</v>
      </c>
      <c r="Y28" s="66"/>
      <c r="Z28" s="94"/>
      <c r="AA28" s="95"/>
      <c r="AB28" s="96"/>
      <c r="AC28" s="97"/>
    </row>
    <row r="29" spans="1:29" ht="15.75" customHeight="1" x14ac:dyDescent="0.25">
      <c r="A29" s="71" t="s">
        <v>119</v>
      </c>
      <c r="B29" s="72" t="s">
        <v>120</v>
      </c>
      <c r="C29" s="73" t="s">
        <v>121</v>
      </c>
      <c r="D29" s="74" t="s">
        <v>122</v>
      </c>
      <c r="E29" s="75" t="s">
        <v>123</v>
      </c>
      <c r="F29" s="76"/>
      <c r="G29" s="77" t="s">
        <v>124</v>
      </c>
      <c r="H29" s="78" t="s">
        <v>125</v>
      </c>
      <c r="I29" s="75" t="s">
        <v>126</v>
      </c>
      <c r="J29" s="79">
        <v>2015</v>
      </c>
      <c r="K29" s="80">
        <v>0.75</v>
      </c>
      <c r="L29" s="81">
        <v>6</v>
      </c>
      <c r="M29" s="82" t="s">
        <v>167</v>
      </c>
      <c r="N29" s="83"/>
      <c r="O29" s="84"/>
      <c r="P29" s="85" t="s">
        <v>153</v>
      </c>
      <c r="Q29" s="86" t="s">
        <v>162</v>
      </c>
      <c r="R29" s="87" t="s">
        <v>168</v>
      </c>
      <c r="S29" s="88">
        <v>37.5</v>
      </c>
      <c r="T29" s="89">
        <v>45</v>
      </c>
      <c r="U29" s="90"/>
      <c r="V29" s="91"/>
      <c r="W29" s="92">
        <f>V29*S29</f>
        <v>0</v>
      </c>
      <c r="X29" s="93">
        <f>V29*T29</f>
        <v>0</v>
      </c>
      <c r="Y29" s="66"/>
      <c r="Z29" s="94"/>
      <c r="AA29" s="95"/>
      <c r="AB29" s="96"/>
      <c r="AC29" s="97"/>
    </row>
    <row r="30" spans="1:29" ht="15.75" customHeight="1" x14ac:dyDescent="0.25">
      <c r="A30" s="71" t="s">
        <v>119</v>
      </c>
      <c r="B30" s="72" t="s">
        <v>120</v>
      </c>
      <c r="C30" s="73" t="s">
        <v>121</v>
      </c>
      <c r="D30" s="74" t="s">
        <v>122</v>
      </c>
      <c r="E30" s="75" t="s">
        <v>123</v>
      </c>
      <c r="F30" s="76"/>
      <c r="G30" s="77" t="s">
        <v>124</v>
      </c>
      <c r="H30" s="78" t="s">
        <v>125</v>
      </c>
      <c r="I30" s="75" t="s">
        <v>126</v>
      </c>
      <c r="J30" s="79">
        <v>2015</v>
      </c>
      <c r="K30" s="80">
        <v>1.5</v>
      </c>
      <c r="L30" s="81">
        <v>3</v>
      </c>
      <c r="M30" s="82" t="s">
        <v>167</v>
      </c>
      <c r="N30" s="83"/>
      <c r="O30" s="84"/>
      <c r="P30" s="85" t="s">
        <v>149</v>
      </c>
      <c r="Q30" s="86" t="s">
        <v>163</v>
      </c>
      <c r="R30" s="87" t="s">
        <v>168</v>
      </c>
      <c r="S30" s="88">
        <v>75</v>
      </c>
      <c r="T30" s="89">
        <v>90</v>
      </c>
      <c r="U30" s="90"/>
      <c r="V30" s="91"/>
      <c r="W30" s="92">
        <f>V30*S30</f>
        <v>0</v>
      </c>
      <c r="X30" s="93">
        <f>V30*T30</f>
        <v>0</v>
      </c>
      <c r="Y30" s="66"/>
      <c r="Z30" s="94"/>
      <c r="AA30" s="95"/>
      <c r="AB30" s="96"/>
      <c r="AC30" s="97"/>
    </row>
    <row r="31" spans="1:29" ht="15.75" customHeight="1" x14ac:dyDescent="0.25">
      <c r="A31" s="71" t="s">
        <v>119</v>
      </c>
      <c r="B31" s="72" t="s">
        <v>120</v>
      </c>
      <c r="C31" s="73" t="s">
        <v>121</v>
      </c>
      <c r="D31" s="74" t="s">
        <v>122</v>
      </c>
      <c r="E31" s="75" t="s">
        <v>123</v>
      </c>
      <c r="F31" s="76"/>
      <c r="G31" s="77" t="s">
        <v>124</v>
      </c>
      <c r="H31" s="78" t="s">
        <v>132</v>
      </c>
      <c r="I31" s="75" t="s">
        <v>126</v>
      </c>
      <c r="J31" s="79">
        <v>2012</v>
      </c>
      <c r="K31" s="80">
        <v>0.75</v>
      </c>
      <c r="L31" s="81">
        <v>4</v>
      </c>
      <c r="M31" s="82" t="s">
        <v>167</v>
      </c>
      <c r="N31" s="83"/>
      <c r="O31" s="84"/>
      <c r="P31" s="85" t="s">
        <v>150</v>
      </c>
      <c r="Q31" s="86" t="s">
        <v>164</v>
      </c>
      <c r="R31" s="87" t="s">
        <v>168</v>
      </c>
      <c r="S31" s="88">
        <v>29.166666666666668</v>
      </c>
      <c r="T31" s="89">
        <v>35</v>
      </c>
      <c r="U31" s="90"/>
      <c r="V31" s="91"/>
      <c r="W31" s="92">
        <f>V31*S31</f>
        <v>0</v>
      </c>
      <c r="X31" s="93">
        <f>V31*T31</f>
        <v>0</v>
      </c>
      <c r="Y31" s="66"/>
      <c r="Z31" s="94"/>
      <c r="AA31" s="95"/>
      <c r="AB31" s="96"/>
      <c r="AC31" s="97"/>
    </row>
    <row r="32" spans="1:29" ht="15.75" customHeight="1" x14ac:dyDescent="0.25">
      <c r="A32" s="71" t="s">
        <v>119</v>
      </c>
      <c r="B32" s="72" t="s">
        <v>120</v>
      </c>
      <c r="C32" s="73" t="s">
        <v>121</v>
      </c>
      <c r="D32" s="74" t="s">
        <v>122</v>
      </c>
      <c r="E32" s="75" t="s">
        <v>123</v>
      </c>
      <c r="F32" s="76"/>
      <c r="G32" s="77" t="s">
        <v>124</v>
      </c>
      <c r="H32" s="78" t="s">
        <v>132</v>
      </c>
      <c r="I32" s="75" t="s">
        <v>126</v>
      </c>
      <c r="J32" s="79">
        <v>2013</v>
      </c>
      <c r="K32" s="80">
        <v>0.75</v>
      </c>
      <c r="L32" s="81">
        <v>5</v>
      </c>
      <c r="M32" s="82" t="s">
        <v>167</v>
      </c>
      <c r="N32" s="83"/>
      <c r="O32" s="84"/>
      <c r="P32" s="85" t="s">
        <v>154</v>
      </c>
      <c r="Q32" s="86" t="s">
        <v>165</v>
      </c>
      <c r="R32" s="87" t="s">
        <v>168</v>
      </c>
      <c r="S32" s="88">
        <v>37.5</v>
      </c>
      <c r="T32" s="89">
        <v>45</v>
      </c>
      <c r="U32" s="90"/>
      <c r="V32" s="91"/>
      <c r="W32" s="92">
        <f>V32*S32</f>
        <v>0</v>
      </c>
      <c r="X32" s="93">
        <f>V32*T32</f>
        <v>0</v>
      </c>
      <c r="Y32" s="66"/>
      <c r="Z32" s="94"/>
      <c r="AA32" s="95"/>
      <c r="AB32" s="96"/>
      <c r="AC32" s="97"/>
    </row>
    <row r="33" spans="1:29" ht="15.75" customHeight="1" x14ac:dyDescent="0.25">
      <c r="A33" s="71" t="s">
        <v>119</v>
      </c>
      <c r="B33" s="72" t="s">
        <v>120</v>
      </c>
      <c r="C33" s="73" t="s">
        <v>121</v>
      </c>
      <c r="D33" s="74" t="s">
        <v>122</v>
      </c>
      <c r="E33" s="75" t="s">
        <v>123</v>
      </c>
      <c r="F33" s="76"/>
      <c r="G33" s="77" t="s">
        <v>124</v>
      </c>
      <c r="H33" s="78" t="s">
        <v>132</v>
      </c>
      <c r="I33" s="75" t="s">
        <v>126</v>
      </c>
      <c r="J33" s="79">
        <v>2013</v>
      </c>
      <c r="K33" s="80">
        <v>1.5</v>
      </c>
      <c r="L33" s="81">
        <v>3</v>
      </c>
      <c r="M33" s="82" t="s">
        <v>167</v>
      </c>
      <c r="N33" s="83"/>
      <c r="O33" s="84"/>
      <c r="P33" s="85" t="s">
        <v>149</v>
      </c>
      <c r="Q33" s="86" t="s">
        <v>166</v>
      </c>
      <c r="R33" s="87" t="s">
        <v>168</v>
      </c>
      <c r="S33" s="88">
        <v>75</v>
      </c>
      <c r="T33" s="89">
        <v>90</v>
      </c>
      <c r="U33" s="90"/>
      <c r="V33" s="91"/>
      <c r="W33" s="92">
        <f>V33*S33</f>
        <v>0</v>
      </c>
      <c r="X33" s="93">
        <f>V33*T33</f>
        <v>0</v>
      </c>
      <c r="Y33" s="66"/>
      <c r="Z33" s="94"/>
      <c r="AA33" s="95"/>
      <c r="AB33" s="96"/>
      <c r="AC33" s="97"/>
    </row>
    <row r="34" spans="1:29" ht="15.75" customHeight="1" x14ac:dyDescent="0.25">
      <c r="A34" s="71" t="s">
        <v>119</v>
      </c>
      <c r="B34" s="72" t="s">
        <v>120</v>
      </c>
      <c r="C34" s="73" t="s">
        <v>121</v>
      </c>
      <c r="D34" s="74" t="s">
        <v>122</v>
      </c>
      <c r="E34" s="75" t="s">
        <v>123</v>
      </c>
      <c r="F34" s="76"/>
      <c r="G34" s="77" t="s">
        <v>124</v>
      </c>
      <c r="H34" s="78" t="s">
        <v>129</v>
      </c>
      <c r="I34" s="75" t="s">
        <v>126</v>
      </c>
      <c r="J34" s="79">
        <v>2012</v>
      </c>
      <c r="K34" s="80">
        <v>0.75</v>
      </c>
      <c r="L34" s="81">
        <v>1</v>
      </c>
      <c r="M34" s="82" t="s">
        <v>167</v>
      </c>
      <c r="N34" s="83"/>
      <c r="O34" s="84"/>
      <c r="P34" s="85" t="s">
        <v>138</v>
      </c>
      <c r="Q34" s="86" t="s">
        <v>143</v>
      </c>
      <c r="R34" s="87" t="s">
        <v>169</v>
      </c>
      <c r="S34" s="88">
        <v>37.5</v>
      </c>
      <c r="T34" s="89">
        <v>45</v>
      </c>
      <c r="U34" s="90"/>
      <c r="V34" s="91"/>
      <c r="W34" s="92">
        <f>V34*S34</f>
        <v>0</v>
      </c>
      <c r="X34" s="93">
        <f>V34*T34</f>
        <v>0</v>
      </c>
      <c r="Y34" s="66"/>
      <c r="Z34" s="94"/>
      <c r="AA34" s="95"/>
      <c r="AB34" s="96"/>
      <c r="AC34" s="97"/>
    </row>
    <row r="35" spans="1:29" ht="15.75" customHeight="1" x14ac:dyDescent="0.25">
      <c r="D35" s="66"/>
      <c r="E35" s="66"/>
      <c r="F35" s="66"/>
      <c r="G35" s="98"/>
      <c r="H35" s="98"/>
      <c r="I35" s="66"/>
      <c r="K35" s="99"/>
      <c r="M35" s="100"/>
      <c r="N35" s="100"/>
      <c r="O35" s="100"/>
      <c r="P35" s="100"/>
      <c r="Q35" s="101"/>
      <c r="R35" s="101"/>
      <c r="S35" s="102"/>
      <c r="T35" s="103"/>
      <c r="U35" s="98"/>
      <c r="V35" s="3"/>
      <c r="W35" s="3"/>
      <c r="X35" s="3"/>
      <c r="Y35" s="66"/>
      <c r="Z35" s="99"/>
      <c r="AA35" s="99"/>
      <c r="AB35" s="99"/>
      <c r="AC35" s="66"/>
    </row>
    <row r="36" spans="1:29" ht="15.75" customHeight="1" x14ac:dyDescent="0.25">
      <c r="D36" s="66"/>
      <c r="E36" s="66"/>
      <c r="F36" s="66"/>
      <c r="G36" s="98"/>
      <c r="H36" s="98"/>
      <c r="I36" s="66"/>
      <c r="K36" s="99"/>
      <c r="M36" s="100"/>
      <c r="N36" s="100"/>
      <c r="O36" s="100"/>
      <c r="P36" s="100"/>
      <c r="Q36" s="101"/>
      <c r="R36" s="101"/>
      <c r="S36" s="102"/>
      <c r="T36" s="103"/>
      <c r="U36" s="98"/>
      <c r="V36" s="3"/>
      <c r="W36" s="3"/>
      <c r="X36" s="3"/>
      <c r="Y36" s="66"/>
      <c r="Z36" s="99"/>
      <c r="AA36" s="99"/>
      <c r="AB36" s="99"/>
      <c r="AC36" s="66"/>
    </row>
    <row r="37" spans="1:29" ht="15.75" customHeight="1" x14ac:dyDescent="0.25">
      <c r="D37" s="66"/>
      <c r="E37" s="66"/>
      <c r="F37" s="66"/>
      <c r="G37" s="98"/>
      <c r="H37" s="98"/>
      <c r="I37" s="66"/>
      <c r="K37" s="99"/>
      <c r="M37" s="100"/>
      <c r="N37" s="100"/>
      <c r="O37" s="100"/>
      <c r="P37" s="100"/>
      <c r="Q37" s="101"/>
      <c r="R37" s="101"/>
      <c r="S37" s="102"/>
      <c r="T37" s="103"/>
      <c r="U37" s="98"/>
      <c r="V37" s="3"/>
      <c r="W37" s="3"/>
      <c r="X37" s="3"/>
      <c r="Y37" s="66"/>
      <c r="Z37" s="99"/>
      <c r="AA37" s="99"/>
      <c r="AB37" s="99"/>
      <c r="AC37" s="66"/>
    </row>
    <row r="38" spans="1:29" ht="15.75" customHeight="1" x14ac:dyDescent="0.25">
      <c r="D38" s="66"/>
      <c r="E38" s="66"/>
      <c r="F38" s="66"/>
      <c r="G38" s="98"/>
      <c r="H38" s="98"/>
      <c r="I38" s="66"/>
      <c r="K38" s="99"/>
      <c r="M38" s="100"/>
      <c r="N38" s="100"/>
      <c r="O38" s="100"/>
      <c r="P38" s="100"/>
      <c r="Q38" s="101"/>
      <c r="R38" s="101"/>
      <c r="S38" s="102"/>
      <c r="T38" s="103"/>
      <c r="U38" s="98"/>
      <c r="V38" s="3"/>
      <c r="W38" s="3"/>
      <c r="X38" s="3"/>
      <c r="Y38" s="66"/>
      <c r="Z38" s="99"/>
      <c r="AA38" s="99"/>
      <c r="AB38" s="99"/>
      <c r="AC38" s="66"/>
    </row>
    <row r="39" spans="1:29" ht="15.75" customHeight="1" x14ac:dyDescent="0.25">
      <c r="D39" s="66"/>
      <c r="E39" s="66"/>
      <c r="F39" s="66"/>
      <c r="G39" s="98"/>
      <c r="H39" s="98"/>
      <c r="I39" s="66"/>
      <c r="K39" s="99"/>
      <c r="M39" s="100"/>
      <c r="N39" s="100"/>
      <c r="O39" s="100"/>
      <c r="P39" s="100"/>
      <c r="Q39" s="101"/>
      <c r="R39" s="101"/>
      <c r="S39" s="102"/>
      <c r="T39" s="103"/>
      <c r="U39" s="98"/>
      <c r="V39" s="3"/>
      <c r="W39" s="3"/>
      <c r="X39" s="3"/>
      <c r="Y39" s="66"/>
      <c r="Z39" s="99"/>
      <c r="AA39" s="99"/>
      <c r="AB39" s="99"/>
      <c r="AC39" s="66"/>
    </row>
    <row r="40" spans="1:29" ht="15.75" customHeight="1" x14ac:dyDescent="0.25">
      <c r="D40" s="66"/>
      <c r="E40" s="66"/>
      <c r="F40" s="66"/>
      <c r="G40" s="98"/>
      <c r="H40" s="98"/>
      <c r="I40" s="66"/>
      <c r="K40" s="99"/>
      <c r="M40" s="100"/>
      <c r="N40" s="100"/>
      <c r="O40" s="100"/>
      <c r="P40" s="100"/>
      <c r="Q40" s="101"/>
      <c r="R40" s="101"/>
      <c r="S40" s="102"/>
      <c r="T40" s="103"/>
      <c r="U40" s="98"/>
      <c r="V40" s="3"/>
      <c r="W40" s="3"/>
      <c r="X40" s="3"/>
      <c r="Y40" s="66"/>
      <c r="Z40" s="99"/>
      <c r="AA40" s="99"/>
      <c r="AB40" s="99"/>
      <c r="AC40" s="66"/>
    </row>
    <row r="41" spans="1:29" ht="15.75" customHeight="1" x14ac:dyDescent="0.25">
      <c r="D41" s="66"/>
      <c r="E41" s="66"/>
      <c r="F41" s="66"/>
      <c r="G41" s="98"/>
      <c r="H41" s="98"/>
      <c r="I41" s="66"/>
      <c r="K41" s="99"/>
      <c r="M41" s="100"/>
      <c r="N41" s="100"/>
      <c r="O41" s="100"/>
      <c r="P41" s="100"/>
      <c r="Q41" s="101"/>
      <c r="R41" s="101"/>
      <c r="S41" s="102"/>
      <c r="T41" s="103"/>
      <c r="U41" s="98"/>
      <c r="V41" s="3"/>
      <c r="W41" s="3"/>
      <c r="X41" s="3"/>
      <c r="Y41" s="66"/>
      <c r="Z41" s="99"/>
      <c r="AA41" s="99"/>
      <c r="AB41" s="99"/>
      <c r="AC41" s="66"/>
    </row>
    <row r="42" spans="1:29" ht="15.75" customHeight="1" x14ac:dyDescent="0.25">
      <c r="D42" s="66"/>
      <c r="E42" s="66"/>
      <c r="F42" s="66"/>
      <c r="G42" s="98"/>
      <c r="H42" s="98"/>
      <c r="I42" s="66"/>
      <c r="K42" s="99"/>
      <c r="M42" s="100"/>
      <c r="N42" s="100"/>
      <c r="O42" s="100"/>
      <c r="P42" s="100"/>
      <c r="Q42" s="101"/>
      <c r="R42" s="101"/>
      <c r="S42" s="102"/>
      <c r="T42" s="103"/>
      <c r="U42" s="98"/>
      <c r="V42" s="3"/>
      <c r="W42" s="3"/>
      <c r="X42" s="3"/>
      <c r="Y42" s="66"/>
      <c r="Z42" s="99"/>
      <c r="AA42" s="99"/>
      <c r="AB42" s="99"/>
      <c r="AC42" s="66"/>
    </row>
    <row r="43" spans="1:29" ht="15.75" customHeight="1" x14ac:dyDescent="0.25">
      <c r="D43" s="66"/>
      <c r="E43" s="66"/>
      <c r="F43" s="66"/>
      <c r="G43" s="98"/>
      <c r="H43" s="98"/>
      <c r="I43" s="66"/>
      <c r="K43" s="99"/>
      <c r="M43" s="100"/>
      <c r="N43" s="100"/>
      <c r="O43" s="100"/>
      <c r="P43" s="100"/>
      <c r="Q43" s="101"/>
      <c r="R43" s="101"/>
      <c r="S43" s="102"/>
      <c r="T43" s="103"/>
      <c r="U43" s="98"/>
      <c r="V43" s="3"/>
      <c r="W43" s="3"/>
      <c r="X43" s="3"/>
      <c r="Y43" s="66"/>
      <c r="Z43" s="99"/>
      <c r="AA43" s="99"/>
      <c r="AB43" s="99"/>
      <c r="AC43" s="66"/>
    </row>
    <row r="44" spans="1:29" ht="15.75" customHeight="1" x14ac:dyDescent="0.25">
      <c r="D44" s="66"/>
      <c r="E44" s="66"/>
      <c r="F44" s="66"/>
      <c r="G44" s="98"/>
      <c r="H44" s="98"/>
      <c r="I44" s="66"/>
      <c r="K44" s="99"/>
      <c r="M44" s="100"/>
      <c r="N44" s="100"/>
      <c r="O44" s="100"/>
      <c r="P44" s="100"/>
      <c r="Q44" s="101"/>
      <c r="R44" s="101"/>
      <c r="S44" s="102"/>
      <c r="T44" s="103"/>
      <c r="U44" s="98"/>
      <c r="V44" s="3"/>
      <c r="W44" s="3"/>
      <c r="X44" s="3"/>
      <c r="Y44" s="66"/>
      <c r="Z44" s="99"/>
      <c r="AA44" s="99"/>
      <c r="AB44" s="99"/>
      <c r="AC44" s="66"/>
    </row>
    <row r="45" spans="1:29" ht="15.75" customHeight="1" x14ac:dyDescent="0.25">
      <c r="D45" s="66"/>
      <c r="E45" s="66"/>
      <c r="F45" s="66"/>
      <c r="G45" s="98"/>
      <c r="H45" s="98"/>
      <c r="I45" s="66"/>
      <c r="K45" s="99"/>
      <c r="M45" s="100"/>
      <c r="N45" s="100"/>
      <c r="O45" s="100"/>
      <c r="P45" s="100"/>
      <c r="Q45" s="101"/>
      <c r="R45" s="101"/>
      <c r="S45" s="102"/>
      <c r="T45" s="103"/>
      <c r="U45" s="98"/>
      <c r="V45" s="3"/>
      <c r="W45" s="3"/>
      <c r="X45" s="3"/>
      <c r="Y45" s="66"/>
      <c r="Z45" s="99"/>
      <c r="AA45" s="99"/>
      <c r="AB45" s="99"/>
      <c r="AC45" s="66"/>
    </row>
    <row r="46" spans="1:29" ht="15.75" customHeight="1" x14ac:dyDescent="0.25">
      <c r="D46" s="66"/>
      <c r="E46" s="66"/>
      <c r="F46" s="66"/>
      <c r="G46" s="98"/>
      <c r="H46" s="98"/>
      <c r="I46" s="66"/>
      <c r="K46" s="99"/>
      <c r="M46" s="100"/>
      <c r="N46" s="100"/>
      <c r="O46" s="100"/>
      <c r="P46" s="100"/>
      <c r="Q46" s="101"/>
      <c r="R46" s="101"/>
      <c r="S46" s="102"/>
      <c r="T46" s="103"/>
      <c r="U46" s="98"/>
      <c r="V46" s="3"/>
      <c r="W46" s="3"/>
      <c r="X46" s="3"/>
      <c r="Y46" s="66"/>
      <c r="Z46" s="99"/>
      <c r="AA46" s="99"/>
      <c r="AB46" s="99"/>
      <c r="AC46" s="66"/>
    </row>
    <row r="47" spans="1:29" ht="15.75" customHeight="1" x14ac:dyDescent="0.25">
      <c r="D47" s="66"/>
      <c r="E47" s="66"/>
      <c r="F47" s="66"/>
      <c r="G47" s="98"/>
      <c r="H47" s="98"/>
      <c r="I47" s="66"/>
      <c r="K47" s="99"/>
      <c r="M47" s="100"/>
      <c r="N47" s="100"/>
      <c r="O47" s="100"/>
      <c r="P47" s="100"/>
      <c r="Q47" s="101"/>
      <c r="R47" s="101"/>
      <c r="S47" s="102"/>
      <c r="T47" s="103"/>
      <c r="U47" s="98"/>
      <c r="V47" s="3"/>
      <c r="W47" s="3"/>
      <c r="X47" s="3"/>
      <c r="Y47" s="66"/>
      <c r="Z47" s="99"/>
      <c r="AA47" s="99"/>
      <c r="AB47" s="99"/>
      <c r="AC47" s="66"/>
    </row>
    <row r="48" spans="1:29" ht="15.75" customHeight="1" x14ac:dyDescent="0.25">
      <c r="D48" s="66"/>
      <c r="E48" s="66"/>
      <c r="F48" s="66"/>
      <c r="G48" s="98"/>
      <c r="H48" s="98"/>
      <c r="I48" s="66"/>
      <c r="K48" s="99"/>
      <c r="M48" s="100"/>
      <c r="N48" s="100"/>
      <c r="O48" s="100"/>
      <c r="P48" s="100"/>
      <c r="Q48" s="101"/>
      <c r="R48" s="101"/>
      <c r="S48" s="102"/>
      <c r="T48" s="103"/>
      <c r="U48" s="98"/>
      <c r="V48" s="3"/>
      <c r="W48" s="3"/>
      <c r="X48" s="3"/>
      <c r="Y48" s="66"/>
      <c r="Z48" s="99"/>
      <c r="AA48" s="99"/>
      <c r="AB48" s="99"/>
      <c r="AC48" s="66"/>
    </row>
    <row r="49" spans="4:29" ht="15.75" customHeight="1" x14ac:dyDescent="0.25">
      <c r="D49" s="66"/>
      <c r="E49" s="66"/>
      <c r="F49" s="66"/>
      <c r="G49" s="98"/>
      <c r="H49" s="98"/>
      <c r="I49" s="66"/>
      <c r="K49" s="99"/>
      <c r="M49" s="100"/>
      <c r="N49" s="100"/>
      <c r="O49" s="100"/>
      <c r="P49" s="100"/>
      <c r="Q49" s="101"/>
      <c r="R49" s="101"/>
      <c r="S49" s="102"/>
      <c r="T49" s="103"/>
      <c r="U49" s="98"/>
      <c r="V49" s="3"/>
      <c r="W49" s="3"/>
      <c r="X49" s="3"/>
      <c r="Y49" s="66"/>
      <c r="Z49" s="99"/>
      <c r="AA49" s="99"/>
      <c r="AB49" s="99"/>
      <c r="AC49" s="66"/>
    </row>
    <row r="50" spans="4:29" ht="15.75" customHeight="1" x14ac:dyDescent="0.25">
      <c r="D50" s="66"/>
      <c r="E50" s="66"/>
      <c r="F50" s="66"/>
      <c r="G50" s="98"/>
      <c r="H50" s="98"/>
      <c r="I50" s="66"/>
      <c r="K50" s="99"/>
      <c r="M50" s="100"/>
      <c r="N50" s="100"/>
      <c r="O50" s="100"/>
      <c r="P50" s="100"/>
      <c r="Q50" s="101"/>
      <c r="R50" s="101"/>
      <c r="S50" s="102"/>
      <c r="T50" s="103"/>
      <c r="U50" s="98"/>
      <c r="V50" s="3"/>
      <c r="W50" s="3"/>
      <c r="X50" s="3"/>
      <c r="Y50" s="66"/>
      <c r="Z50" s="99"/>
      <c r="AA50" s="99"/>
      <c r="AB50" s="99"/>
      <c r="AC50" s="66"/>
    </row>
    <row r="51" spans="4:29" ht="15.75" customHeight="1" x14ac:dyDescent="0.25">
      <c r="D51" s="66"/>
      <c r="E51" s="66"/>
      <c r="F51" s="66"/>
      <c r="G51" s="98"/>
      <c r="H51" s="98"/>
      <c r="I51" s="66"/>
      <c r="K51" s="99"/>
      <c r="M51" s="100"/>
      <c r="N51" s="100"/>
      <c r="O51" s="100"/>
      <c r="P51" s="100"/>
      <c r="Q51" s="101"/>
      <c r="R51" s="101"/>
      <c r="S51" s="102"/>
      <c r="T51" s="103"/>
      <c r="U51" s="98"/>
      <c r="V51" s="3"/>
      <c r="W51" s="3"/>
      <c r="X51" s="3"/>
      <c r="Y51" s="66"/>
      <c r="Z51" s="99"/>
      <c r="AA51" s="99"/>
      <c r="AB51" s="99"/>
      <c r="AC51" s="66"/>
    </row>
    <row r="52" spans="4:29" ht="15.75" customHeight="1" x14ac:dyDescent="0.25">
      <c r="D52" s="66"/>
      <c r="E52" s="66"/>
      <c r="F52" s="66"/>
      <c r="G52" s="98"/>
      <c r="H52" s="98"/>
      <c r="I52" s="66"/>
      <c r="K52" s="99"/>
      <c r="M52" s="100"/>
      <c r="N52" s="100"/>
      <c r="O52" s="100"/>
      <c r="P52" s="100"/>
      <c r="Q52" s="101"/>
      <c r="R52" s="101"/>
      <c r="S52" s="102"/>
      <c r="T52" s="103"/>
      <c r="U52" s="98"/>
      <c r="V52" s="3"/>
      <c r="W52" s="3"/>
      <c r="X52" s="3"/>
      <c r="Y52" s="66"/>
      <c r="Z52" s="99"/>
      <c r="AA52" s="99"/>
      <c r="AB52" s="99"/>
      <c r="AC52" s="66"/>
    </row>
  </sheetData>
  <autoFilter ref="A13:X34" xr:uid="{00000000-0009-0000-0000-000000000000}">
    <sortState xmlns:xlrd2="http://schemas.microsoft.com/office/spreadsheetml/2017/richdata2" ref="A14:X34">
      <sortCondition ref="H13:H34"/>
    </sortState>
  </autoFilter>
  <mergeCells count="33">
    <mergeCell ref="G2:G5"/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  <mergeCell ref="J7:K7"/>
    <mergeCell ref="L7:M7"/>
    <mergeCell ref="N7:O7"/>
    <mergeCell ref="V7:W7"/>
    <mergeCell ref="J8:K8"/>
    <mergeCell ref="L8:M8"/>
    <mergeCell ref="N8:O8"/>
    <mergeCell ref="V8:W8"/>
    <mergeCell ref="J9:K9"/>
    <mergeCell ref="L9:M9"/>
    <mergeCell ref="N9:O9"/>
    <mergeCell ref="V9:W9"/>
    <mergeCell ref="J10:K10"/>
    <mergeCell ref="L10:M10"/>
    <mergeCell ref="N10:O10"/>
    <mergeCell ref="V10:W10"/>
    <mergeCell ref="V12:X12"/>
    <mergeCell ref="A12:C12"/>
    <mergeCell ref="D12:F12"/>
    <mergeCell ref="G12:L12"/>
    <mergeCell ref="M12:O12"/>
    <mergeCell ref="P12:T12"/>
  </mergeCells>
  <dataValidations count="6">
    <dataValidation type="whole" allowBlank="1" showInputMessage="1" showErrorMessage="1" sqref="Z1:AA11 Z14:AA52" xr:uid="{00000000-0002-0000-0000-000000000000}">
      <formula1>-500</formula1>
      <formula2>500</formula2>
    </dataValidation>
    <dataValidation type="list" allowBlank="1" showInputMessage="1" showErrorMessage="1" sqref="AB1:AB11 AB14:AB52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4:L34" xr:uid="{00000000-0002-0000-0000-000002000000}">
      <formula1>0</formula1>
      <formula2>1000</formula2>
    </dataValidation>
    <dataValidation type="list" allowBlank="1" showInputMessage="1" showErrorMessage="1" sqref="A14:A34" xr:uid="{00000000-0002-0000-0000-000003000000}">
      <formula1>"Wein,Schaumwein,Fortfied,Spirituose"</formula1>
      <formula2>0</formula2>
    </dataValidation>
    <dataValidation type="list" allowBlank="1" showInputMessage="1" showErrorMessage="1" sqref="B14:B34" xr:uid="{00000000-0002-0000-0000-000004000000}">
      <formula1>"weiß,rot,rosé,n.a."</formula1>
      <formula2>0</formula2>
    </dataValidation>
    <dataValidation type="list" allowBlank="1" showInputMessage="1" showErrorMessage="1" sqref="C14:C34" xr:uid="{00000000-0002-0000-0000-000005000000}">
      <formula1>"trocken,süß,halbtrocken,n.a."</formula1>
      <formula2>0</formula2>
    </dataValidation>
  </dataValidations>
  <pageMargins left="0.25" right="0.25" top="0.75" bottom="0.75" header="0.3" footer="0.3"/>
  <pageSetup paperSize="9" scale="71" firstPageNumber="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ED9D-9A33-42C2-A291-D3ABBC553DD1}">
  <dimension ref="A1:O20"/>
  <sheetViews>
    <sheetView workbookViewId="0">
      <selection activeCell="H6" sqref="H6"/>
    </sheetView>
  </sheetViews>
  <sheetFormatPr baseColWidth="10" defaultColWidth="11" defaultRowHeight="15.75" x14ac:dyDescent="0.25"/>
  <cols>
    <col min="1" max="1" width="13.875" customWidth="1"/>
    <col min="2" max="2" width="19.375" customWidth="1"/>
    <col min="3" max="3" width="12.875" bestFit="1" customWidth="1"/>
    <col min="4" max="4" width="11.5" customWidth="1"/>
    <col min="5" max="5" width="23.5" customWidth="1"/>
    <col min="6" max="6" width="31.625" bestFit="1" customWidth="1"/>
    <col min="7" max="9" width="10.875"/>
    <col min="10" max="10" width="17.125" customWidth="1"/>
    <col min="11" max="11" width="8" customWidth="1"/>
    <col min="12" max="12" width="8.125" customWidth="1"/>
    <col min="13" max="13" width="7.875" customWidth="1"/>
    <col min="14" max="15" width="10.875" customWidth="1"/>
    <col min="16" max="16384" width="11" style="150"/>
  </cols>
  <sheetData>
    <row r="1" spans="1:15" ht="16.5" thickBot="1" x14ac:dyDescent="0.3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s="151" customFormat="1" ht="34.5" customHeight="1" x14ac:dyDescent="0.25">
      <c r="D2" s="220" t="s">
        <v>47</v>
      </c>
      <c r="E2" s="221"/>
      <c r="F2" s="104" t="s">
        <v>1</v>
      </c>
      <c r="G2" s="222"/>
      <c r="H2" s="223"/>
      <c r="I2" s="224"/>
      <c r="J2" s="153"/>
      <c r="K2" s="225" t="s">
        <v>2</v>
      </c>
      <c r="L2" s="226"/>
      <c r="M2" s="226"/>
      <c r="N2" s="226"/>
      <c r="O2" s="227"/>
    </row>
    <row r="3" spans="1:15" s="151" customFormat="1" ht="28.5" customHeight="1" thickBot="1" x14ac:dyDescent="0.3">
      <c r="D3" s="197" t="s">
        <v>48</v>
      </c>
      <c r="E3" s="198"/>
      <c r="F3" s="105" t="s">
        <v>3</v>
      </c>
      <c r="G3" s="204"/>
      <c r="H3" s="205"/>
      <c r="I3" s="206"/>
      <c r="J3" s="153"/>
      <c r="K3" s="106" t="s">
        <v>49</v>
      </c>
      <c r="L3" s="107" t="s">
        <v>50</v>
      </c>
      <c r="M3" s="108" t="s">
        <v>51</v>
      </c>
      <c r="N3" s="109" t="s">
        <v>5</v>
      </c>
      <c r="O3" s="110" t="s">
        <v>6</v>
      </c>
    </row>
    <row r="4" spans="1:15" s="151" customFormat="1" ht="32.25" customHeight="1" x14ac:dyDescent="0.25">
      <c r="A4" s="202" t="s">
        <v>52</v>
      </c>
      <c r="B4" s="202"/>
      <c r="C4" s="202"/>
      <c r="D4" s="203" t="s">
        <v>53</v>
      </c>
      <c r="E4" s="198"/>
      <c r="F4" s="111" t="s">
        <v>7</v>
      </c>
      <c r="G4" s="204"/>
      <c r="H4" s="205"/>
      <c r="I4" s="206"/>
      <c r="J4" s="153"/>
      <c r="K4" s="207">
        <f>SUM(K9:K3494)</f>
        <v>0</v>
      </c>
      <c r="L4" s="209">
        <f>SUM(L9:L3494)</f>
        <v>0</v>
      </c>
      <c r="M4" s="189">
        <f>SUM(M9:M3494)</f>
        <v>0</v>
      </c>
      <c r="N4" s="191">
        <f>SUM(N9:N3494)</f>
        <v>0</v>
      </c>
      <c r="O4" s="193">
        <f>SUM(O9:O3494)</f>
        <v>0</v>
      </c>
    </row>
    <row r="5" spans="1:15" s="151" customFormat="1" ht="16.5" customHeight="1" thickBot="1" x14ac:dyDescent="0.3">
      <c r="A5" s="195" t="s">
        <v>54</v>
      </c>
      <c r="B5" s="196"/>
      <c r="D5" s="197" t="s">
        <v>55</v>
      </c>
      <c r="E5" s="198"/>
      <c r="F5" s="112" t="s">
        <v>8</v>
      </c>
      <c r="G5" s="199"/>
      <c r="H5" s="200"/>
      <c r="I5" s="201"/>
      <c r="J5" s="153"/>
      <c r="K5" s="208"/>
      <c r="L5" s="210"/>
      <c r="M5" s="190"/>
      <c r="N5" s="192"/>
      <c r="O5" s="194"/>
    </row>
    <row r="6" spans="1:15" s="151" customFormat="1" ht="50.25" thickBot="1" x14ac:dyDescent="0.3">
      <c r="D6" s="152"/>
      <c r="E6" s="152"/>
      <c r="F6" s="154"/>
      <c r="G6" s="155"/>
      <c r="H6" s="156"/>
      <c r="I6" s="156"/>
      <c r="J6" s="153"/>
      <c r="K6" s="157"/>
      <c r="L6" s="157"/>
      <c r="M6" s="157"/>
      <c r="N6" s="157"/>
      <c r="O6" s="157"/>
    </row>
    <row r="7" spans="1:15" s="158" customFormat="1" ht="21" x14ac:dyDescent="0.25">
      <c r="A7" s="211" t="s">
        <v>56</v>
      </c>
      <c r="B7" s="212"/>
      <c r="C7" s="212"/>
      <c r="D7" s="213"/>
      <c r="E7" s="214" t="s">
        <v>57</v>
      </c>
      <c r="F7" s="216" t="s">
        <v>58</v>
      </c>
      <c r="G7" s="216" t="s">
        <v>59</v>
      </c>
      <c r="H7" s="218"/>
      <c r="I7" s="219"/>
      <c r="J7" s="184" t="s">
        <v>19</v>
      </c>
      <c r="K7" s="186" t="s">
        <v>26</v>
      </c>
      <c r="L7" s="187"/>
      <c r="M7" s="187"/>
      <c r="N7" s="187"/>
      <c r="O7" s="188"/>
    </row>
    <row r="8" spans="1:15" s="151" customFormat="1" ht="26.25" thickBot="1" x14ac:dyDescent="0.3">
      <c r="A8" s="113" t="s">
        <v>29</v>
      </c>
      <c r="B8" s="114" t="s">
        <v>60</v>
      </c>
      <c r="C8" s="115" t="s">
        <v>61</v>
      </c>
      <c r="D8" s="116" t="s">
        <v>62</v>
      </c>
      <c r="E8" s="215"/>
      <c r="F8" s="217"/>
      <c r="G8" s="117" t="s">
        <v>49</v>
      </c>
      <c r="H8" s="118" t="s">
        <v>50</v>
      </c>
      <c r="I8" s="119" t="s">
        <v>51</v>
      </c>
      <c r="J8" s="185"/>
      <c r="K8" s="120" t="s">
        <v>63</v>
      </c>
      <c r="L8" s="121" t="s">
        <v>64</v>
      </c>
      <c r="M8" s="121" t="s">
        <v>65</v>
      </c>
      <c r="N8" s="122" t="s">
        <v>5</v>
      </c>
      <c r="O8" s="123" t="s">
        <v>6</v>
      </c>
    </row>
    <row r="9" spans="1:15" s="151" customFormat="1" ht="171" customHeight="1" x14ac:dyDescent="0.25">
      <c r="A9" s="124" t="s">
        <v>66</v>
      </c>
      <c r="B9" s="125" t="s">
        <v>67</v>
      </c>
      <c r="C9" s="126" t="s">
        <v>68</v>
      </c>
      <c r="D9" s="127" t="s">
        <v>69</v>
      </c>
      <c r="E9" s="128"/>
      <c r="F9" s="129" t="s">
        <v>70</v>
      </c>
      <c r="G9" s="130">
        <v>37.9</v>
      </c>
      <c r="H9" s="131">
        <v>74.8</v>
      </c>
      <c r="I9" s="132">
        <f>36.9*6</f>
        <v>221.39999999999998</v>
      </c>
      <c r="J9" s="133"/>
      <c r="K9" s="134"/>
      <c r="L9" s="135"/>
      <c r="M9" s="135"/>
      <c r="N9" s="136">
        <f t="shared" ref="N9:N20" si="0">O9/1.2</f>
        <v>0</v>
      </c>
      <c r="O9" s="137">
        <f t="shared" ref="O9:O12" si="1">K9*G9+L9*H9+M9*I9</f>
        <v>0</v>
      </c>
    </row>
    <row r="10" spans="1:15" s="151" customFormat="1" ht="174.75" customHeight="1" x14ac:dyDescent="0.25">
      <c r="A10" s="124" t="s">
        <v>66</v>
      </c>
      <c r="B10" s="125" t="s">
        <v>71</v>
      </c>
      <c r="C10" s="126" t="s">
        <v>72</v>
      </c>
      <c r="D10" s="127" t="s">
        <v>73</v>
      </c>
      <c r="E10" s="128"/>
      <c r="F10" s="129" t="s">
        <v>74</v>
      </c>
      <c r="G10" s="130">
        <v>36.9</v>
      </c>
      <c r="H10" s="131">
        <v>72.8</v>
      </c>
      <c r="I10" s="132">
        <f>35.9*6</f>
        <v>215.39999999999998</v>
      </c>
      <c r="J10" s="133"/>
      <c r="K10" s="134"/>
      <c r="L10" s="135"/>
      <c r="M10" s="135"/>
      <c r="N10" s="136">
        <f t="shared" si="0"/>
        <v>0</v>
      </c>
      <c r="O10" s="137">
        <f t="shared" si="1"/>
        <v>0</v>
      </c>
    </row>
    <row r="11" spans="1:15" s="151" customFormat="1" ht="180" customHeight="1" x14ac:dyDescent="0.25">
      <c r="A11" s="124" t="s">
        <v>66</v>
      </c>
      <c r="B11" s="125" t="s">
        <v>75</v>
      </c>
      <c r="C11" s="126" t="s">
        <v>76</v>
      </c>
      <c r="D11" s="127" t="s">
        <v>77</v>
      </c>
      <c r="E11" s="128"/>
      <c r="F11" s="129" t="s">
        <v>78</v>
      </c>
      <c r="G11" s="130">
        <v>35.9</v>
      </c>
      <c r="H11" s="131">
        <v>70.8</v>
      </c>
      <c r="I11" s="132">
        <f>34.9*6</f>
        <v>209.39999999999998</v>
      </c>
      <c r="J11" s="133"/>
      <c r="K11" s="134"/>
      <c r="L11" s="135"/>
      <c r="M11" s="135"/>
      <c r="N11" s="136">
        <f t="shared" si="0"/>
        <v>0</v>
      </c>
      <c r="O11" s="137">
        <f t="shared" si="1"/>
        <v>0</v>
      </c>
    </row>
    <row r="12" spans="1:15" s="151" customFormat="1" ht="187.5" customHeight="1" x14ac:dyDescent="0.25">
      <c r="A12" s="124" t="s">
        <v>66</v>
      </c>
      <c r="B12" s="125" t="s">
        <v>79</v>
      </c>
      <c r="C12" s="126" t="s">
        <v>68</v>
      </c>
      <c r="D12" s="127" t="s">
        <v>80</v>
      </c>
      <c r="E12" s="128"/>
      <c r="F12" s="129" t="s">
        <v>81</v>
      </c>
      <c r="G12" s="130">
        <v>34.9</v>
      </c>
      <c r="H12" s="131">
        <v>68.8</v>
      </c>
      <c r="I12" s="132">
        <f>33.9*6</f>
        <v>203.39999999999998</v>
      </c>
      <c r="J12" s="133"/>
      <c r="K12" s="134"/>
      <c r="L12" s="135"/>
      <c r="M12" s="135"/>
      <c r="N12" s="136">
        <f t="shared" si="0"/>
        <v>0</v>
      </c>
      <c r="O12" s="137">
        <f t="shared" si="1"/>
        <v>0</v>
      </c>
    </row>
    <row r="13" spans="1:15" s="151" customFormat="1" ht="173.25" customHeight="1" x14ac:dyDescent="0.25">
      <c r="A13" s="124" t="s">
        <v>82</v>
      </c>
      <c r="B13" s="125" t="s">
        <v>83</v>
      </c>
      <c r="C13" s="126" t="s">
        <v>84</v>
      </c>
      <c r="D13" s="127" t="s">
        <v>85</v>
      </c>
      <c r="E13" s="128"/>
      <c r="F13" s="129" t="s">
        <v>86</v>
      </c>
      <c r="G13" s="130">
        <v>23.9</v>
      </c>
      <c r="H13" s="131" t="s">
        <v>87</v>
      </c>
      <c r="I13" s="132">
        <f>6*22.9</f>
        <v>137.39999999999998</v>
      </c>
      <c r="J13" s="133"/>
      <c r="K13" s="134"/>
      <c r="L13" s="135" t="s">
        <v>87</v>
      </c>
      <c r="M13" s="135"/>
      <c r="N13" s="136">
        <f t="shared" si="0"/>
        <v>0</v>
      </c>
      <c r="O13" s="137">
        <f>K13*G13+M13*I13</f>
        <v>0</v>
      </c>
    </row>
    <row r="14" spans="1:15" s="151" customFormat="1" ht="174" customHeight="1" x14ac:dyDescent="0.25">
      <c r="A14" s="124" t="s">
        <v>88</v>
      </c>
      <c r="B14" s="125" t="s">
        <v>89</v>
      </c>
      <c r="C14" s="126" t="s">
        <v>90</v>
      </c>
      <c r="D14" s="127" t="s">
        <v>91</v>
      </c>
      <c r="E14" s="128"/>
      <c r="F14" s="129" t="s">
        <v>92</v>
      </c>
      <c r="G14" s="130">
        <v>74.900000000000006</v>
      </c>
      <c r="H14" s="131" t="s">
        <v>87</v>
      </c>
      <c r="I14" s="132" t="s">
        <v>87</v>
      </c>
      <c r="J14" s="133"/>
      <c r="K14" s="134"/>
      <c r="L14" s="135" t="s">
        <v>87</v>
      </c>
      <c r="M14" s="135" t="s">
        <v>87</v>
      </c>
      <c r="N14" s="136">
        <f t="shared" si="0"/>
        <v>0</v>
      </c>
      <c r="O14" s="137">
        <f t="shared" ref="O14:O20" si="2">K14*G14</f>
        <v>0</v>
      </c>
    </row>
    <row r="15" spans="1:15" s="151" customFormat="1" ht="176.25" customHeight="1" x14ac:dyDescent="0.25">
      <c r="A15" s="124" t="s">
        <v>88</v>
      </c>
      <c r="B15" s="125" t="s">
        <v>93</v>
      </c>
      <c r="C15" s="126" t="s">
        <v>94</v>
      </c>
      <c r="D15" s="127" t="s">
        <v>95</v>
      </c>
      <c r="E15" s="128"/>
      <c r="F15" s="129" t="s">
        <v>96</v>
      </c>
      <c r="G15" s="130">
        <v>86.9</v>
      </c>
      <c r="H15" s="131" t="s">
        <v>87</v>
      </c>
      <c r="I15" s="132" t="s">
        <v>87</v>
      </c>
      <c r="J15" s="133"/>
      <c r="K15" s="134"/>
      <c r="L15" s="135" t="s">
        <v>87</v>
      </c>
      <c r="M15" s="135" t="s">
        <v>87</v>
      </c>
      <c r="N15" s="136">
        <f t="shared" si="0"/>
        <v>0</v>
      </c>
      <c r="O15" s="137">
        <f t="shared" si="2"/>
        <v>0</v>
      </c>
    </row>
    <row r="16" spans="1:15" s="151" customFormat="1" ht="170.25" customHeight="1" x14ac:dyDescent="0.25">
      <c r="A16" s="124" t="s">
        <v>88</v>
      </c>
      <c r="B16" s="125" t="s">
        <v>97</v>
      </c>
      <c r="C16" s="126" t="s">
        <v>98</v>
      </c>
      <c r="D16" s="127" t="s">
        <v>99</v>
      </c>
      <c r="E16" s="128"/>
      <c r="F16" s="129" t="s">
        <v>100</v>
      </c>
      <c r="G16" s="130">
        <v>34.9</v>
      </c>
      <c r="H16" s="131" t="s">
        <v>87</v>
      </c>
      <c r="I16" s="132" t="s">
        <v>87</v>
      </c>
      <c r="J16" s="133"/>
      <c r="K16" s="134"/>
      <c r="L16" s="135" t="s">
        <v>87</v>
      </c>
      <c r="M16" s="135" t="s">
        <v>87</v>
      </c>
      <c r="N16" s="136">
        <f t="shared" si="0"/>
        <v>0</v>
      </c>
      <c r="O16" s="137">
        <f t="shared" si="2"/>
        <v>0</v>
      </c>
    </row>
    <row r="17" spans="1:15" s="151" customFormat="1" ht="174" customHeight="1" x14ac:dyDescent="0.25">
      <c r="A17" s="124" t="s">
        <v>88</v>
      </c>
      <c r="B17" s="125" t="s">
        <v>101</v>
      </c>
      <c r="C17" s="126" t="s">
        <v>102</v>
      </c>
      <c r="D17" s="127" t="s">
        <v>103</v>
      </c>
      <c r="E17" s="128"/>
      <c r="F17" s="129" t="s">
        <v>104</v>
      </c>
      <c r="G17" s="130">
        <v>48.9</v>
      </c>
      <c r="H17" s="131" t="s">
        <v>87</v>
      </c>
      <c r="I17" s="132" t="s">
        <v>87</v>
      </c>
      <c r="J17" s="133"/>
      <c r="K17" s="134"/>
      <c r="L17" s="135" t="s">
        <v>87</v>
      </c>
      <c r="M17" s="135" t="s">
        <v>87</v>
      </c>
      <c r="N17" s="136">
        <f t="shared" si="0"/>
        <v>0</v>
      </c>
      <c r="O17" s="137">
        <f t="shared" si="2"/>
        <v>0</v>
      </c>
    </row>
    <row r="18" spans="1:15" s="151" customFormat="1" ht="192.75" customHeight="1" x14ac:dyDescent="0.25">
      <c r="A18" s="124" t="s">
        <v>88</v>
      </c>
      <c r="B18" s="125" t="s">
        <v>105</v>
      </c>
      <c r="C18" s="126" t="s">
        <v>106</v>
      </c>
      <c r="D18" s="127" t="s">
        <v>107</v>
      </c>
      <c r="E18" s="128"/>
      <c r="F18" s="129" t="s">
        <v>108</v>
      </c>
      <c r="G18" s="130">
        <v>60.9</v>
      </c>
      <c r="H18" s="131" t="s">
        <v>87</v>
      </c>
      <c r="I18" s="132" t="s">
        <v>87</v>
      </c>
      <c r="J18" s="133"/>
      <c r="K18" s="134"/>
      <c r="L18" s="135" t="s">
        <v>87</v>
      </c>
      <c r="M18" s="135" t="s">
        <v>87</v>
      </c>
      <c r="N18" s="136">
        <f t="shared" si="0"/>
        <v>0</v>
      </c>
      <c r="O18" s="137">
        <f t="shared" si="2"/>
        <v>0</v>
      </c>
    </row>
    <row r="19" spans="1:15" s="151" customFormat="1" ht="171" customHeight="1" thickBot="1" x14ac:dyDescent="0.3">
      <c r="A19" s="124" t="s">
        <v>88</v>
      </c>
      <c r="B19" s="125" t="s">
        <v>109</v>
      </c>
      <c r="C19" s="126" t="s">
        <v>110</v>
      </c>
      <c r="D19" s="127" t="s">
        <v>111</v>
      </c>
      <c r="E19" s="128"/>
      <c r="F19" s="138" t="s">
        <v>112</v>
      </c>
      <c r="G19" s="130">
        <v>37.9</v>
      </c>
      <c r="H19" s="131" t="s">
        <v>87</v>
      </c>
      <c r="I19" s="132" t="s">
        <v>87</v>
      </c>
      <c r="J19" s="133"/>
      <c r="K19" s="134"/>
      <c r="L19" s="135" t="s">
        <v>87</v>
      </c>
      <c r="M19" s="135" t="s">
        <v>87</v>
      </c>
      <c r="N19" s="136">
        <f t="shared" si="0"/>
        <v>0</v>
      </c>
      <c r="O19" s="137">
        <f t="shared" si="2"/>
        <v>0</v>
      </c>
    </row>
    <row r="20" spans="1:15" s="151" customFormat="1" ht="174.75" customHeight="1" thickBot="1" x14ac:dyDescent="0.3">
      <c r="A20" s="139" t="s">
        <v>88</v>
      </c>
      <c r="B20" s="140" t="s">
        <v>113</v>
      </c>
      <c r="C20" s="141" t="s">
        <v>114</v>
      </c>
      <c r="D20" s="142" t="s">
        <v>115</v>
      </c>
      <c r="E20" s="143"/>
      <c r="F20" s="138" t="s">
        <v>116</v>
      </c>
      <c r="G20" s="144">
        <v>61.9</v>
      </c>
      <c r="H20" s="131" t="s">
        <v>87</v>
      </c>
      <c r="I20" s="132" t="s">
        <v>87</v>
      </c>
      <c r="J20" s="145"/>
      <c r="K20" s="146"/>
      <c r="L20" s="147" t="s">
        <v>87</v>
      </c>
      <c r="M20" s="147" t="s">
        <v>87</v>
      </c>
      <c r="N20" s="148">
        <f t="shared" si="0"/>
        <v>0</v>
      </c>
      <c r="O20" s="149">
        <f t="shared" si="2"/>
        <v>0</v>
      </c>
    </row>
  </sheetData>
  <mergeCells count="22"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  <mergeCell ref="K7:O7"/>
    <mergeCell ref="M4:M5"/>
    <mergeCell ref="N4:N5"/>
    <mergeCell ref="O4:O5"/>
    <mergeCell ref="K4:K5"/>
    <mergeCell ref="L4:L5"/>
  </mergeCells>
  <hyperlinks>
    <hyperlink ref="D4" r:id="rId1" xr:uid="{F88661D5-C3D9-4F5C-9F3B-7583C012A88D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Fabian Nestler</cp:lastModifiedBy>
  <cp:revision>3</cp:revision>
  <cp:lastPrinted>2021-02-23T10:06:30Z</cp:lastPrinted>
  <dcterms:created xsi:type="dcterms:W3CDTF">2014-09-02T10:40:28Z</dcterms:created>
  <dcterms:modified xsi:type="dcterms:W3CDTF">2021-03-16T09:15:58Z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