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Dropbox (Trinkreif)/Team-Ordner „Trinkreif“/preislisten trinkreif/"/>
    </mc:Choice>
  </mc:AlternateContent>
  <xr:revisionPtr revIDLastSave="0" documentId="13_ncr:1_{3904F720-57AE-B34B-8E13-72DC736C33B1}" xr6:coauthVersionLast="46" xr6:coauthVersionMax="46" xr10:uidLastSave="{00000000-0000-0000-0000-000000000000}"/>
  <bookViews>
    <workbookView xWindow="0" yWindow="500" windowWidth="28800" windowHeight="1638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Gesamtliste!$A$13:$X$117</definedName>
    <definedName name="_xlnm.Print_Area" localSheetId="0">Gesamtliste!$A$1:$X$134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22" i="1" l="1"/>
  <c r="W22" i="1" s="1"/>
  <c r="X22" i="1"/>
  <c r="S23" i="1"/>
  <c r="W23" i="1" s="1"/>
  <c r="X23" i="1"/>
  <c r="S24" i="1"/>
  <c r="W24" i="1"/>
  <c r="X24" i="1"/>
  <c r="S25" i="1"/>
  <c r="W25" i="1" s="1"/>
  <c r="X25" i="1"/>
  <c r="S26" i="1"/>
  <c r="W26" i="1" s="1"/>
  <c r="X26" i="1"/>
  <c r="S27" i="1"/>
  <c r="W27" i="1" s="1"/>
  <c r="X27" i="1"/>
  <c r="S28" i="1"/>
  <c r="W28" i="1" s="1"/>
  <c r="X28" i="1"/>
  <c r="S29" i="1"/>
  <c r="W29" i="1" s="1"/>
  <c r="X29" i="1"/>
  <c r="S30" i="1"/>
  <c r="W30" i="1" s="1"/>
  <c r="X30" i="1"/>
  <c r="S31" i="1"/>
  <c r="W31" i="1" s="1"/>
  <c r="X31" i="1"/>
  <c r="S32" i="1"/>
  <c r="W32" i="1" s="1"/>
  <c r="X32" i="1"/>
  <c r="S33" i="1"/>
  <c r="W33" i="1" s="1"/>
  <c r="X33" i="1"/>
  <c r="S34" i="1"/>
  <c r="W34" i="1" s="1"/>
  <c r="X34" i="1"/>
  <c r="S35" i="1"/>
  <c r="W35" i="1" s="1"/>
  <c r="X35" i="1"/>
  <c r="S36" i="1"/>
  <c r="W36" i="1" s="1"/>
  <c r="X36" i="1"/>
  <c r="S37" i="1"/>
  <c r="W37" i="1" s="1"/>
  <c r="X37" i="1"/>
  <c r="S38" i="1"/>
  <c r="W38" i="1" s="1"/>
  <c r="X38" i="1"/>
  <c r="S39" i="1"/>
  <c r="W39" i="1" s="1"/>
  <c r="X39" i="1"/>
  <c r="S40" i="1"/>
  <c r="W40" i="1" s="1"/>
  <c r="X40" i="1"/>
  <c r="S41" i="1"/>
  <c r="W41" i="1" s="1"/>
  <c r="X41" i="1"/>
  <c r="S42" i="1"/>
  <c r="W42" i="1" s="1"/>
  <c r="X42" i="1"/>
  <c r="S43" i="1"/>
  <c r="W43" i="1" s="1"/>
  <c r="X43" i="1"/>
  <c r="S44" i="1"/>
  <c r="W44" i="1" s="1"/>
  <c r="X44" i="1"/>
  <c r="S45" i="1"/>
  <c r="W45" i="1" s="1"/>
  <c r="X45" i="1"/>
  <c r="S46" i="1"/>
  <c r="W46" i="1" s="1"/>
  <c r="X46" i="1"/>
  <c r="S47" i="1"/>
  <c r="W47" i="1" s="1"/>
  <c r="X47" i="1"/>
  <c r="S48" i="1"/>
  <c r="W48" i="1" s="1"/>
  <c r="X48" i="1"/>
  <c r="S49" i="1"/>
  <c r="W49" i="1" s="1"/>
  <c r="X49" i="1"/>
  <c r="S50" i="1"/>
  <c r="W50" i="1" s="1"/>
  <c r="X50" i="1"/>
  <c r="S51" i="1"/>
  <c r="W51" i="1" s="1"/>
  <c r="X51" i="1"/>
  <c r="S52" i="1"/>
  <c r="W52" i="1" s="1"/>
  <c r="X52" i="1"/>
  <c r="S53" i="1"/>
  <c r="W53" i="1" s="1"/>
  <c r="X53" i="1"/>
  <c r="S54" i="1"/>
  <c r="W54" i="1" s="1"/>
  <c r="X54" i="1"/>
  <c r="S55" i="1"/>
  <c r="W55" i="1" s="1"/>
  <c r="X55" i="1"/>
  <c r="S56" i="1"/>
  <c r="W56" i="1" s="1"/>
  <c r="X56" i="1"/>
  <c r="S57" i="1"/>
  <c r="W57" i="1" s="1"/>
  <c r="X57" i="1"/>
  <c r="S58" i="1"/>
  <c r="W58" i="1" s="1"/>
  <c r="X58" i="1"/>
  <c r="S59" i="1"/>
  <c r="W59" i="1" s="1"/>
  <c r="X59" i="1"/>
  <c r="S60" i="1"/>
  <c r="W60" i="1" s="1"/>
  <c r="X60" i="1"/>
  <c r="S61" i="1"/>
  <c r="W61" i="1" s="1"/>
  <c r="X61" i="1"/>
  <c r="S62" i="1"/>
  <c r="W62" i="1" s="1"/>
  <c r="X62" i="1"/>
  <c r="S63" i="1"/>
  <c r="W63" i="1" s="1"/>
  <c r="X63" i="1"/>
  <c r="S64" i="1"/>
  <c r="W64" i="1" s="1"/>
  <c r="X64" i="1"/>
  <c r="S65" i="1"/>
  <c r="W65" i="1" s="1"/>
  <c r="X65" i="1"/>
  <c r="S66" i="1"/>
  <c r="W66" i="1" s="1"/>
  <c r="X66" i="1"/>
  <c r="S67" i="1"/>
  <c r="W67" i="1" s="1"/>
  <c r="X67" i="1"/>
  <c r="S68" i="1"/>
  <c r="W68" i="1" s="1"/>
  <c r="X68" i="1"/>
  <c r="S69" i="1"/>
  <c r="W69" i="1" s="1"/>
  <c r="X69" i="1"/>
  <c r="S70" i="1"/>
  <c r="W70" i="1" s="1"/>
  <c r="X70" i="1"/>
  <c r="S71" i="1"/>
  <c r="W71" i="1" s="1"/>
  <c r="X71" i="1"/>
  <c r="S72" i="1"/>
  <c r="W72" i="1" s="1"/>
  <c r="X72" i="1"/>
  <c r="S73" i="1"/>
  <c r="W73" i="1" s="1"/>
  <c r="X73" i="1"/>
  <c r="S74" i="1"/>
  <c r="W74" i="1" s="1"/>
  <c r="X74" i="1"/>
  <c r="S75" i="1"/>
  <c r="W75" i="1" s="1"/>
  <c r="X75" i="1"/>
  <c r="S76" i="1"/>
  <c r="W76" i="1"/>
  <c r="X76" i="1"/>
  <c r="S77" i="1"/>
  <c r="W77" i="1" s="1"/>
  <c r="X77" i="1"/>
  <c r="S78" i="1"/>
  <c r="W78" i="1" s="1"/>
  <c r="X78" i="1"/>
  <c r="S79" i="1"/>
  <c r="W79" i="1" s="1"/>
  <c r="X79" i="1"/>
  <c r="S80" i="1"/>
  <c r="W80" i="1" s="1"/>
  <c r="X80" i="1"/>
  <c r="S81" i="1"/>
  <c r="W81" i="1" s="1"/>
  <c r="X81" i="1"/>
  <c r="S82" i="1"/>
  <c r="W82" i="1" s="1"/>
  <c r="X82" i="1"/>
  <c r="S83" i="1"/>
  <c r="W83" i="1" s="1"/>
  <c r="X83" i="1"/>
  <c r="S84" i="1"/>
  <c r="W84" i="1"/>
  <c r="X84" i="1"/>
  <c r="S85" i="1"/>
  <c r="W85" i="1" s="1"/>
  <c r="X85" i="1"/>
  <c r="S86" i="1"/>
  <c r="W86" i="1" s="1"/>
  <c r="X86" i="1"/>
  <c r="S87" i="1"/>
  <c r="W87" i="1" s="1"/>
  <c r="X87" i="1"/>
  <c r="S88" i="1"/>
  <c r="W88" i="1" s="1"/>
  <c r="X88" i="1"/>
  <c r="S89" i="1"/>
  <c r="W89" i="1" s="1"/>
  <c r="X89" i="1"/>
  <c r="S90" i="1"/>
  <c r="W90" i="1" s="1"/>
  <c r="X90" i="1"/>
  <c r="S91" i="1"/>
  <c r="W91" i="1" s="1"/>
  <c r="X91" i="1"/>
  <c r="S92" i="1"/>
  <c r="W92" i="1" s="1"/>
  <c r="X92" i="1"/>
  <c r="S93" i="1"/>
  <c r="W93" i="1" s="1"/>
  <c r="X93" i="1"/>
  <c r="S94" i="1"/>
  <c r="W94" i="1" s="1"/>
  <c r="X94" i="1"/>
  <c r="S95" i="1"/>
  <c r="W95" i="1" s="1"/>
  <c r="X95" i="1"/>
  <c r="S96" i="1"/>
  <c r="W96" i="1" s="1"/>
  <c r="X96" i="1"/>
  <c r="S97" i="1"/>
  <c r="W97" i="1" s="1"/>
  <c r="X97" i="1"/>
  <c r="S98" i="1"/>
  <c r="W98" i="1" s="1"/>
  <c r="X98" i="1"/>
  <c r="S99" i="1"/>
  <c r="W99" i="1" s="1"/>
  <c r="X99" i="1"/>
  <c r="S100" i="1"/>
  <c r="W100" i="1" s="1"/>
  <c r="X100" i="1"/>
  <c r="S101" i="1"/>
  <c r="W101" i="1"/>
  <c r="X101" i="1"/>
  <c r="S102" i="1"/>
  <c r="W102" i="1" s="1"/>
  <c r="X102" i="1"/>
  <c r="S103" i="1"/>
  <c r="W103" i="1" s="1"/>
  <c r="X103" i="1"/>
  <c r="S104" i="1"/>
  <c r="W104" i="1"/>
  <c r="X104" i="1"/>
  <c r="S105" i="1"/>
  <c r="W105" i="1" s="1"/>
  <c r="X105" i="1"/>
  <c r="S106" i="1"/>
  <c r="W106" i="1" s="1"/>
  <c r="X106" i="1"/>
  <c r="S107" i="1"/>
  <c r="W107" i="1" s="1"/>
  <c r="X107" i="1"/>
  <c r="S108" i="1"/>
  <c r="W108" i="1" s="1"/>
  <c r="X108" i="1"/>
  <c r="S109" i="1"/>
  <c r="W109" i="1"/>
  <c r="X109" i="1"/>
  <c r="S110" i="1"/>
  <c r="W110" i="1" s="1"/>
  <c r="X110" i="1"/>
  <c r="S111" i="1"/>
  <c r="W111" i="1"/>
  <c r="X111" i="1"/>
  <c r="S112" i="1"/>
  <c r="W112" i="1"/>
  <c r="X112" i="1"/>
  <c r="S113" i="1"/>
  <c r="W113" i="1" s="1"/>
  <c r="X113" i="1"/>
  <c r="S114" i="1"/>
  <c r="W114" i="1" s="1"/>
  <c r="X114" i="1"/>
  <c r="S115" i="1"/>
  <c r="W115" i="1"/>
  <c r="X115" i="1"/>
  <c r="S116" i="1"/>
  <c r="W116" i="1" s="1"/>
  <c r="X116" i="1"/>
  <c r="S117" i="1"/>
  <c r="W117" i="1" s="1"/>
  <c r="X117" i="1"/>
  <c r="S14" i="1"/>
  <c r="W14" i="1" s="1"/>
  <c r="X14" i="1"/>
  <c r="S15" i="1"/>
  <c r="W15" i="1"/>
  <c r="X15" i="1"/>
  <c r="S16" i="1"/>
  <c r="W16" i="1" s="1"/>
  <c r="X16" i="1"/>
  <c r="S17" i="1"/>
  <c r="W17" i="1" s="1"/>
  <c r="X17" i="1"/>
  <c r="S18" i="1"/>
  <c r="W18" i="1" s="1"/>
  <c r="X18" i="1"/>
  <c r="S19" i="1"/>
  <c r="W19" i="1" s="1"/>
  <c r="X19" i="1"/>
  <c r="S20" i="1"/>
  <c r="W20" i="1" s="1"/>
  <c r="X20" i="1"/>
  <c r="O20" i="2"/>
  <c r="N20" i="2" s="1"/>
  <c r="O19" i="2"/>
  <c r="N19" i="2" s="1"/>
  <c r="O18" i="2"/>
  <c r="N18" i="2"/>
  <c r="O17" i="2"/>
  <c r="N17" i="2" s="1"/>
  <c r="O16" i="2"/>
  <c r="N16" i="2" s="1"/>
  <c r="O15" i="2"/>
  <c r="N15" i="2" s="1"/>
  <c r="O14" i="2"/>
  <c r="N14" i="2"/>
  <c r="I13" i="2"/>
  <c r="O13" i="2" s="1"/>
  <c r="N13" i="2" s="1"/>
  <c r="I12" i="2"/>
  <c r="O12" i="2" s="1"/>
  <c r="N12" i="2" s="1"/>
  <c r="I11" i="2"/>
  <c r="O11" i="2" s="1"/>
  <c r="N11" i="2" s="1"/>
  <c r="O10" i="2"/>
  <c r="N10" i="2" s="1"/>
  <c r="I10" i="2"/>
  <c r="I9" i="2"/>
  <c r="O9" i="2" s="1"/>
  <c r="M4" i="2"/>
  <c r="L4" i="2"/>
  <c r="K4" i="2"/>
  <c r="X21" i="1"/>
  <c r="S21" i="1"/>
  <c r="W21" i="1" s="1"/>
  <c r="W4" i="1" l="1"/>
  <c r="X8" i="1" s="1"/>
  <c r="X9" i="1" s="1"/>
  <c r="X10" i="1" s="1"/>
  <c r="V4" i="1"/>
  <c r="X4" i="1"/>
  <c r="N9" i="2"/>
  <c r="N4" i="2" s="1"/>
  <c r="O4" i="2"/>
</calcChain>
</file>

<file path=xl/sharedStrings.xml><?xml version="1.0" encoding="utf-8"?>
<sst xmlns="http://schemas.openxmlformats.org/spreadsheetml/2006/main" count="1843" uniqueCount="373">
  <si>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</si>
  <si>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</si>
  <si>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</si>
  <si>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</si>
  <si>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</si>
  <si>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</si>
  <si>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</si>
  <si>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</si>
  <si>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</si>
  <si>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</si>
  <si>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</si>
  <si>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</si>
  <si>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</si>
  <si>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</si>
  <si>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</si>
  <si>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</si>
  <si>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</si>
  <si>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</si>
  <si>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</si>
  <si>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</si>
  <si>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</si>
  <si>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</si>
  <si>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</si>
  <si>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</si>
  <si>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</si>
  <si>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</si>
  <si>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</si>
  <si>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</si>
  <si>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</si>
  <si>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</si>
  <si>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</si>
  <si>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</si>
  <si>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</si>
  <si>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</si>
  <si>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</si>
  <si>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</si>
  <si>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</si>
  <si>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</si>
  <si>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</si>
  <si>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</si>
  <si>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</si>
  <si>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</si>
  <si>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</si>
  <si>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</si>
  <si>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</si>
  <si>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</si>
  <si>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</si>
  <si>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</si>
  <si>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</si>
  <si>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</si>
  <si>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</si>
  <si>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</si>
  <si>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</si>
  <si>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</si>
  <si>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</si>
  <si>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</si>
  <si>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</si>
  <si>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</si>
  <si>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</si>
  <si>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</si>
  <si>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</si>
  <si>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</si>
  <si>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</si>
  <si>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</si>
  <si>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</si>
  <si>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</si>
  <si>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</si>
  <si>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</si>
  <si>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</si>
  <si>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</si>
  <si>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</si>
  <si>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</si>
  <si>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</si>
  <si>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</si>
  <si>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</si>
  <si>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</si>
  <si>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</si>
  <si>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</si>
  <si>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</si>
  <si>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</si>
  <si>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</si>
  <si>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</si>
  <si>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</si>
  <si>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</si>
  <si>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</si>
  <si>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</si>
  <si>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</si>
  <si>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</si>
  <si>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</si>
  <si>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</si>
  <si>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</si>
  <si>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</si>
  <si>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</si>
  <si>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</si>
  <si>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</si>
  <si>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</si>
  <si>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</si>
  <si>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</si>
  <si>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</si>
  <si>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</si>
  <si>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</si>
  <si>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</si>
  <si>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</si>
  <si>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</si>
  <si>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</si>
  <si>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</si>
  <si>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</si>
  <si>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</si>
  <si>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</si>
  <si>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</si>
  <si>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</si>
  <si>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</si>
  <si>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</si>
  <si>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</si>
  <si>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</si>
  <si>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</si>
  <si>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</si>
  <si>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Wein</t>
  </si>
  <si>
    <t>trocken</t>
  </si>
  <si>
    <t/>
  </si>
  <si>
    <t>0.75</t>
  </si>
  <si>
    <t>-0.5</t>
  </si>
  <si>
    <t>U</t>
  </si>
  <si>
    <t>rot</t>
  </si>
  <si>
    <t>Österreich</t>
  </si>
  <si>
    <t>Neusiedlersee</t>
  </si>
  <si>
    <t>in</t>
  </si>
  <si>
    <t>D</t>
  </si>
  <si>
    <t>süß</t>
  </si>
  <si>
    <t>Leithaberg</t>
  </si>
  <si>
    <t>Ernst Triebaumer</t>
  </si>
  <si>
    <t>0.375</t>
  </si>
  <si>
    <t>klb</t>
  </si>
  <si>
    <t>eb</t>
  </si>
  <si>
    <t>Mittelburgenland</t>
  </si>
  <si>
    <t>Weninger</t>
  </si>
  <si>
    <t>Blaufränkisch Dürrau</t>
  </si>
  <si>
    <t>Blaufränkisch</t>
  </si>
  <si>
    <t>G-BOX-G/05</t>
  </si>
  <si>
    <t>tr-16-10167</t>
  </si>
  <si>
    <t>3</t>
  </si>
  <si>
    <t>hf</t>
  </si>
  <si>
    <t>#LogP</t>
  </si>
  <si>
    <t>1.5</t>
  </si>
  <si>
    <t>Schloss Halbturn</t>
  </si>
  <si>
    <t>L-BOX-G/07</t>
  </si>
  <si>
    <t>tr-16-10945</t>
  </si>
  <si>
    <t>elv</t>
  </si>
  <si>
    <t>Südsteiermark</t>
  </si>
  <si>
    <t>ints</t>
  </si>
  <si>
    <t>9</t>
  </si>
  <si>
    <t>tr-16-12147</t>
  </si>
  <si>
    <t>Kollwentz</t>
  </si>
  <si>
    <t>6</t>
  </si>
  <si>
    <t>ev</t>
  </si>
  <si>
    <t>R-BOX-D/04</t>
  </si>
  <si>
    <t>NI-C/00</t>
  </si>
  <si>
    <t>5</t>
  </si>
  <si>
    <t>Carnuntum</t>
  </si>
  <si>
    <t>15</t>
  </si>
  <si>
    <t>Dorli Muhr</t>
  </si>
  <si>
    <t>Blaufränkisch Spitzerberg</t>
  </si>
  <si>
    <t>VR-C/08</t>
  </si>
  <si>
    <t>tr-16-13786</t>
  </si>
  <si>
    <t>P-BOX-D/05</t>
  </si>
  <si>
    <t>L-BOX-J/09</t>
  </si>
  <si>
    <t>elb</t>
  </si>
  <si>
    <t>G-BOX-D/06</t>
  </si>
  <si>
    <t>G-BOX-D/03</t>
  </si>
  <si>
    <t>G-BOX-J/07</t>
  </si>
  <si>
    <t>W-BOX-T/03</t>
  </si>
  <si>
    <t>L-BOX-K/04</t>
  </si>
  <si>
    <t>Gernot Heinrich</t>
  </si>
  <si>
    <t>G-BOX-A/05</t>
  </si>
  <si>
    <t>Südburgenland</t>
  </si>
  <si>
    <t>Uwe Schiefer</t>
  </si>
  <si>
    <t>L-BOX-H/07</t>
  </si>
  <si>
    <t>R-BOX-J/06</t>
  </si>
  <si>
    <t>W-BOX-K/07</t>
  </si>
  <si>
    <t>Gesellmann</t>
  </si>
  <si>
    <t>VR</t>
  </si>
  <si>
    <t>Anita &amp; Hans Nittnaus</t>
  </si>
  <si>
    <t>W-BOX-C/04</t>
  </si>
  <si>
    <t>Moric</t>
  </si>
  <si>
    <t>Blaufränkisch Burgenland</t>
  </si>
  <si>
    <t>tr-16-17532</t>
  </si>
  <si>
    <t>eb,ev</t>
  </si>
  <si>
    <t>Johann Heinrich</t>
  </si>
  <si>
    <t>Igler</t>
  </si>
  <si>
    <t>Blaufränkisch Reserve Pirii</t>
  </si>
  <si>
    <t>R-BOX-I/06</t>
  </si>
  <si>
    <t>tr-16-17680</t>
  </si>
  <si>
    <t>12</t>
  </si>
  <si>
    <t>Paul Achs</t>
  </si>
  <si>
    <t>Blaufränkisch Spiegel</t>
  </si>
  <si>
    <t>tr-16-17862</t>
  </si>
  <si>
    <t>Blaufränkisch Mariental</t>
  </si>
  <si>
    <t>tr-16-17875</t>
  </si>
  <si>
    <t>tr-16-17877</t>
  </si>
  <si>
    <t>tr-16-17878</t>
  </si>
  <si>
    <t>Blaufränkisch Reihburg</t>
  </si>
  <si>
    <t>W-BOX-T/07</t>
  </si>
  <si>
    <t>tr-16-17909</t>
  </si>
  <si>
    <t>Blaufränkisch Hochberc</t>
  </si>
  <si>
    <t>L-BOX-K/02</t>
  </si>
  <si>
    <t>tr-16-17977</t>
  </si>
  <si>
    <t>Blaufränkisch Tannenberg</t>
  </si>
  <si>
    <t>tr-16-18039</t>
  </si>
  <si>
    <t>tr-16-18040</t>
  </si>
  <si>
    <t>Blaufränkisch Szapary</t>
  </si>
  <si>
    <t>W-BOX-S/06</t>
  </si>
  <si>
    <t>tr-16-18403</t>
  </si>
  <si>
    <t>tr-16-18523</t>
  </si>
  <si>
    <t>ohne</t>
  </si>
  <si>
    <t>W-BOX-G/07</t>
  </si>
  <si>
    <t>P-BOX-M/04</t>
  </si>
  <si>
    <t>tr-16-18891</t>
  </si>
  <si>
    <t>P-BOX-M/01</t>
  </si>
  <si>
    <t>tr-16-18911</t>
  </si>
  <si>
    <t>tr-16-18939</t>
  </si>
  <si>
    <t>Wohlmuth</t>
  </si>
  <si>
    <t>Blaufränkisch Rabenkopf Privat</t>
  </si>
  <si>
    <t>tr-16-18953</t>
  </si>
  <si>
    <t>P-BOX-M/05</t>
  </si>
  <si>
    <t>G-BOX-B/04</t>
  </si>
  <si>
    <t>N-BOX-D/07</t>
  </si>
  <si>
    <t>tr-16-19929</t>
  </si>
  <si>
    <t>N-BOX-B/07</t>
  </si>
  <si>
    <t>tr-16-19937</t>
  </si>
  <si>
    <t>P-BOX-M/09</t>
  </si>
  <si>
    <t>R-BOX-L/09</t>
  </si>
  <si>
    <t>W-BOX-F/08</t>
  </si>
  <si>
    <t>Blaufränkisch Setz</t>
  </si>
  <si>
    <t>tr-16-19981</t>
  </si>
  <si>
    <t>Blaufränkisch Lutzmannsburg AR</t>
  </si>
  <si>
    <t>tr-16-19985</t>
  </si>
  <si>
    <t>Blaufränkisch Neckenmarkt AR</t>
  </si>
  <si>
    <t>tr-16-19986</t>
  </si>
  <si>
    <t>tr-16-19988</t>
  </si>
  <si>
    <t>tr-16-19990</t>
  </si>
  <si>
    <t>Prieler</t>
  </si>
  <si>
    <t xml:space="preserve">Blaufränkisch Goldberg </t>
  </si>
  <si>
    <t>tr-16-19999</t>
  </si>
  <si>
    <t>G-BOX-E/07</t>
  </si>
  <si>
    <t>tr-16-3174</t>
  </si>
  <si>
    <t>tr-16-3175</t>
  </si>
  <si>
    <t>tr-16-4804</t>
  </si>
  <si>
    <t xml:space="preserve">Cupido </t>
  </si>
  <si>
    <t>tr-16-4913</t>
  </si>
  <si>
    <t>tr-16-6585</t>
  </si>
  <si>
    <t>L-BOX-H/06</t>
  </si>
  <si>
    <t>P-BOX-C/04</t>
  </si>
  <si>
    <t>Blaufränkisch Altenberg</t>
  </si>
  <si>
    <t>P-BOX-F/02</t>
  </si>
  <si>
    <t>tr-1616188</t>
  </si>
  <si>
    <t>W-BOX-K/06</t>
  </si>
  <si>
    <t>tr-1616237</t>
  </si>
  <si>
    <t>Blaufränkisch aus den Rieden</t>
  </si>
  <si>
    <t>tr-16-10122</t>
  </si>
  <si>
    <t>tr-16-10858</t>
  </si>
  <si>
    <t>Wellanschitz</t>
  </si>
  <si>
    <t>Blaufränkisch Well Reserve</t>
  </si>
  <si>
    <t>G-BOX-E/05</t>
  </si>
  <si>
    <t>tr-16-11697</t>
  </si>
  <si>
    <t>tr-16-1368</t>
  </si>
  <si>
    <t>VR-I/06</t>
  </si>
  <si>
    <t>tr-16-15298</t>
  </si>
  <si>
    <t>tr-16-16358</t>
  </si>
  <si>
    <t>L-BOX-E/03</t>
  </si>
  <si>
    <t>Blaufränkisch Reihburg Reserve</t>
  </si>
  <si>
    <t>L-BOX-L/07</t>
  </si>
  <si>
    <t>tr-16-17954</t>
  </si>
  <si>
    <t>tr-16-17959</t>
  </si>
  <si>
    <t>P-BOX-G/06</t>
  </si>
  <si>
    <t>tr-16-17963</t>
  </si>
  <si>
    <t>L-BOX-C/03</t>
  </si>
  <si>
    <t>tr-16-17975</t>
  </si>
  <si>
    <t>tr-16-17979</t>
  </si>
  <si>
    <t>tr-16-18059</t>
  </si>
  <si>
    <t>W-BOX-B/09</t>
  </si>
  <si>
    <t>tr-16-18836</t>
  </si>
  <si>
    <t>N-BOX-B/06</t>
  </si>
  <si>
    <t>tr-16-19930</t>
  </si>
  <si>
    <t>Blaufränkisch Jagini</t>
  </si>
  <si>
    <t>tr-16-19995</t>
  </si>
  <si>
    <t>L-BOX-F/04</t>
  </si>
  <si>
    <t>tr-16-4806</t>
  </si>
  <si>
    <t>Blaufränkisch Ungerberg</t>
  </si>
  <si>
    <t>tr-1616191</t>
  </si>
  <si>
    <t>Blaufränkisch Königsberg Alte Weingärten</t>
  </si>
  <si>
    <t>L-BOX-G/03</t>
  </si>
  <si>
    <t>tr-1616233</t>
  </si>
  <si>
    <t>Blaufränkisch Lutzmannsburg VV</t>
  </si>
  <si>
    <t>tr-1616234</t>
  </si>
  <si>
    <t>tr-16-10124</t>
  </si>
  <si>
    <t xml:space="preserve">Blaufränkisch Spitzerberg </t>
  </si>
  <si>
    <t xml:space="preserve">Blaufränkisch </t>
  </si>
  <si>
    <t>tr-16-11204</t>
  </si>
  <si>
    <t>Blaufränkisch Königsberg Alte Reben</t>
  </si>
  <si>
    <t>W-BOX-N/01</t>
  </si>
  <si>
    <t>tr-16-11620</t>
  </si>
  <si>
    <t>tr-16-12625</t>
  </si>
  <si>
    <t>tr-16-17876</t>
  </si>
  <si>
    <t>tr-16-17960</t>
  </si>
  <si>
    <t>G-BOX-C/09</t>
  </si>
  <si>
    <t>tr-16-17964</t>
  </si>
  <si>
    <t>tr-16-17965</t>
  </si>
  <si>
    <t>W-BOX-P/06</t>
  </si>
  <si>
    <t>tr-16-18496</t>
  </si>
  <si>
    <t>N-BOX-B/01</t>
  </si>
  <si>
    <t>tr-16-20253</t>
  </si>
  <si>
    <t>tr-16-20254</t>
  </si>
  <si>
    <t>tr-16-20258</t>
  </si>
  <si>
    <t>VR-H/03</t>
  </si>
  <si>
    <t>L-BOX-I/08</t>
  </si>
  <si>
    <t>tr-16-17955</t>
  </si>
  <si>
    <t>P-BOX-F/04</t>
  </si>
  <si>
    <t>tr-16-17961</t>
  </si>
  <si>
    <t>tr-16-17968</t>
  </si>
  <si>
    <t>tr-16-18057</t>
  </si>
  <si>
    <t>tr-16-20530</t>
  </si>
  <si>
    <t>W-BOX-G/04</t>
  </si>
  <si>
    <t>tr-16-15384</t>
  </si>
  <si>
    <t>Saudade</t>
  </si>
  <si>
    <t>G-BOX-H/06</t>
  </si>
  <si>
    <t>tr-16-15511</t>
  </si>
  <si>
    <t>tr-16-17966</t>
  </si>
  <si>
    <t>tr-16-17967</t>
  </si>
  <si>
    <t>Blaufränkisch Alter Berg</t>
  </si>
  <si>
    <t>tr-16-17991</t>
  </si>
  <si>
    <t>tr-16-4805</t>
  </si>
  <si>
    <t>W-BOX-H/02</t>
  </si>
  <si>
    <t>tr-16-15385</t>
  </si>
  <si>
    <t>Blaufränkisch Liebkind</t>
  </si>
  <si>
    <t>tr-16-15509</t>
  </si>
  <si>
    <t>tr-16-18497</t>
  </si>
  <si>
    <t>tr-16-18499</t>
  </si>
  <si>
    <t>Tannenberg</t>
  </si>
  <si>
    <t>tr-16-18927</t>
  </si>
  <si>
    <t>Blaufränkich</t>
  </si>
  <si>
    <t>R-BOX-L/06</t>
  </si>
  <si>
    <t>tr-16-20632</t>
  </si>
  <si>
    <t>tr-16-13785</t>
  </si>
  <si>
    <t>Blaufränkisch Carnuntum</t>
  </si>
  <si>
    <t>tr-16-15503</t>
  </si>
  <si>
    <t>tr-16-10274</t>
  </si>
  <si>
    <t>W-BOX-H/03</t>
  </si>
  <si>
    <t>tr-16-15386</t>
  </si>
  <si>
    <t>VR-E/04</t>
  </si>
  <si>
    <t>tr-16-17508</t>
  </si>
  <si>
    <t>tr-16-18490</t>
  </si>
  <si>
    <t>Blaufränkisch Kalk &amp; Schiefer</t>
  </si>
  <si>
    <t>W-BOX-N/03</t>
  </si>
  <si>
    <t>tr-16-18770</t>
  </si>
  <si>
    <t>Blaufränkisch Jungenberg</t>
  </si>
  <si>
    <t>tr-16-18771</t>
  </si>
  <si>
    <t>tr-16-18772</t>
  </si>
  <si>
    <t>W-BOX-H/04</t>
  </si>
  <si>
    <t>tr-16-15387</t>
  </si>
  <si>
    <t>G-BOX-J/01</t>
  </si>
  <si>
    <t>tr-16-15508</t>
  </si>
  <si>
    <t>Blaufränkisch Leithakalk</t>
  </si>
  <si>
    <t>ORANGE-A/00</t>
  </si>
  <si>
    <t>tr-16-15370</t>
  </si>
  <si>
    <t>tr-16-17753</t>
  </si>
  <si>
    <t>tr-16-17755</t>
  </si>
  <si>
    <t>tr-16-18489</t>
  </si>
  <si>
    <t>tr-16-18491</t>
  </si>
  <si>
    <t>tr-16-18495</t>
  </si>
  <si>
    <t>tr-16-18498</t>
  </si>
  <si>
    <t>tr-16-17756</t>
  </si>
  <si>
    <t>tr-16-17752</t>
  </si>
  <si>
    <t>tr-16-10275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</si>
</sst>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6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29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21" fillId="0" borderId="0" applyBorder="0" applyProtection="0"/>
    <xf numFmtId="0" fontId="6" fillId="0" borderId="0" applyBorder="0" applyProtection="0"/>
  </cellStyleXfs>
  <cellXfs count="255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12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2" fillId="7" borderId="20" xfId="0" applyNumberFormat="1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2" fillId="4" borderId="23" xfId="0" applyNumberFormat="1" applyFont="1" applyFill="1" applyBorder="1" applyAlignment="1">
      <alignment horizontal="center" vertical="center"/>
    </xf>
    <xf numFmtId="164" fontId="12" fillId="7" borderId="23" xfId="0" applyNumberFormat="1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2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164" fontId="15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20" fillId="0" borderId="42" xfId="0" applyFont="1" applyBorder="1"/>
    <xf numFmtId="0" fontId="20" fillId="0" borderId="43" xfId="0" applyFont="1" applyBorder="1"/>
    <xf numFmtId="0" fontId="19" fillId="0" borderId="45" xfId="0" applyFont="1" applyBorder="1" applyAlignment="1">
      <alignment horizontal="center"/>
    </xf>
    <xf numFmtId="0" fontId="20" fillId="3" borderId="44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49" fontId="16" fillId="0" borderId="43" xfId="1" applyNumberFormat="1" applyFont="1" applyBorder="1" applyAlignment="1" applyProtection="1">
      <alignment horizontal="center" vertical="center"/>
    </xf>
    <xf numFmtId="49" fontId="16" fillId="0" borderId="47" xfId="1" applyNumberFormat="1" applyFont="1" applyBorder="1" applyAlignment="1" applyProtection="1">
      <alignment horizontal="center" vertical="center"/>
    </xf>
    <xf numFmtId="164" fontId="19" fillId="6" borderId="47" xfId="1" applyFont="1" applyFill="1" applyBorder="1" applyAlignment="1" applyProtection="1">
      <alignment horizontal="right" vertical="center"/>
    </xf>
    <xf numFmtId="164" fontId="20" fillId="3" borderId="46" xfId="1" applyFont="1" applyFill="1" applyBorder="1" applyAlignment="1" applyProtection="1">
      <alignment horizontal="right" vertical="center"/>
    </xf>
    <xf numFmtId="49" fontId="20" fillId="8" borderId="48" xfId="1" applyNumberFormat="1" applyFont="1" applyFill="1" applyBorder="1" applyAlignment="1" applyProtection="1">
      <alignment horizontal="center" vertical="center"/>
    </xf>
    <xf numFmtId="0" fontId="20" fillId="5" borderId="49" xfId="0" applyFont="1" applyFill="1" applyBorder="1" applyAlignment="1">
      <alignment horizontal="center" vertical="center"/>
    </xf>
    <xf numFmtId="164" fontId="19" fillId="6" borderId="46" xfId="0" applyNumberFormat="1" applyFont="1" applyFill="1" applyBorder="1" applyAlignment="1">
      <alignment horizontal="center" vertical="center"/>
    </xf>
    <xf numFmtId="164" fontId="20" fillId="3" borderId="50" xfId="0" applyNumberFormat="1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20" fillId="0" borderId="52" xfId="0" applyFont="1" applyBorder="1"/>
    <xf numFmtId="0" fontId="20" fillId="0" borderId="53" xfId="0" applyFont="1" applyBorder="1"/>
    <xf numFmtId="0" fontId="19" fillId="0" borderId="54" xfId="0" applyFont="1" applyBorder="1" applyAlignment="1">
      <alignment horizontal="center"/>
    </xf>
    <xf numFmtId="0" fontId="20" fillId="3" borderId="37" xfId="0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49" fontId="16" fillId="0" borderId="53" xfId="1" applyNumberFormat="1" applyFont="1" applyBorder="1" applyAlignment="1" applyProtection="1">
      <alignment horizontal="center" vertical="center"/>
    </xf>
    <xf numFmtId="49" fontId="16" fillId="0" borderId="55" xfId="1" applyNumberFormat="1" applyFont="1" applyBorder="1" applyAlignment="1" applyProtection="1">
      <alignment horizontal="center" vertical="center"/>
    </xf>
    <xf numFmtId="164" fontId="19" fillId="6" borderId="55" xfId="1" applyFont="1" applyFill="1" applyBorder="1" applyAlignment="1" applyProtection="1">
      <alignment horizontal="right" vertical="center"/>
    </xf>
    <xf numFmtId="164" fontId="20" fillId="3" borderId="56" xfId="1" applyFont="1" applyFill="1" applyBorder="1" applyAlignment="1" applyProtection="1">
      <alignment horizontal="right" vertical="center"/>
    </xf>
    <xf numFmtId="49" fontId="20" fillId="8" borderId="57" xfId="1" applyNumberFormat="1" applyFont="1" applyFill="1" applyBorder="1" applyAlignment="1" applyProtection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164" fontId="19" fillId="6" borderId="59" xfId="0" applyNumberFormat="1" applyFont="1" applyFill="1" applyBorder="1" applyAlignment="1">
      <alignment horizontal="center" vertical="center"/>
    </xf>
    <xf numFmtId="164" fontId="20" fillId="3" borderId="6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64" fontId="15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10" borderId="9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4" fillId="10" borderId="69" xfId="0" applyFont="1" applyFill="1" applyBorder="1" applyAlignment="1">
      <alignment horizontal="center" vertical="center"/>
    </xf>
    <xf numFmtId="0" fontId="26" fillId="10" borderId="10" xfId="0" applyFont="1" applyFill="1" applyBorder="1" applyAlignment="1">
      <alignment horizontal="center" vertical="center" wrapText="1"/>
    </xf>
    <xf numFmtId="0" fontId="26" fillId="10" borderId="11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4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4" fillId="13" borderId="24" xfId="1" applyNumberFormat="1" applyFont="1" applyFill="1" applyBorder="1" applyAlignment="1">
      <alignment horizontal="center" vertical="center"/>
    </xf>
    <xf numFmtId="166" fontId="24" fillId="13" borderId="26" xfId="1" applyNumberFormat="1" applyFont="1" applyFill="1" applyBorder="1" applyAlignment="1">
      <alignment horizontal="center" vertical="center"/>
    </xf>
    <xf numFmtId="166" fontId="24" fillId="13" borderId="27" xfId="1" applyNumberFormat="1" applyFont="1" applyFill="1" applyBorder="1" applyAlignment="1">
      <alignment horizontal="center" vertical="center"/>
    </xf>
    <xf numFmtId="0" fontId="24" fillId="10" borderId="85" xfId="0" applyFont="1" applyFill="1" applyBorder="1" applyAlignment="1">
      <alignment horizontal="center" vertical="center"/>
    </xf>
    <xf numFmtId="0" fontId="24" fillId="10" borderId="26" xfId="0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wrapText="1"/>
    </xf>
    <xf numFmtId="0" fontId="26" fillId="10" borderId="8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4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4" fillId="9" borderId="21" xfId="0" applyNumberFormat="1" applyFont="1" applyFill="1" applyBorder="1" applyAlignment="1">
      <alignment horizontal="center" vertical="center"/>
    </xf>
    <xf numFmtId="166" fontId="24" fillId="9" borderId="22" xfId="0" applyNumberFormat="1" applyFont="1" applyFill="1" applyBorder="1" applyAlignment="1">
      <alignment horizontal="center" vertical="center"/>
    </xf>
    <xf numFmtId="166" fontId="24" fillId="9" borderId="23" xfId="0" applyNumberFormat="1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3" fillId="11" borderId="87" xfId="0" applyFont="1" applyFill="1" applyBorder="1" applyAlignment="1">
      <alignment horizontal="center" vertical="center"/>
    </xf>
    <xf numFmtId="0" fontId="23" fillId="11" borderId="22" xfId="0" applyFont="1" applyFill="1" applyBorder="1" applyAlignment="1">
      <alignment horizontal="center" vertical="center"/>
    </xf>
    <xf numFmtId="43" fontId="1" fillId="12" borderId="88" xfId="0" applyNumberFormat="1" applyFont="1" applyFill="1" applyBorder="1" applyAlignment="1">
      <alignment horizontal="center" vertical="center"/>
    </xf>
    <xf numFmtId="43" fontId="23" fillId="9" borderId="89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4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90" xfId="0" applyFont="1" applyBorder="1" applyAlignment="1">
      <alignment vertical="center"/>
    </xf>
    <xf numFmtId="166" fontId="24" fillId="9" borderId="24" xfId="0" applyNumberFormat="1" applyFont="1" applyFill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3" fillId="11" borderId="91" xfId="0" applyFont="1" applyFill="1" applyBorder="1" applyAlignment="1">
      <alignment horizontal="center" vertical="center"/>
    </xf>
    <xf numFmtId="0" fontId="23" fillId="11" borderId="92" xfId="0" applyFont="1" applyFill="1" applyBorder="1" applyAlignment="1">
      <alignment horizontal="center" vertical="center"/>
    </xf>
    <xf numFmtId="43" fontId="1" fillId="12" borderId="93" xfId="0" applyNumberFormat="1" applyFont="1" applyFill="1" applyBorder="1" applyAlignment="1">
      <alignment horizontal="center" vertical="center"/>
    </xf>
    <xf numFmtId="43" fontId="23" fillId="9" borderId="60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9" fillId="14" borderId="0" xfId="0" applyFont="1" applyFill="1" applyAlignment="1">
      <alignment horizontal="left" vertical="center"/>
    </xf>
    <xf numFmtId="0" fontId="25" fillId="14" borderId="0" xfId="0" applyFont="1" applyFill="1" applyAlignment="1">
      <alignment horizontal="center" vertical="center"/>
    </xf>
    <xf numFmtId="0" fontId="30" fillId="14" borderId="0" xfId="0" applyFont="1" applyFill="1" applyAlignment="1">
      <alignment horizontal="right" vertical="center"/>
    </xf>
    <xf numFmtId="2" fontId="31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33" fillId="14" borderId="0" xfId="0" applyFont="1" applyFill="1" applyAlignment="1">
      <alignment vertical="center"/>
    </xf>
    <xf numFmtId="0" fontId="20" fillId="0" borderId="44" xfId="0" applyNumberFormat="1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3" borderId="8" xfId="2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right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4" fillId="10" borderId="64" xfId="0" applyFont="1" applyFill="1" applyBorder="1" applyAlignment="1">
      <alignment horizontal="center" vertical="center"/>
    </xf>
    <xf numFmtId="0" fontId="24" fillId="10" borderId="65" xfId="0" applyFont="1" applyFill="1" applyBorder="1" applyAlignment="1">
      <alignment horizontal="center" vertical="center"/>
    </xf>
    <xf numFmtId="0" fontId="24" fillId="10" borderId="66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2" fillId="9" borderId="45" xfId="0" applyFont="1" applyFill="1" applyBorder="1" applyAlignment="1">
      <alignment horizontal="center" vertical="center"/>
    </xf>
    <xf numFmtId="0" fontId="22" fillId="9" borderId="67" xfId="0" applyFont="1" applyFill="1" applyBorder="1" applyAlignment="1">
      <alignment horizontal="center" vertical="center"/>
    </xf>
    <xf numFmtId="0" fontId="22" fillId="9" borderId="68" xfId="0" applyFont="1" applyFill="1" applyBorder="1" applyAlignment="1">
      <alignment horizontal="center" vertical="center"/>
    </xf>
    <xf numFmtId="0" fontId="32" fillId="13" borderId="4" xfId="0" applyFont="1" applyFill="1" applyBorder="1" applyAlignment="1">
      <alignment horizontal="center" vertical="center"/>
    </xf>
    <xf numFmtId="0" fontId="32" fillId="13" borderId="18" xfId="0" applyFont="1" applyFill="1" applyBorder="1" applyAlignment="1">
      <alignment horizontal="center" vertical="center"/>
    </xf>
    <xf numFmtId="0" fontId="32" fillId="13" borderId="80" xfId="0" applyFont="1" applyFill="1" applyBorder="1" applyAlignment="1">
      <alignment horizontal="center" vertical="center"/>
    </xf>
    <xf numFmtId="0" fontId="24" fillId="13" borderId="81" xfId="0" applyFont="1" applyFill="1" applyBorder="1" applyAlignment="1">
      <alignment horizontal="center" vertical="center"/>
    </xf>
    <xf numFmtId="0" fontId="24" fillId="13" borderId="15" xfId="0" applyFont="1" applyFill="1" applyBorder="1" applyAlignment="1">
      <alignment horizontal="center" vertical="center"/>
    </xf>
    <xf numFmtId="0" fontId="24" fillId="13" borderId="4" xfId="0" applyFont="1" applyFill="1" applyBorder="1" applyAlignment="1">
      <alignment horizontal="center" vertical="center"/>
    </xf>
    <xf numFmtId="0" fontId="24" fillId="13" borderId="16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horizontal="center" vertical="center"/>
    </xf>
    <xf numFmtId="0" fontId="24" fillId="13" borderId="80" xfId="0" applyFont="1" applyFill="1" applyBorder="1" applyAlignment="1">
      <alignment horizontal="center" vertical="center"/>
    </xf>
    <xf numFmtId="0" fontId="24" fillId="14" borderId="0" xfId="0" applyFont="1" applyFill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 wrapText="1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2" fillId="9" borderId="63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8" fillId="14" borderId="0" xfId="0" applyFont="1" applyFill="1" applyAlignment="1">
      <alignment horizontal="right" vertical="center"/>
    </xf>
    <xf numFmtId="0" fontId="22" fillId="9" borderId="54" xfId="0" applyFont="1" applyFill="1" applyBorder="1" applyAlignment="1">
      <alignment horizontal="center" vertical="center"/>
    </xf>
    <xf numFmtId="0" fontId="22" fillId="9" borderId="74" xfId="0" applyFont="1" applyFill="1" applyBorder="1" applyAlignment="1">
      <alignment horizontal="center" vertical="center"/>
    </xf>
    <xf numFmtId="0" fontId="22" fillId="9" borderId="75" xfId="0" applyFont="1" applyFill="1" applyBorder="1" applyAlignment="1">
      <alignment horizontal="center" vertical="center"/>
    </xf>
    <xf numFmtId="0" fontId="27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6" fillId="13" borderId="18" xfId="0" applyFont="1" applyFill="1" applyBorder="1" applyAlignment="1">
      <alignment horizontal="center" vertical="center" wrapText="1"/>
    </xf>
    <xf numFmtId="0" fontId="26" fillId="13" borderId="25" xfId="0" applyFont="1" applyFill="1" applyBorder="1" applyAlignment="1">
      <alignment horizontal="center" vertical="center" wrapText="1"/>
    </xf>
    <xf numFmtId="0" fontId="24" fillId="10" borderId="82" xfId="0" applyFont="1" applyFill="1" applyBorder="1" applyAlignment="1">
      <alignment horizontal="center" vertical="center"/>
    </xf>
    <xf numFmtId="0" fontId="24" fillId="10" borderId="83" xfId="0" applyFont="1" applyFill="1" applyBorder="1" applyAlignment="1">
      <alignment horizontal="center" vertical="center"/>
    </xf>
    <xf numFmtId="0" fontId="24" fillId="10" borderId="84" xfId="0" applyFont="1" applyFill="1" applyBorder="1" applyAlignment="1">
      <alignment horizontal="center" vertical="center"/>
    </xf>
    <xf numFmtId="0" fontId="24" fillId="11" borderId="72" xfId="0" applyFont="1" applyFill="1" applyBorder="1" applyAlignment="1">
      <alignment horizontal="center" vertical="center"/>
    </xf>
    <xf numFmtId="0" fontId="24" fillId="11" borderId="78" xfId="0" applyFont="1" applyFill="1" applyBorder="1" applyAlignment="1">
      <alignment horizontal="center" vertical="center"/>
    </xf>
    <xf numFmtId="43" fontId="0" fillId="12" borderId="71" xfId="0" applyNumberFormat="1" applyFill="1" applyBorder="1" applyAlignment="1">
      <alignment horizontal="center" vertical="center"/>
    </xf>
    <xf numFmtId="43" fontId="0" fillId="12" borderId="77" xfId="0" applyNumberFormat="1" applyFill="1" applyBorder="1" applyAlignment="1">
      <alignment horizontal="center" vertical="center"/>
    </xf>
    <xf numFmtId="43" fontId="24" fillId="9" borderId="73" xfId="0" applyNumberFormat="1" applyFont="1" applyFill="1" applyBorder="1" applyAlignment="1">
      <alignment horizontal="center" vertical="center"/>
    </xf>
    <xf numFmtId="43" fontId="24" fillId="9" borderId="79" xfId="0" applyNumberFormat="1" applyFont="1" applyFill="1" applyBorder="1" applyAlignment="1">
      <alignment horizontal="center" vertical="center"/>
    </xf>
    <xf numFmtId="0" fontId="24" fillId="11" borderId="70" xfId="0" applyFont="1" applyFill="1" applyBorder="1" applyAlignment="1">
      <alignment horizontal="center" vertical="center"/>
    </xf>
    <xf numFmtId="0" fontId="24" fillId="11" borderId="76" xfId="0" applyFont="1" applyFill="1" applyBorder="1" applyAlignment="1">
      <alignment horizontal="center" vertical="center"/>
    </xf>
    <xf numFmtId="0" fontId="24" fillId="11" borderId="71" xfId="0" applyFont="1" applyFill="1" applyBorder="1" applyAlignment="1">
      <alignment horizontal="center" vertical="center"/>
    </xf>
    <xf numFmtId="0" fontId="24" fillId="11" borderId="77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612052</xdr:colOff>
      <xdr:row>1</xdr:row>
      <xdr:rowOff>122797</xdr:rowOff>
    </xdr:from>
    <xdr:to>
      <xdr:col>6</xdr:col>
      <xdr:colOff>1195972</xdr:colOff>
      <xdr:row>2</xdr:row>
      <xdr:rowOff>272557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12052" y="344309"/>
          <a:ext cx="2991013" cy="5189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310821</xdr:colOff>
      <xdr:row>118</xdr:row>
      <xdr:rowOff>74167</xdr:rowOff>
    </xdr:from>
    <xdr:to>
      <xdr:col>14</xdr:col>
      <xdr:colOff>568970</xdr:colOff>
      <xdr:row>132</xdr:row>
      <xdr:rowOff>176768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17914" y="23259051"/>
          <a:ext cx="7198847" cy="2790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35"/>
  <sheetViews>
    <sheetView showGridLines="0" tabSelected="1" topLeftCell="D1" zoomScale="86" zoomScaleNormal="86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/>
    <col min="7" max="7" width="21" style="2" customWidth="1"/>
    <col min="8" max="8" width="35.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hidden="1" customWidth="1"/>
    <col min="15" max="15" width="13.164062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7.66406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>
      <c r="S1" s="6"/>
      <c r="T1" s="6"/>
      <c r="W1" s="9"/>
      <c r="X1" s="9"/>
    </row>
    <row r="2" spans="1:1024" ht="29" customHeight="1" x14ac:dyDescent="0.2">
      <c r="G2" s="252"/>
      <c r="H2" s="11" t="s">
        <v>1</v>
      </c>
      <c r="I2" s="12"/>
      <c r="J2" s="183"/>
      <c r="K2" s="183"/>
      <c r="L2" s="183"/>
      <c r="M2" s="183"/>
      <c r="N2" s="183"/>
      <c r="O2" s="183"/>
      <c r="S2" s="182" t="s">
        <v>0</v>
      </c>
      <c r="T2" s="182"/>
      <c r="V2" s="184" t="s">
        <v>2</v>
      </c>
      <c r="W2" s="184"/>
      <c r="X2" s="184"/>
    </row>
    <row r="3" spans="1:1024" ht="31" customHeight="1" thickBot="1" x14ac:dyDescent="0.25">
      <c r="G3" s="252"/>
      <c r="H3" s="13" t="s">
        <v>3</v>
      </c>
      <c r="I3" s="14"/>
      <c r="J3" s="185"/>
      <c r="K3" s="185"/>
      <c r="L3" s="185"/>
      <c r="M3" s="185"/>
      <c r="N3" s="185"/>
      <c r="O3" s="185"/>
      <c r="S3" s="182"/>
      <c r="T3" s="182"/>
      <c r="V3" s="15" t="s">
        <v>4</v>
      </c>
      <c r="W3" s="16" t="s">
        <v>5</v>
      </c>
      <c r="X3" s="17" t="s">
        <v>6</v>
      </c>
    </row>
    <row r="4" spans="1:1024" ht="28" customHeight="1" thickBot="1" x14ac:dyDescent="0.25">
      <c r="D4" s="186" t="s">
        <v>25</v>
      </c>
      <c r="E4" s="186"/>
      <c r="F4" s="186"/>
      <c r="G4" s="253"/>
      <c r="H4" s="18" t="s">
        <v>7</v>
      </c>
      <c r="I4" s="14"/>
      <c r="J4" s="187"/>
      <c r="K4" s="187"/>
      <c r="L4" s="187"/>
      <c r="M4" s="187"/>
      <c r="N4" s="187"/>
      <c r="O4" s="187"/>
      <c r="S4" s="182"/>
      <c r="T4" s="182"/>
      <c r="V4" s="188">
        <f>SUM(V14:V135)</f>
        <v>0</v>
      </c>
      <c r="W4" s="189">
        <f>SUM(W14:W135)</f>
        <v>0</v>
      </c>
      <c r="X4" s="190">
        <f>SUM(X14:X135)</f>
        <v>0</v>
      </c>
    </row>
    <row r="5" spans="1:1024" ht="32" customHeight="1" thickBot="1" x14ac:dyDescent="0.25">
      <c r="D5" s="251" t="s">
        <v>137</v>
      </c>
      <c r="E5" s="251"/>
      <c r="F5" s="251"/>
      <c r="G5" s="254"/>
      <c r="H5" s="19" t="s">
        <v>8</v>
      </c>
      <c r="I5" s="20"/>
      <c r="J5" s="191"/>
      <c r="K5" s="191"/>
      <c r="L5" s="191"/>
      <c r="M5" s="191"/>
      <c r="N5" s="191"/>
      <c r="O5" s="191"/>
      <c r="S5" s="182"/>
      <c r="T5" s="182"/>
      <c r="V5" s="188"/>
      <c r="W5" s="189"/>
      <c r="X5" s="190"/>
    </row>
    <row r="6" spans="1:1024" ht="14" customHeight="1" x14ac:dyDescent="0.2">
      <c r="G6" s="21"/>
      <c r="H6" s="22"/>
      <c r="J6" s="23"/>
      <c r="S6" s="6"/>
      <c r="T6" s="6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92"/>
      <c r="K7" s="192"/>
      <c r="L7" s="193"/>
      <c r="M7" s="193"/>
      <c r="N7" s="194"/>
      <c r="O7" s="194"/>
      <c r="U7" s="24"/>
      <c r="V7" s="195" t="s">
        <v>10</v>
      </c>
      <c r="W7" s="195"/>
      <c r="X7" s="27"/>
    </row>
    <row r="8" spans="1:1024" ht="20" hidden="1" customHeight="1" outlineLevel="1" x14ac:dyDescent="0.2">
      <c r="G8" s="21"/>
      <c r="H8" s="28" t="s">
        <v>11</v>
      </c>
      <c r="I8" s="29"/>
      <c r="J8" s="196"/>
      <c r="K8" s="196"/>
      <c r="L8" s="197"/>
      <c r="M8" s="197"/>
      <c r="N8" s="198"/>
      <c r="O8" s="198"/>
      <c r="U8" s="24"/>
      <c r="V8" s="199" t="s">
        <v>12</v>
      </c>
      <c r="W8" s="199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96"/>
      <c r="K9" s="196"/>
      <c r="L9" s="197"/>
      <c r="M9" s="197"/>
      <c r="N9" s="198"/>
      <c r="O9" s="198"/>
      <c r="U9" s="24"/>
      <c r="V9" s="199" t="s">
        <v>14</v>
      </c>
      <c r="W9" s="199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200"/>
      <c r="K10" s="200"/>
      <c r="L10" s="201"/>
      <c r="M10" s="201"/>
      <c r="N10" s="202"/>
      <c r="O10" s="202"/>
      <c r="U10" s="24"/>
      <c r="V10" s="203" t="s">
        <v>16</v>
      </c>
      <c r="W10" s="203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thickBot="1" x14ac:dyDescent="0.25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204" t="s">
        <v>20</v>
      </c>
      <c r="B12" s="204"/>
      <c r="C12" s="204"/>
      <c r="D12" s="204" t="s">
        <v>21</v>
      </c>
      <c r="E12" s="204"/>
      <c r="F12" s="204"/>
      <c r="G12" s="205" t="s">
        <v>22</v>
      </c>
      <c r="H12" s="205"/>
      <c r="I12" s="205"/>
      <c r="J12" s="205"/>
      <c r="K12" s="205"/>
      <c r="L12" s="205"/>
      <c r="M12" s="205" t="s">
        <v>23</v>
      </c>
      <c r="N12" s="205"/>
      <c r="O12" s="205"/>
      <c r="P12" s="206" t="s">
        <v>24</v>
      </c>
      <c r="Q12" s="206"/>
      <c r="R12" s="206"/>
      <c r="S12" s="206"/>
      <c r="T12" s="206"/>
      <c r="U12" s="39" t="s">
        <v>25</v>
      </c>
      <c r="V12" s="184" t="s">
        <v>26</v>
      </c>
      <c r="W12" s="184"/>
      <c r="X12" s="184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71" t="s">
        <v>117</v>
      </c>
      <c r="B14" s="72" t="s">
        <v>123</v>
      </c>
      <c r="C14" s="73" t="s">
        <v>118</v>
      </c>
      <c r="D14" s="74" t="s">
        <v>124</v>
      </c>
      <c r="E14" s="75" t="s">
        <v>158</v>
      </c>
      <c r="F14" s="76" t="s">
        <v>119</v>
      </c>
      <c r="G14" s="77" t="s">
        <v>160</v>
      </c>
      <c r="H14" s="78" t="s">
        <v>343</v>
      </c>
      <c r="I14" s="75" t="s">
        <v>137</v>
      </c>
      <c r="J14" s="180">
        <v>2009</v>
      </c>
      <c r="K14" s="79" t="s">
        <v>120</v>
      </c>
      <c r="L14" s="80">
        <v>7</v>
      </c>
      <c r="M14" s="81" t="s">
        <v>141</v>
      </c>
      <c r="N14" s="82" t="s">
        <v>119</v>
      </c>
      <c r="O14" s="83" t="s">
        <v>119</v>
      </c>
      <c r="P14" s="84" t="s">
        <v>210</v>
      </c>
      <c r="Q14" s="85" t="s">
        <v>344</v>
      </c>
      <c r="R14" s="86" t="s">
        <v>122</v>
      </c>
      <c r="S14" s="87">
        <f t="shared" ref="S14:S23" si="0">T14/1.2</f>
        <v>20.833333333333336</v>
      </c>
      <c r="T14" s="88">
        <v>25</v>
      </c>
      <c r="U14" s="89"/>
      <c r="V14" s="90"/>
      <c r="W14" s="91">
        <f t="shared" ref="W14:W23" si="1">V14*S14</f>
        <v>0</v>
      </c>
      <c r="X14" s="92">
        <f t="shared" ref="X14:X23" si="2">V14*T14</f>
        <v>0</v>
      </c>
      <c r="Y14" s="66"/>
      <c r="Z14" s="93"/>
      <c r="AA14" s="94"/>
      <c r="AB14" s="95"/>
      <c r="AC14" s="96"/>
    </row>
    <row r="15" spans="1:1024" ht="15.75" customHeight="1" x14ac:dyDescent="0.2">
      <c r="A15" s="71" t="s">
        <v>117</v>
      </c>
      <c r="B15" s="72" t="s">
        <v>123</v>
      </c>
      <c r="C15" s="73" t="s">
        <v>118</v>
      </c>
      <c r="D15" s="74" t="s">
        <v>124</v>
      </c>
      <c r="E15" s="75" t="s">
        <v>158</v>
      </c>
      <c r="F15" s="76" t="s">
        <v>119</v>
      </c>
      <c r="G15" s="77" t="s">
        <v>160</v>
      </c>
      <c r="H15" s="78" t="s">
        <v>333</v>
      </c>
      <c r="I15" s="75" t="s">
        <v>137</v>
      </c>
      <c r="J15" s="180">
        <v>2013</v>
      </c>
      <c r="K15" s="79" t="s">
        <v>120</v>
      </c>
      <c r="L15" s="80">
        <v>6</v>
      </c>
      <c r="M15" s="81" t="s">
        <v>119</v>
      </c>
      <c r="N15" s="82" t="s">
        <v>119</v>
      </c>
      <c r="O15" s="83" t="s">
        <v>119</v>
      </c>
      <c r="P15" s="84" t="s">
        <v>169</v>
      </c>
      <c r="Q15" s="85" t="s">
        <v>334</v>
      </c>
      <c r="R15" s="86" t="s">
        <v>122</v>
      </c>
      <c r="S15" s="87">
        <f t="shared" si="0"/>
        <v>45.833333333333336</v>
      </c>
      <c r="T15" s="88">
        <v>55</v>
      </c>
      <c r="U15" s="89"/>
      <c r="V15" s="90"/>
      <c r="W15" s="91">
        <f t="shared" si="1"/>
        <v>0</v>
      </c>
      <c r="X15" s="92">
        <f t="shared" si="2"/>
        <v>0</v>
      </c>
      <c r="Y15" s="66"/>
      <c r="Z15" s="93"/>
      <c r="AA15" s="94"/>
      <c r="AB15" s="95"/>
      <c r="AC15" s="96"/>
    </row>
    <row r="16" spans="1:1024" ht="15.75" customHeight="1" x14ac:dyDescent="0.2">
      <c r="A16" s="71" t="s">
        <v>117</v>
      </c>
      <c r="B16" s="72" t="s">
        <v>123</v>
      </c>
      <c r="C16" s="73" t="s">
        <v>118</v>
      </c>
      <c r="D16" s="74" t="s">
        <v>124</v>
      </c>
      <c r="E16" s="75" t="s">
        <v>158</v>
      </c>
      <c r="F16" s="76" t="s">
        <v>119</v>
      </c>
      <c r="G16" s="77" t="s">
        <v>160</v>
      </c>
      <c r="H16" s="78" t="s">
        <v>333</v>
      </c>
      <c r="I16" s="75" t="s">
        <v>137</v>
      </c>
      <c r="J16" s="180">
        <v>2013</v>
      </c>
      <c r="K16" s="79" t="s">
        <v>120</v>
      </c>
      <c r="L16" s="80">
        <v>12</v>
      </c>
      <c r="M16" s="81" t="s">
        <v>119</v>
      </c>
      <c r="N16" s="82" t="s">
        <v>119</v>
      </c>
      <c r="O16" s="83" t="s">
        <v>119</v>
      </c>
      <c r="P16" s="84" t="s">
        <v>359</v>
      </c>
      <c r="Q16" s="85" t="s">
        <v>360</v>
      </c>
      <c r="R16" s="86" t="s">
        <v>122</v>
      </c>
      <c r="S16" s="87">
        <f t="shared" si="0"/>
        <v>45.833333333333336</v>
      </c>
      <c r="T16" s="88">
        <v>55</v>
      </c>
      <c r="U16" s="89"/>
      <c r="V16" s="90"/>
      <c r="W16" s="91">
        <f t="shared" si="1"/>
        <v>0</v>
      </c>
      <c r="X16" s="92">
        <f t="shared" si="2"/>
        <v>0</v>
      </c>
      <c r="Y16" s="66"/>
      <c r="Z16" s="93"/>
      <c r="AA16" s="94"/>
      <c r="AB16" s="95"/>
      <c r="AC16" s="96"/>
    </row>
    <row r="17" spans="1:29" ht="15.75" customHeight="1" x14ac:dyDescent="0.2">
      <c r="A17" s="71" t="s">
        <v>117</v>
      </c>
      <c r="B17" s="72" t="s">
        <v>123</v>
      </c>
      <c r="C17" s="73" t="s">
        <v>118</v>
      </c>
      <c r="D17" s="74" t="s">
        <v>124</v>
      </c>
      <c r="E17" s="75" t="s">
        <v>158</v>
      </c>
      <c r="F17" s="76" t="s">
        <v>119</v>
      </c>
      <c r="G17" s="77" t="s">
        <v>160</v>
      </c>
      <c r="H17" s="78" t="s">
        <v>161</v>
      </c>
      <c r="I17" s="75" t="s">
        <v>137</v>
      </c>
      <c r="J17" s="180">
        <v>2012</v>
      </c>
      <c r="K17" s="79" t="s">
        <v>120</v>
      </c>
      <c r="L17" s="80">
        <v>8</v>
      </c>
      <c r="M17" s="81" t="s">
        <v>119</v>
      </c>
      <c r="N17" s="82" t="s">
        <v>119</v>
      </c>
      <c r="O17" s="83" t="s">
        <v>119</v>
      </c>
      <c r="P17" s="84" t="s">
        <v>224</v>
      </c>
      <c r="Q17" s="85" t="s">
        <v>345</v>
      </c>
      <c r="R17" s="86" t="s">
        <v>122</v>
      </c>
      <c r="S17" s="87">
        <f t="shared" si="0"/>
        <v>50</v>
      </c>
      <c r="T17" s="88">
        <v>60</v>
      </c>
      <c r="U17" s="89"/>
      <c r="V17" s="90"/>
      <c r="W17" s="91">
        <f t="shared" si="1"/>
        <v>0</v>
      </c>
      <c r="X17" s="92">
        <f t="shared" si="2"/>
        <v>0</v>
      </c>
      <c r="Y17" s="66"/>
      <c r="Z17" s="93"/>
      <c r="AA17" s="94"/>
      <c r="AB17" s="95"/>
      <c r="AC17" s="96"/>
    </row>
    <row r="18" spans="1:29" ht="15.75" customHeight="1" x14ac:dyDescent="0.2">
      <c r="A18" s="71" t="s">
        <v>117</v>
      </c>
      <c r="B18" s="72" t="s">
        <v>123</v>
      </c>
      <c r="C18" s="73" t="s">
        <v>118</v>
      </c>
      <c r="D18" s="74" t="s">
        <v>124</v>
      </c>
      <c r="E18" s="75" t="s">
        <v>158</v>
      </c>
      <c r="F18" s="76" t="s">
        <v>119</v>
      </c>
      <c r="G18" s="77" t="s">
        <v>160</v>
      </c>
      <c r="H18" s="78" t="s">
        <v>161</v>
      </c>
      <c r="I18" s="75" t="s">
        <v>137</v>
      </c>
      <c r="J18" s="180">
        <v>2013</v>
      </c>
      <c r="K18" s="79" t="s">
        <v>120</v>
      </c>
      <c r="L18" s="80">
        <v>7</v>
      </c>
      <c r="M18" s="81" t="s">
        <v>119</v>
      </c>
      <c r="N18" s="82" t="s">
        <v>119</v>
      </c>
      <c r="O18" s="83" t="s">
        <v>119</v>
      </c>
      <c r="P18" s="84" t="s">
        <v>265</v>
      </c>
      <c r="Q18" s="85" t="s">
        <v>342</v>
      </c>
      <c r="R18" s="86" t="s">
        <v>122</v>
      </c>
      <c r="S18" s="87">
        <f t="shared" si="0"/>
        <v>50</v>
      </c>
      <c r="T18" s="88">
        <v>60</v>
      </c>
      <c r="U18" s="89"/>
      <c r="V18" s="90"/>
      <c r="W18" s="91">
        <f t="shared" si="1"/>
        <v>0</v>
      </c>
      <c r="X18" s="92">
        <f t="shared" si="2"/>
        <v>0</v>
      </c>
      <c r="Y18" s="66"/>
      <c r="Z18" s="93"/>
      <c r="AA18" s="94"/>
      <c r="AB18" s="95"/>
      <c r="AC18" s="96"/>
    </row>
    <row r="19" spans="1:29" ht="15.75" customHeight="1" x14ac:dyDescent="0.2">
      <c r="A19" s="71" t="s">
        <v>117</v>
      </c>
      <c r="B19" s="72" t="s">
        <v>123</v>
      </c>
      <c r="C19" s="73" t="s">
        <v>118</v>
      </c>
      <c r="D19" s="74" t="s">
        <v>124</v>
      </c>
      <c r="E19" s="75" t="s">
        <v>158</v>
      </c>
      <c r="F19" s="76" t="s">
        <v>119</v>
      </c>
      <c r="G19" s="77" t="s">
        <v>160</v>
      </c>
      <c r="H19" s="78" t="s">
        <v>161</v>
      </c>
      <c r="I19" s="75" t="s">
        <v>137</v>
      </c>
      <c r="J19" s="180">
        <v>2013</v>
      </c>
      <c r="K19" s="79" t="s">
        <v>120</v>
      </c>
      <c r="L19" s="80">
        <v>24</v>
      </c>
      <c r="M19" s="81" t="s">
        <v>119</v>
      </c>
      <c r="N19" s="82" t="s">
        <v>119</v>
      </c>
      <c r="O19" s="83" t="s">
        <v>119</v>
      </c>
      <c r="P19" s="84" t="s">
        <v>142</v>
      </c>
      <c r="Q19" s="85" t="s">
        <v>372</v>
      </c>
      <c r="R19" s="86" t="s">
        <v>122</v>
      </c>
      <c r="S19" s="87">
        <f t="shared" si="0"/>
        <v>50</v>
      </c>
      <c r="T19" s="88">
        <v>60</v>
      </c>
      <c r="U19" s="89"/>
      <c r="V19" s="90"/>
      <c r="W19" s="91">
        <f t="shared" si="1"/>
        <v>0</v>
      </c>
      <c r="X19" s="92">
        <f t="shared" si="2"/>
        <v>0</v>
      </c>
      <c r="Y19" s="66"/>
      <c r="Z19" s="93"/>
      <c r="AA19" s="94"/>
      <c r="AB19" s="95"/>
      <c r="AC19" s="96"/>
    </row>
    <row r="20" spans="1:29" ht="15.75" customHeight="1" x14ac:dyDescent="0.2">
      <c r="A20" s="71" t="s">
        <v>117</v>
      </c>
      <c r="B20" s="72" t="s">
        <v>123</v>
      </c>
      <c r="C20" s="73" t="s">
        <v>118</v>
      </c>
      <c r="D20" s="74" t="s">
        <v>124</v>
      </c>
      <c r="E20" s="75" t="s">
        <v>158</v>
      </c>
      <c r="F20" s="76" t="s">
        <v>119</v>
      </c>
      <c r="G20" s="77" t="s">
        <v>160</v>
      </c>
      <c r="H20" s="78" t="s">
        <v>161</v>
      </c>
      <c r="I20" s="75" t="s">
        <v>137</v>
      </c>
      <c r="J20" s="180">
        <v>2014</v>
      </c>
      <c r="K20" s="79" t="s">
        <v>120</v>
      </c>
      <c r="L20" s="80">
        <v>1</v>
      </c>
      <c r="M20" s="81" t="s">
        <v>119</v>
      </c>
      <c r="N20" s="82" t="s">
        <v>119</v>
      </c>
      <c r="O20" s="83" t="s">
        <v>119</v>
      </c>
      <c r="P20" s="84" t="s">
        <v>162</v>
      </c>
      <c r="Q20" s="85" t="s">
        <v>163</v>
      </c>
      <c r="R20" s="86" t="s">
        <v>122</v>
      </c>
      <c r="S20" s="87">
        <f t="shared" si="0"/>
        <v>50</v>
      </c>
      <c r="T20" s="88">
        <v>60</v>
      </c>
      <c r="U20" s="89"/>
      <c r="V20" s="90"/>
      <c r="W20" s="91">
        <f t="shared" si="1"/>
        <v>0</v>
      </c>
      <c r="X20" s="92">
        <f t="shared" si="2"/>
        <v>0</v>
      </c>
      <c r="Y20" s="66"/>
      <c r="Z20" s="93"/>
      <c r="AA20" s="94"/>
      <c r="AB20" s="95"/>
      <c r="AC20" s="96"/>
    </row>
    <row r="21" spans="1:29" ht="15.75" customHeight="1" x14ac:dyDescent="0.2">
      <c r="A21" s="71" t="s">
        <v>117</v>
      </c>
      <c r="B21" s="72" t="s">
        <v>123</v>
      </c>
      <c r="C21" s="73" t="s">
        <v>118</v>
      </c>
      <c r="D21" s="74" t="s">
        <v>124</v>
      </c>
      <c r="E21" s="75" t="s">
        <v>158</v>
      </c>
      <c r="F21" s="76" t="s">
        <v>119</v>
      </c>
      <c r="G21" s="77" t="s">
        <v>160</v>
      </c>
      <c r="H21" s="78" t="s">
        <v>161</v>
      </c>
      <c r="I21" s="75" t="s">
        <v>339</v>
      </c>
      <c r="J21" s="180">
        <v>2017</v>
      </c>
      <c r="K21" s="79" t="s">
        <v>120</v>
      </c>
      <c r="L21" s="80">
        <v>6</v>
      </c>
      <c r="M21" s="81" t="s">
        <v>141</v>
      </c>
      <c r="N21" s="82" t="s">
        <v>119</v>
      </c>
      <c r="O21" s="83" t="s">
        <v>119</v>
      </c>
      <c r="P21" s="84" t="s">
        <v>340</v>
      </c>
      <c r="Q21" s="85" t="s">
        <v>341</v>
      </c>
      <c r="R21" s="86" t="s">
        <v>122</v>
      </c>
      <c r="S21" s="87">
        <f t="shared" si="0"/>
        <v>70.833333333333343</v>
      </c>
      <c r="T21" s="88">
        <v>85</v>
      </c>
      <c r="U21" s="89"/>
      <c r="V21" s="90"/>
      <c r="W21" s="91">
        <f t="shared" si="1"/>
        <v>0</v>
      </c>
      <c r="X21" s="92">
        <f t="shared" si="2"/>
        <v>0</v>
      </c>
      <c r="Y21" s="66"/>
      <c r="Z21" s="93"/>
      <c r="AA21" s="94"/>
      <c r="AB21" s="95"/>
      <c r="AC21" s="96"/>
    </row>
    <row r="22" spans="1:29" ht="15.75" customHeight="1" x14ac:dyDescent="0.2">
      <c r="A22" s="71" t="s">
        <v>117</v>
      </c>
      <c r="B22" s="72" t="s">
        <v>123</v>
      </c>
      <c r="C22" s="73" t="s">
        <v>118</v>
      </c>
      <c r="D22" s="74" t="s">
        <v>124</v>
      </c>
      <c r="E22" s="75" t="s">
        <v>158</v>
      </c>
      <c r="F22" s="76" t="s">
        <v>119</v>
      </c>
      <c r="G22" s="77" t="s">
        <v>160</v>
      </c>
      <c r="H22" s="78" t="s">
        <v>295</v>
      </c>
      <c r="I22" s="75" t="s">
        <v>296</v>
      </c>
      <c r="J22" s="180">
        <v>2013</v>
      </c>
      <c r="K22" s="79" t="s">
        <v>120</v>
      </c>
      <c r="L22" s="80">
        <v>3</v>
      </c>
      <c r="M22" s="81" t="s">
        <v>119</v>
      </c>
      <c r="N22" s="82" t="s">
        <v>119</v>
      </c>
      <c r="O22" s="83" t="s">
        <v>119</v>
      </c>
      <c r="P22" s="84" t="s">
        <v>182</v>
      </c>
      <c r="Q22" s="85" t="s">
        <v>297</v>
      </c>
      <c r="R22" s="86" t="s">
        <v>122</v>
      </c>
      <c r="S22" s="87">
        <f t="shared" si="0"/>
        <v>50</v>
      </c>
      <c r="T22" s="88">
        <v>60</v>
      </c>
      <c r="U22" s="89"/>
      <c r="V22" s="90"/>
      <c r="W22" s="91">
        <f t="shared" si="1"/>
        <v>0</v>
      </c>
      <c r="X22" s="92">
        <f t="shared" si="2"/>
        <v>0</v>
      </c>
      <c r="Y22" s="66"/>
      <c r="Z22" s="93"/>
      <c r="AA22" s="94"/>
      <c r="AB22" s="95"/>
      <c r="AC22" s="96"/>
    </row>
    <row r="23" spans="1:29" ht="15.75" customHeight="1" x14ac:dyDescent="0.2">
      <c r="A23" s="71" t="s">
        <v>117</v>
      </c>
      <c r="B23" s="72" t="s">
        <v>123</v>
      </c>
      <c r="C23" s="73" t="s">
        <v>128</v>
      </c>
      <c r="D23" s="74" t="s">
        <v>124</v>
      </c>
      <c r="E23" s="75" t="s">
        <v>158</v>
      </c>
      <c r="F23" s="76" t="s">
        <v>119</v>
      </c>
      <c r="G23" s="77" t="s">
        <v>160</v>
      </c>
      <c r="H23" s="78" t="s">
        <v>323</v>
      </c>
      <c r="I23" s="75" t="s">
        <v>137</v>
      </c>
      <c r="J23" s="180">
        <v>2018</v>
      </c>
      <c r="K23" s="79" t="s">
        <v>120</v>
      </c>
      <c r="L23" s="80">
        <v>5</v>
      </c>
      <c r="M23" s="81" t="s">
        <v>119</v>
      </c>
      <c r="N23" s="82" t="s">
        <v>119</v>
      </c>
      <c r="O23" s="83" t="s">
        <v>119</v>
      </c>
      <c r="P23" s="84" t="s">
        <v>324</v>
      </c>
      <c r="Q23" s="85" t="s">
        <v>325</v>
      </c>
      <c r="R23" s="86" t="s">
        <v>122</v>
      </c>
      <c r="S23" s="87">
        <f t="shared" si="0"/>
        <v>25</v>
      </c>
      <c r="T23" s="88">
        <v>30</v>
      </c>
      <c r="U23" s="89"/>
      <c r="V23" s="90"/>
      <c r="W23" s="91">
        <f t="shared" si="1"/>
        <v>0</v>
      </c>
      <c r="X23" s="92">
        <f t="shared" si="2"/>
        <v>0</v>
      </c>
      <c r="Y23" s="66"/>
      <c r="Z23" s="93"/>
      <c r="AA23" s="94"/>
      <c r="AB23" s="95"/>
      <c r="AC23" s="96"/>
    </row>
    <row r="24" spans="1:29" ht="15.75" customHeight="1" x14ac:dyDescent="0.2">
      <c r="A24" s="71" t="s">
        <v>117</v>
      </c>
      <c r="B24" s="72" t="s">
        <v>123</v>
      </c>
      <c r="C24" s="73" t="s">
        <v>118</v>
      </c>
      <c r="D24" s="74" t="s">
        <v>124</v>
      </c>
      <c r="E24" s="75" t="s">
        <v>129</v>
      </c>
      <c r="F24" s="76" t="s">
        <v>119</v>
      </c>
      <c r="G24" s="77" t="s">
        <v>130</v>
      </c>
      <c r="H24" s="78" t="s">
        <v>257</v>
      </c>
      <c r="I24" s="75" t="s">
        <v>137</v>
      </c>
      <c r="J24" s="180">
        <v>1996</v>
      </c>
      <c r="K24" s="79" t="s">
        <v>120</v>
      </c>
      <c r="L24" s="80">
        <v>2</v>
      </c>
      <c r="M24" s="81" t="s">
        <v>126</v>
      </c>
      <c r="N24" s="82" t="s">
        <v>119</v>
      </c>
      <c r="O24" s="83" t="s">
        <v>119</v>
      </c>
      <c r="P24" s="84" t="s">
        <v>251</v>
      </c>
      <c r="Q24" s="85" t="s">
        <v>258</v>
      </c>
      <c r="R24" s="86" t="s">
        <v>127</v>
      </c>
      <c r="S24" s="87">
        <f t="shared" ref="S24:S39" si="3">T24/1.2</f>
        <v>66.666666666666671</v>
      </c>
      <c r="T24" s="88">
        <v>80</v>
      </c>
      <c r="U24" s="89"/>
      <c r="V24" s="90"/>
      <c r="W24" s="91">
        <f t="shared" ref="W24:W39" si="4">V24*S24</f>
        <v>0</v>
      </c>
      <c r="X24" s="92">
        <f t="shared" ref="X24:X39" si="5">V24*T24</f>
        <v>0</v>
      </c>
      <c r="Y24" s="66"/>
      <c r="Z24" s="93"/>
      <c r="AA24" s="94"/>
      <c r="AB24" s="95"/>
      <c r="AC24" s="96"/>
    </row>
    <row r="25" spans="1:29" ht="15.75" customHeight="1" x14ac:dyDescent="0.2">
      <c r="A25" s="71" t="s">
        <v>117</v>
      </c>
      <c r="B25" s="72" t="s">
        <v>123</v>
      </c>
      <c r="C25" s="73" t="s">
        <v>118</v>
      </c>
      <c r="D25" s="74" t="s">
        <v>124</v>
      </c>
      <c r="E25" s="75" t="s">
        <v>129</v>
      </c>
      <c r="F25" s="76" t="s">
        <v>119</v>
      </c>
      <c r="G25" s="77" t="s">
        <v>130</v>
      </c>
      <c r="H25" s="78" t="s">
        <v>257</v>
      </c>
      <c r="I25" s="75" t="s">
        <v>137</v>
      </c>
      <c r="J25" s="180">
        <v>1998</v>
      </c>
      <c r="K25" s="79" t="s">
        <v>120</v>
      </c>
      <c r="L25" s="80">
        <v>3</v>
      </c>
      <c r="M25" s="81" t="s">
        <v>126</v>
      </c>
      <c r="N25" s="82" t="s">
        <v>119</v>
      </c>
      <c r="O25" s="83" t="s">
        <v>119</v>
      </c>
      <c r="P25" s="84" t="s">
        <v>164</v>
      </c>
      <c r="Q25" s="85" t="s">
        <v>294</v>
      </c>
      <c r="R25" s="86" t="s">
        <v>127</v>
      </c>
      <c r="S25" s="87">
        <f t="shared" si="3"/>
        <v>70.833333333333343</v>
      </c>
      <c r="T25" s="88">
        <v>85</v>
      </c>
      <c r="U25" s="89"/>
      <c r="V25" s="90"/>
      <c r="W25" s="91">
        <f t="shared" si="4"/>
        <v>0</v>
      </c>
      <c r="X25" s="92">
        <f t="shared" si="5"/>
        <v>0</v>
      </c>
      <c r="Y25" s="66"/>
      <c r="Z25" s="93"/>
      <c r="AA25" s="94"/>
      <c r="AB25" s="95"/>
      <c r="AC25" s="96"/>
    </row>
    <row r="26" spans="1:29" ht="15.75" customHeight="1" x14ac:dyDescent="0.2">
      <c r="A26" s="71" t="s">
        <v>117</v>
      </c>
      <c r="B26" s="72" t="s">
        <v>123</v>
      </c>
      <c r="C26" s="73" t="s">
        <v>118</v>
      </c>
      <c r="D26" s="74" t="s">
        <v>124</v>
      </c>
      <c r="E26" s="75" t="s">
        <v>129</v>
      </c>
      <c r="F26" s="76" t="s">
        <v>119</v>
      </c>
      <c r="G26" s="77" t="s">
        <v>130</v>
      </c>
      <c r="H26" s="78" t="s">
        <v>196</v>
      </c>
      <c r="I26" s="75" t="s">
        <v>137</v>
      </c>
      <c r="J26" s="180">
        <v>2002</v>
      </c>
      <c r="K26" s="79" t="s">
        <v>120</v>
      </c>
      <c r="L26" s="80">
        <v>1</v>
      </c>
      <c r="M26" s="81" t="s">
        <v>141</v>
      </c>
      <c r="N26" s="82" t="s">
        <v>119</v>
      </c>
      <c r="O26" s="83" t="s">
        <v>119</v>
      </c>
      <c r="P26" s="84" t="s">
        <v>225</v>
      </c>
      <c r="Q26" s="85" t="s">
        <v>226</v>
      </c>
      <c r="R26" s="86" t="s">
        <v>122</v>
      </c>
      <c r="S26" s="87">
        <f t="shared" si="3"/>
        <v>66.666666666666671</v>
      </c>
      <c r="T26" s="88">
        <v>80</v>
      </c>
      <c r="U26" s="89"/>
      <c r="V26" s="90"/>
      <c r="W26" s="91">
        <f t="shared" si="4"/>
        <v>0</v>
      </c>
      <c r="X26" s="92">
        <f t="shared" si="5"/>
        <v>0</v>
      </c>
      <c r="Y26" s="66"/>
      <c r="Z26" s="93"/>
      <c r="AA26" s="94"/>
      <c r="AB26" s="95"/>
      <c r="AC26" s="96"/>
    </row>
    <row r="27" spans="1:29" ht="15.75" customHeight="1" x14ac:dyDescent="0.2">
      <c r="A27" s="71" t="s">
        <v>117</v>
      </c>
      <c r="B27" s="72" t="s">
        <v>123</v>
      </c>
      <c r="C27" s="73" t="s">
        <v>118</v>
      </c>
      <c r="D27" s="74" t="s">
        <v>124</v>
      </c>
      <c r="E27" s="75" t="s">
        <v>129</v>
      </c>
      <c r="F27" s="76" t="s">
        <v>119</v>
      </c>
      <c r="G27" s="77" t="s">
        <v>130</v>
      </c>
      <c r="H27" s="78" t="s">
        <v>196</v>
      </c>
      <c r="I27" s="75" t="s">
        <v>137</v>
      </c>
      <c r="J27" s="180">
        <v>2006</v>
      </c>
      <c r="K27" s="79" t="s">
        <v>143</v>
      </c>
      <c r="L27" s="80">
        <v>2</v>
      </c>
      <c r="M27" s="81" t="s">
        <v>141</v>
      </c>
      <c r="N27" s="82" t="s">
        <v>119</v>
      </c>
      <c r="O27" s="83" t="s">
        <v>119</v>
      </c>
      <c r="P27" s="84" t="s">
        <v>281</v>
      </c>
      <c r="Q27" s="85" t="s">
        <v>282</v>
      </c>
      <c r="R27" s="86" t="s">
        <v>122</v>
      </c>
      <c r="S27" s="87">
        <f t="shared" si="3"/>
        <v>150</v>
      </c>
      <c r="T27" s="88">
        <v>180</v>
      </c>
      <c r="U27" s="89"/>
      <c r="V27" s="90"/>
      <c r="W27" s="91">
        <f t="shared" si="4"/>
        <v>0</v>
      </c>
      <c r="X27" s="92">
        <f t="shared" si="5"/>
        <v>0</v>
      </c>
      <c r="Y27" s="66"/>
      <c r="Z27" s="93"/>
      <c r="AA27" s="94"/>
      <c r="AB27" s="95"/>
      <c r="AC27" s="96"/>
    </row>
    <row r="28" spans="1:29" ht="15.75" customHeight="1" x14ac:dyDescent="0.2">
      <c r="A28" s="71" t="s">
        <v>117</v>
      </c>
      <c r="B28" s="72" t="s">
        <v>123</v>
      </c>
      <c r="C28" s="73" t="s">
        <v>118</v>
      </c>
      <c r="D28" s="74" t="s">
        <v>124</v>
      </c>
      <c r="E28" s="75" t="s">
        <v>129</v>
      </c>
      <c r="F28" s="76" t="s">
        <v>119</v>
      </c>
      <c r="G28" s="77" t="s">
        <v>130</v>
      </c>
      <c r="H28" s="78" t="s">
        <v>196</v>
      </c>
      <c r="I28" s="75" t="s">
        <v>137</v>
      </c>
      <c r="J28" s="180">
        <v>2009</v>
      </c>
      <c r="K28" s="79" t="s">
        <v>140</v>
      </c>
      <c r="L28" s="80">
        <v>1</v>
      </c>
      <c r="M28" s="81" t="s">
        <v>119</v>
      </c>
      <c r="N28" s="82" t="s">
        <v>119</v>
      </c>
      <c r="O28" s="83" t="s">
        <v>119</v>
      </c>
      <c r="P28" s="84" t="s">
        <v>142</v>
      </c>
      <c r="Q28" s="85" t="s">
        <v>197</v>
      </c>
      <c r="R28" s="86" t="s">
        <v>122</v>
      </c>
      <c r="S28" s="87">
        <f t="shared" si="3"/>
        <v>283.33333333333337</v>
      </c>
      <c r="T28" s="88">
        <v>340</v>
      </c>
      <c r="U28" s="89"/>
      <c r="V28" s="90"/>
      <c r="W28" s="91">
        <f t="shared" si="4"/>
        <v>0</v>
      </c>
      <c r="X28" s="92">
        <f t="shared" si="5"/>
        <v>0</v>
      </c>
      <c r="Y28" s="66"/>
      <c r="Z28" s="93"/>
      <c r="AA28" s="94"/>
      <c r="AB28" s="95"/>
      <c r="AC28" s="96"/>
    </row>
    <row r="29" spans="1:29" ht="15.75" customHeight="1" x14ac:dyDescent="0.2">
      <c r="A29" s="71" t="s">
        <v>117</v>
      </c>
      <c r="B29" s="72" t="s">
        <v>123</v>
      </c>
      <c r="C29" s="73" t="s">
        <v>118</v>
      </c>
      <c r="D29" s="74" t="s">
        <v>124</v>
      </c>
      <c r="E29" s="75" t="s">
        <v>129</v>
      </c>
      <c r="F29" s="76" t="s">
        <v>119</v>
      </c>
      <c r="G29" s="77" t="s">
        <v>130</v>
      </c>
      <c r="H29" s="78" t="s">
        <v>196</v>
      </c>
      <c r="I29" s="75" t="s">
        <v>137</v>
      </c>
      <c r="J29" s="180">
        <v>2009</v>
      </c>
      <c r="K29" s="79" t="s">
        <v>192</v>
      </c>
      <c r="L29" s="80">
        <v>1</v>
      </c>
      <c r="M29" s="81" t="s">
        <v>119</v>
      </c>
      <c r="N29" s="82" t="s">
        <v>119</v>
      </c>
      <c r="O29" s="83" t="s">
        <v>119</v>
      </c>
      <c r="P29" s="84" t="s">
        <v>142</v>
      </c>
      <c r="Q29" s="85" t="s">
        <v>198</v>
      </c>
      <c r="R29" s="86" t="s">
        <v>122</v>
      </c>
      <c r="S29" s="87">
        <f t="shared" si="3"/>
        <v>1000</v>
      </c>
      <c r="T29" s="88">
        <v>1200</v>
      </c>
      <c r="U29" s="89"/>
      <c r="V29" s="90"/>
      <c r="W29" s="91">
        <f t="shared" si="4"/>
        <v>0</v>
      </c>
      <c r="X29" s="92">
        <f t="shared" si="5"/>
        <v>0</v>
      </c>
      <c r="Y29" s="66"/>
      <c r="Z29" s="93"/>
      <c r="AA29" s="94"/>
      <c r="AB29" s="95"/>
      <c r="AC29" s="96"/>
    </row>
    <row r="30" spans="1:29" ht="15.75" customHeight="1" x14ac:dyDescent="0.2">
      <c r="A30" s="71" t="s">
        <v>117</v>
      </c>
      <c r="B30" s="72" t="s">
        <v>123</v>
      </c>
      <c r="C30" s="73" t="s">
        <v>118</v>
      </c>
      <c r="D30" s="74" t="s">
        <v>124</v>
      </c>
      <c r="E30" s="75" t="s">
        <v>129</v>
      </c>
      <c r="F30" s="76" t="s">
        <v>119</v>
      </c>
      <c r="G30" s="77" t="s">
        <v>130</v>
      </c>
      <c r="H30" s="78" t="s">
        <v>196</v>
      </c>
      <c r="I30" s="75" t="s">
        <v>137</v>
      </c>
      <c r="J30" s="180">
        <v>2009</v>
      </c>
      <c r="K30" s="79" t="s">
        <v>159</v>
      </c>
      <c r="L30" s="80">
        <v>1</v>
      </c>
      <c r="M30" s="81" t="s">
        <v>119</v>
      </c>
      <c r="N30" s="82" t="s">
        <v>119</v>
      </c>
      <c r="O30" s="83" t="s">
        <v>119</v>
      </c>
      <c r="P30" s="84" t="s">
        <v>142</v>
      </c>
      <c r="Q30" s="85" t="s">
        <v>199</v>
      </c>
      <c r="R30" s="86" t="s">
        <v>122</v>
      </c>
      <c r="S30" s="87">
        <f t="shared" si="3"/>
        <v>1250</v>
      </c>
      <c r="T30" s="88">
        <v>1500</v>
      </c>
      <c r="U30" s="89"/>
      <c r="V30" s="90"/>
      <c r="W30" s="91">
        <f t="shared" si="4"/>
        <v>0</v>
      </c>
      <c r="X30" s="92">
        <f t="shared" si="5"/>
        <v>0</v>
      </c>
      <c r="Y30" s="66"/>
      <c r="Z30" s="93"/>
      <c r="AA30" s="94"/>
      <c r="AB30" s="95"/>
      <c r="AC30" s="96"/>
    </row>
    <row r="31" spans="1:29" ht="15.75" customHeight="1" x14ac:dyDescent="0.2">
      <c r="A31" s="71" t="s">
        <v>117</v>
      </c>
      <c r="B31" s="72" t="s">
        <v>123</v>
      </c>
      <c r="C31" s="73" t="s">
        <v>118</v>
      </c>
      <c r="D31" s="74" t="s">
        <v>124</v>
      </c>
      <c r="E31" s="75" t="s">
        <v>129</v>
      </c>
      <c r="F31" s="76" t="s">
        <v>119</v>
      </c>
      <c r="G31" s="77" t="s">
        <v>130</v>
      </c>
      <c r="H31" s="78" t="s">
        <v>196</v>
      </c>
      <c r="I31" s="75" t="s">
        <v>137</v>
      </c>
      <c r="J31" s="180">
        <v>2009</v>
      </c>
      <c r="K31" s="79" t="s">
        <v>143</v>
      </c>
      <c r="L31" s="80">
        <v>1</v>
      </c>
      <c r="M31" s="81" t="s">
        <v>141</v>
      </c>
      <c r="N31" s="82" t="s">
        <v>119</v>
      </c>
      <c r="O31" s="83" t="s">
        <v>119</v>
      </c>
      <c r="P31" s="84" t="s">
        <v>215</v>
      </c>
      <c r="Q31" s="85" t="s">
        <v>216</v>
      </c>
      <c r="R31" s="86" t="s">
        <v>127</v>
      </c>
      <c r="S31" s="87">
        <f t="shared" si="3"/>
        <v>133.33333333333334</v>
      </c>
      <c r="T31" s="88">
        <v>160</v>
      </c>
      <c r="U31" s="89"/>
      <c r="V31" s="90"/>
      <c r="W31" s="91">
        <f t="shared" si="4"/>
        <v>0</v>
      </c>
      <c r="X31" s="92">
        <f t="shared" si="5"/>
        <v>0</v>
      </c>
      <c r="Y31" s="66"/>
      <c r="Z31" s="93"/>
      <c r="AA31" s="94"/>
      <c r="AB31" s="95"/>
      <c r="AC31" s="96"/>
    </row>
    <row r="32" spans="1:29" ht="15.75" customHeight="1" x14ac:dyDescent="0.2">
      <c r="A32" s="71" t="s">
        <v>117</v>
      </c>
      <c r="B32" s="72" t="s">
        <v>123</v>
      </c>
      <c r="C32" s="73" t="s">
        <v>118</v>
      </c>
      <c r="D32" s="74" t="s">
        <v>124</v>
      </c>
      <c r="E32" s="75" t="s">
        <v>129</v>
      </c>
      <c r="F32" s="76" t="s">
        <v>119</v>
      </c>
      <c r="G32" s="77" t="s">
        <v>130</v>
      </c>
      <c r="H32" s="78" t="s">
        <v>196</v>
      </c>
      <c r="I32" s="75" t="s">
        <v>137</v>
      </c>
      <c r="J32" s="180">
        <v>2009</v>
      </c>
      <c r="K32" s="79" t="s">
        <v>143</v>
      </c>
      <c r="L32" s="80">
        <v>2</v>
      </c>
      <c r="M32" s="81" t="s">
        <v>141</v>
      </c>
      <c r="N32" s="82" t="s">
        <v>119</v>
      </c>
      <c r="O32" s="83" t="s">
        <v>154</v>
      </c>
      <c r="P32" s="84" t="s">
        <v>214</v>
      </c>
      <c r="Q32" s="85" t="s">
        <v>266</v>
      </c>
      <c r="R32" s="86" t="s">
        <v>127</v>
      </c>
      <c r="S32" s="87">
        <f t="shared" si="3"/>
        <v>133.33333333333334</v>
      </c>
      <c r="T32" s="88">
        <v>160</v>
      </c>
      <c r="U32" s="89"/>
      <c r="V32" s="90"/>
      <c r="W32" s="91">
        <f t="shared" si="4"/>
        <v>0</v>
      </c>
      <c r="X32" s="92">
        <f t="shared" si="5"/>
        <v>0</v>
      </c>
      <c r="Y32" s="66"/>
      <c r="Z32" s="93"/>
      <c r="AA32" s="94"/>
      <c r="AB32" s="95"/>
      <c r="AC32" s="96"/>
    </row>
    <row r="33" spans="1:29" ht="15.75" customHeight="1" x14ac:dyDescent="0.2">
      <c r="A33" s="71" t="s">
        <v>117</v>
      </c>
      <c r="B33" s="72" t="s">
        <v>123</v>
      </c>
      <c r="C33" s="73" t="s">
        <v>118</v>
      </c>
      <c r="D33" s="74" t="s">
        <v>124</v>
      </c>
      <c r="E33" s="75" t="s">
        <v>129</v>
      </c>
      <c r="F33" s="76" t="s">
        <v>119</v>
      </c>
      <c r="G33" s="77" t="s">
        <v>130</v>
      </c>
      <c r="H33" s="78" t="s">
        <v>196</v>
      </c>
      <c r="I33" s="75" t="s">
        <v>137</v>
      </c>
      <c r="J33" s="180">
        <v>2009</v>
      </c>
      <c r="K33" s="79" t="s">
        <v>157</v>
      </c>
      <c r="L33" s="80">
        <v>3</v>
      </c>
      <c r="M33" s="81" t="s">
        <v>119</v>
      </c>
      <c r="N33" s="82" t="s">
        <v>119</v>
      </c>
      <c r="O33" s="83" t="s">
        <v>119</v>
      </c>
      <c r="P33" s="84" t="s">
        <v>142</v>
      </c>
      <c r="Q33" s="85" t="s">
        <v>302</v>
      </c>
      <c r="R33" s="86" t="s">
        <v>122</v>
      </c>
      <c r="S33" s="87">
        <f t="shared" si="3"/>
        <v>433.33333333333337</v>
      </c>
      <c r="T33" s="88">
        <v>520</v>
      </c>
      <c r="U33" s="89"/>
      <c r="V33" s="90"/>
      <c r="W33" s="91">
        <f t="shared" si="4"/>
        <v>0</v>
      </c>
      <c r="X33" s="92">
        <f t="shared" si="5"/>
        <v>0</v>
      </c>
      <c r="Y33" s="66"/>
      <c r="Z33" s="93"/>
      <c r="AA33" s="94"/>
      <c r="AB33" s="95"/>
      <c r="AC33" s="96"/>
    </row>
    <row r="34" spans="1:29" ht="15.75" customHeight="1" x14ac:dyDescent="0.2">
      <c r="A34" s="71" t="s">
        <v>117</v>
      </c>
      <c r="B34" s="72" t="s">
        <v>123</v>
      </c>
      <c r="C34" s="73" t="s">
        <v>118</v>
      </c>
      <c r="D34" s="74" t="s">
        <v>124</v>
      </c>
      <c r="E34" s="75" t="s">
        <v>129</v>
      </c>
      <c r="F34" s="76" t="s">
        <v>119</v>
      </c>
      <c r="G34" s="77" t="s">
        <v>130</v>
      </c>
      <c r="H34" s="78" t="s">
        <v>196</v>
      </c>
      <c r="I34" s="75" t="s">
        <v>137</v>
      </c>
      <c r="J34" s="180">
        <v>2010</v>
      </c>
      <c r="K34" s="79" t="s">
        <v>120</v>
      </c>
      <c r="L34" s="80">
        <v>3</v>
      </c>
      <c r="M34" s="81" t="s">
        <v>126</v>
      </c>
      <c r="N34" s="82" t="s">
        <v>119</v>
      </c>
      <c r="O34" s="83" t="s">
        <v>119</v>
      </c>
      <c r="P34" s="84" t="s">
        <v>309</v>
      </c>
      <c r="Q34" s="85" t="s">
        <v>310</v>
      </c>
      <c r="R34" s="86" t="s">
        <v>127</v>
      </c>
      <c r="S34" s="87">
        <f t="shared" si="3"/>
        <v>66.666666666666671</v>
      </c>
      <c r="T34" s="88">
        <v>80</v>
      </c>
      <c r="U34" s="89"/>
      <c r="V34" s="90"/>
      <c r="W34" s="91">
        <f t="shared" si="4"/>
        <v>0</v>
      </c>
      <c r="X34" s="92">
        <f t="shared" si="5"/>
        <v>0</v>
      </c>
      <c r="Y34" s="66"/>
      <c r="Z34" s="93"/>
      <c r="AA34" s="94"/>
      <c r="AB34" s="95"/>
      <c r="AC34" s="96"/>
    </row>
    <row r="35" spans="1:29" ht="15.75" customHeight="1" x14ac:dyDescent="0.2">
      <c r="A35" s="71" t="s">
        <v>117</v>
      </c>
      <c r="B35" s="72" t="s">
        <v>123</v>
      </c>
      <c r="C35" s="73" t="s">
        <v>118</v>
      </c>
      <c r="D35" s="74" t="s">
        <v>124</v>
      </c>
      <c r="E35" s="75" t="s">
        <v>129</v>
      </c>
      <c r="F35" s="76" t="s">
        <v>119</v>
      </c>
      <c r="G35" s="77" t="s">
        <v>130</v>
      </c>
      <c r="H35" s="78" t="s">
        <v>196</v>
      </c>
      <c r="I35" s="75" t="s">
        <v>137</v>
      </c>
      <c r="J35" s="180">
        <v>2010</v>
      </c>
      <c r="K35" s="79" t="s">
        <v>143</v>
      </c>
      <c r="L35" s="80">
        <v>3</v>
      </c>
      <c r="M35" s="81" t="s">
        <v>141</v>
      </c>
      <c r="N35" s="82" t="s">
        <v>119</v>
      </c>
      <c r="O35" s="83" t="s">
        <v>119</v>
      </c>
      <c r="P35" s="84" t="s">
        <v>281</v>
      </c>
      <c r="Q35" s="85" t="s">
        <v>311</v>
      </c>
      <c r="R35" s="86" t="s">
        <v>127</v>
      </c>
      <c r="S35" s="87">
        <f t="shared" si="3"/>
        <v>133.33333333333334</v>
      </c>
      <c r="T35" s="88">
        <v>160</v>
      </c>
      <c r="U35" s="89"/>
      <c r="V35" s="90"/>
      <c r="W35" s="91">
        <f t="shared" si="4"/>
        <v>0</v>
      </c>
      <c r="X35" s="92">
        <f t="shared" si="5"/>
        <v>0</v>
      </c>
      <c r="Y35" s="66"/>
      <c r="Z35" s="93"/>
      <c r="AA35" s="94"/>
      <c r="AB35" s="95"/>
      <c r="AC35" s="96"/>
    </row>
    <row r="36" spans="1:29" ht="15.75" customHeight="1" x14ac:dyDescent="0.2">
      <c r="A36" s="71" t="s">
        <v>117</v>
      </c>
      <c r="B36" s="72" t="s">
        <v>123</v>
      </c>
      <c r="C36" s="73" t="s">
        <v>118</v>
      </c>
      <c r="D36" s="74" t="s">
        <v>124</v>
      </c>
      <c r="E36" s="75" t="s">
        <v>129</v>
      </c>
      <c r="F36" s="76" t="s">
        <v>119</v>
      </c>
      <c r="G36" s="77" t="s">
        <v>130</v>
      </c>
      <c r="H36" s="78" t="s">
        <v>196</v>
      </c>
      <c r="I36" s="75" t="s">
        <v>137</v>
      </c>
      <c r="J36" s="180">
        <v>2015</v>
      </c>
      <c r="K36" s="79" t="s">
        <v>143</v>
      </c>
      <c r="L36" s="80">
        <v>3</v>
      </c>
      <c r="M36" s="81" t="s">
        <v>141</v>
      </c>
      <c r="N36" s="82" t="s">
        <v>119</v>
      </c>
      <c r="O36" s="83" t="s">
        <v>119</v>
      </c>
      <c r="P36" s="84" t="s">
        <v>180</v>
      </c>
      <c r="Q36" s="85" t="s">
        <v>312</v>
      </c>
      <c r="R36" s="86" t="s">
        <v>127</v>
      </c>
      <c r="S36" s="87">
        <f t="shared" si="3"/>
        <v>133.33333333333334</v>
      </c>
      <c r="T36" s="88">
        <v>160</v>
      </c>
      <c r="U36" s="89"/>
      <c r="V36" s="90"/>
      <c r="W36" s="91">
        <f t="shared" si="4"/>
        <v>0</v>
      </c>
      <c r="X36" s="92">
        <f t="shared" si="5"/>
        <v>0</v>
      </c>
      <c r="Y36" s="66"/>
      <c r="Z36" s="93"/>
      <c r="AA36" s="94"/>
      <c r="AB36" s="95"/>
      <c r="AC36" s="96"/>
    </row>
    <row r="37" spans="1:29" ht="15.75" customHeight="1" x14ac:dyDescent="0.2">
      <c r="A37" s="71" t="s">
        <v>117</v>
      </c>
      <c r="B37" s="72" t="s">
        <v>123</v>
      </c>
      <c r="C37" s="73" t="s">
        <v>118</v>
      </c>
      <c r="D37" s="74" t="s">
        <v>124</v>
      </c>
      <c r="E37" s="75" t="s">
        <v>129</v>
      </c>
      <c r="F37" s="76" t="s">
        <v>119</v>
      </c>
      <c r="G37" s="77" t="s">
        <v>152</v>
      </c>
      <c r="H37" s="78" t="s">
        <v>361</v>
      </c>
      <c r="I37" s="75" t="s">
        <v>137</v>
      </c>
      <c r="J37" s="180">
        <v>2015</v>
      </c>
      <c r="K37" s="79" t="s">
        <v>120</v>
      </c>
      <c r="L37" s="80">
        <v>16</v>
      </c>
      <c r="M37" s="81" t="s">
        <v>119</v>
      </c>
      <c r="N37" s="82" t="s">
        <v>119</v>
      </c>
      <c r="O37" s="83" t="s">
        <v>119</v>
      </c>
      <c r="P37" s="84" t="s">
        <v>362</v>
      </c>
      <c r="Q37" s="85" t="s">
        <v>363</v>
      </c>
      <c r="R37" s="86" t="s">
        <v>122</v>
      </c>
      <c r="S37" s="87">
        <f t="shared" si="3"/>
        <v>19</v>
      </c>
      <c r="T37" s="88">
        <v>22.8</v>
      </c>
      <c r="U37" s="89"/>
      <c r="V37" s="90"/>
      <c r="W37" s="91">
        <f t="shared" si="4"/>
        <v>0</v>
      </c>
      <c r="X37" s="92">
        <f t="shared" si="5"/>
        <v>0</v>
      </c>
      <c r="Y37" s="66"/>
      <c r="Z37" s="93"/>
      <c r="AA37" s="94"/>
      <c r="AB37" s="95"/>
      <c r="AC37" s="96"/>
    </row>
    <row r="38" spans="1:29" ht="15.75" customHeight="1" x14ac:dyDescent="0.2">
      <c r="A38" s="71" t="s">
        <v>117</v>
      </c>
      <c r="B38" s="72" t="s">
        <v>123</v>
      </c>
      <c r="C38" s="73" t="s">
        <v>118</v>
      </c>
      <c r="D38" s="74" t="s">
        <v>124</v>
      </c>
      <c r="E38" s="75" t="s">
        <v>129</v>
      </c>
      <c r="F38" s="76" t="s">
        <v>119</v>
      </c>
      <c r="G38" s="77" t="s">
        <v>152</v>
      </c>
      <c r="H38" s="78" t="s">
        <v>232</v>
      </c>
      <c r="I38" s="75" t="s">
        <v>137</v>
      </c>
      <c r="J38" s="180">
        <v>2007</v>
      </c>
      <c r="K38" s="79" t="s">
        <v>120</v>
      </c>
      <c r="L38" s="80">
        <v>9</v>
      </c>
      <c r="M38" s="81" t="s">
        <v>126</v>
      </c>
      <c r="N38" s="82" t="s">
        <v>119</v>
      </c>
      <c r="O38" s="83" t="s">
        <v>119</v>
      </c>
      <c r="P38" s="84" t="s">
        <v>348</v>
      </c>
      <c r="Q38" s="85" t="s">
        <v>349</v>
      </c>
      <c r="R38" s="86" t="s">
        <v>127</v>
      </c>
      <c r="S38" s="87">
        <f t="shared" si="3"/>
        <v>54.166666666666671</v>
      </c>
      <c r="T38" s="88">
        <v>65</v>
      </c>
      <c r="U38" s="89"/>
      <c r="V38" s="90"/>
      <c r="W38" s="91">
        <f t="shared" si="4"/>
        <v>0</v>
      </c>
      <c r="X38" s="92">
        <f t="shared" si="5"/>
        <v>0</v>
      </c>
      <c r="Y38" s="66"/>
      <c r="Z38" s="93"/>
      <c r="AA38" s="94"/>
      <c r="AB38" s="95"/>
      <c r="AC38" s="96"/>
    </row>
    <row r="39" spans="1:29" ht="15.75" customHeight="1" x14ac:dyDescent="0.2">
      <c r="A39" s="71" t="s">
        <v>117</v>
      </c>
      <c r="B39" s="72" t="s">
        <v>123</v>
      </c>
      <c r="C39" s="73" t="s">
        <v>118</v>
      </c>
      <c r="D39" s="74" t="s">
        <v>124</v>
      </c>
      <c r="E39" s="75" t="s">
        <v>129</v>
      </c>
      <c r="F39" s="76" t="s">
        <v>119</v>
      </c>
      <c r="G39" s="77" t="s">
        <v>152</v>
      </c>
      <c r="H39" s="78" t="s">
        <v>232</v>
      </c>
      <c r="I39" s="75" t="s">
        <v>137</v>
      </c>
      <c r="J39" s="180">
        <v>2012</v>
      </c>
      <c r="K39" s="79" t="s">
        <v>120</v>
      </c>
      <c r="L39" s="80">
        <v>1</v>
      </c>
      <c r="M39" s="81" t="s">
        <v>126</v>
      </c>
      <c r="N39" s="82" t="s">
        <v>119</v>
      </c>
      <c r="O39" s="83" t="s">
        <v>119</v>
      </c>
      <c r="P39" s="84" t="s">
        <v>231</v>
      </c>
      <c r="Q39" s="85" t="s">
        <v>233</v>
      </c>
      <c r="R39" s="86" t="s">
        <v>127</v>
      </c>
      <c r="S39" s="87">
        <f t="shared" si="3"/>
        <v>50</v>
      </c>
      <c r="T39" s="88">
        <v>60</v>
      </c>
      <c r="U39" s="89"/>
      <c r="V39" s="90"/>
      <c r="W39" s="91">
        <f t="shared" si="4"/>
        <v>0</v>
      </c>
      <c r="X39" s="92">
        <f t="shared" si="5"/>
        <v>0</v>
      </c>
      <c r="Y39" s="66"/>
      <c r="Z39" s="93"/>
      <c r="AA39" s="94"/>
      <c r="AB39" s="95"/>
      <c r="AC39" s="96"/>
    </row>
    <row r="40" spans="1:29" ht="15.75" customHeight="1" x14ac:dyDescent="0.2">
      <c r="A40" s="71" t="s">
        <v>117</v>
      </c>
      <c r="B40" s="72" t="s">
        <v>123</v>
      </c>
      <c r="C40" s="73" t="s">
        <v>118</v>
      </c>
      <c r="D40" s="74" t="s">
        <v>124</v>
      </c>
      <c r="E40" s="75" t="s">
        <v>129</v>
      </c>
      <c r="F40" s="76" t="s">
        <v>119</v>
      </c>
      <c r="G40" s="77" t="s">
        <v>183</v>
      </c>
      <c r="H40" s="78" t="s">
        <v>184</v>
      </c>
      <c r="I40" s="75" t="s">
        <v>137</v>
      </c>
      <c r="J40" s="180">
        <v>2017</v>
      </c>
      <c r="K40" s="79" t="s">
        <v>120</v>
      </c>
      <c r="L40" s="80">
        <v>1</v>
      </c>
      <c r="M40" s="81" t="s">
        <v>141</v>
      </c>
      <c r="N40" s="82" t="s">
        <v>119</v>
      </c>
      <c r="O40" s="83" t="s">
        <v>119</v>
      </c>
      <c r="P40" s="84" t="s">
        <v>178</v>
      </c>
      <c r="Q40" s="85" t="s">
        <v>185</v>
      </c>
      <c r="R40" s="86" t="s">
        <v>122</v>
      </c>
      <c r="S40" s="87">
        <f t="shared" ref="S40:S66" si="6">T40/1.2</f>
        <v>12.5</v>
      </c>
      <c r="T40" s="88">
        <v>15</v>
      </c>
      <c r="U40" s="89"/>
      <c r="V40" s="90"/>
      <c r="W40" s="91">
        <f t="shared" ref="W40:W66" si="7">V40*S40</f>
        <v>0</v>
      </c>
      <c r="X40" s="92">
        <f t="shared" ref="X40:X66" si="8">V40*T40</f>
        <v>0</v>
      </c>
      <c r="Y40" s="66"/>
      <c r="Z40" s="93"/>
      <c r="AA40" s="94"/>
      <c r="AB40" s="95"/>
      <c r="AC40" s="96"/>
    </row>
    <row r="41" spans="1:29" ht="15.75" customHeight="1" x14ac:dyDescent="0.2">
      <c r="A41" s="71" t="s">
        <v>117</v>
      </c>
      <c r="B41" s="72" t="s">
        <v>123</v>
      </c>
      <c r="C41" s="73" t="s">
        <v>118</v>
      </c>
      <c r="D41" s="74" t="s">
        <v>124</v>
      </c>
      <c r="E41" s="75" t="s">
        <v>129</v>
      </c>
      <c r="F41" s="76" t="s">
        <v>119</v>
      </c>
      <c r="G41" s="77" t="s">
        <v>183</v>
      </c>
      <c r="H41" s="78" t="s">
        <v>184</v>
      </c>
      <c r="I41" s="75" t="s">
        <v>137</v>
      </c>
      <c r="J41" s="180">
        <v>2017</v>
      </c>
      <c r="K41" s="79" t="s">
        <v>120</v>
      </c>
      <c r="L41" s="80">
        <v>2</v>
      </c>
      <c r="M41" s="81" t="s">
        <v>119</v>
      </c>
      <c r="N41" s="82" t="s">
        <v>119</v>
      </c>
      <c r="O41" s="83" t="s">
        <v>119</v>
      </c>
      <c r="P41" s="84" t="s">
        <v>142</v>
      </c>
      <c r="Q41" s="85" t="s">
        <v>267</v>
      </c>
      <c r="R41" s="86" t="s">
        <v>122</v>
      </c>
      <c r="S41" s="87">
        <f t="shared" si="6"/>
        <v>12.5</v>
      </c>
      <c r="T41" s="88">
        <v>15</v>
      </c>
      <c r="U41" s="89"/>
      <c r="V41" s="90"/>
      <c r="W41" s="91">
        <f t="shared" si="7"/>
        <v>0</v>
      </c>
      <c r="X41" s="92">
        <f t="shared" si="8"/>
        <v>0</v>
      </c>
      <c r="Y41" s="66"/>
      <c r="Z41" s="93"/>
      <c r="AA41" s="94"/>
      <c r="AB41" s="95"/>
      <c r="AC41" s="96"/>
    </row>
    <row r="42" spans="1:29" ht="15.75" customHeight="1" x14ac:dyDescent="0.2">
      <c r="A42" s="71" t="s">
        <v>117</v>
      </c>
      <c r="B42" s="72" t="s">
        <v>123</v>
      </c>
      <c r="C42" s="73" t="s">
        <v>118</v>
      </c>
      <c r="D42" s="74" t="s">
        <v>124</v>
      </c>
      <c r="E42" s="75" t="s">
        <v>129</v>
      </c>
      <c r="F42" s="76" t="s">
        <v>119</v>
      </c>
      <c r="G42" s="77" t="s">
        <v>183</v>
      </c>
      <c r="H42" s="78" t="s">
        <v>283</v>
      </c>
      <c r="I42" s="75" t="s">
        <v>137</v>
      </c>
      <c r="J42" s="180">
        <v>2013</v>
      </c>
      <c r="K42" s="79" t="s">
        <v>143</v>
      </c>
      <c r="L42" s="80">
        <v>3</v>
      </c>
      <c r="M42" s="81" t="s">
        <v>119</v>
      </c>
      <c r="N42" s="82" t="s">
        <v>119</v>
      </c>
      <c r="O42" s="83" t="s">
        <v>119</v>
      </c>
      <c r="P42" s="84" t="s">
        <v>142</v>
      </c>
      <c r="Q42" s="85" t="s">
        <v>301</v>
      </c>
      <c r="R42" s="86" t="s">
        <v>122</v>
      </c>
      <c r="S42" s="87">
        <f t="shared" si="6"/>
        <v>66.666666666666671</v>
      </c>
      <c r="T42" s="88">
        <v>80</v>
      </c>
      <c r="U42" s="89"/>
      <c r="V42" s="90"/>
      <c r="W42" s="91">
        <f t="shared" si="7"/>
        <v>0</v>
      </c>
      <c r="X42" s="92">
        <f t="shared" si="8"/>
        <v>0</v>
      </c>
      <c r="Y42" s="66"/>
      <c r="Z42" s="93"/>
      <c r="AA42" s="94"/>
      <c r="AB42" s="95"/>
      <c r="AC42" s="96"/>
    </row>
    <row r="43" spans="1:29" ht="15.75" customHeight="1" x14ac:dyDescent="0.2">
      <c r="A43" s="71" t="s">
        <v>117</v>
      </c>
      <c r="B43" s="72" t="s">
        <v>123</v>
      </c>
      <c r="C43" s="73" t="s">
        <v>118</v>
      </c>
      <c r="D43" s="74" t="s">
        <v>124</v>
      </c>
      <c r="E43" s="75" t="s">
        <v>129</v>
      </c>
      <c r="F43" s="76" t="s">
        <v>119</v>
      </c>
      <c r="G43" s="77" t="s">
        <v>183</v>
      </c>
      <c r="H43" s="78" t="s">
        <v>234</v>
      </c>
      <c r="I43" s="75" t="s">
        <v>137</v>
      </c>
      <c r="J43" s="180">
        <v>2015</v>
      </c>
      <c r="K43" s="79" t="s">
        <v>120</v>
      </c>
      <c r="L43" s="80">
        <v>2</v>
      </c>
      <c r="M43" s="81" t="s">
        <v>119</v>
      </c>
      <c r="N43" s="82" t="s">
        <v>119</v>
      </c>
      <c r="O43" s="83" t="s">
        <v>119</v>
      </c>
      <c r="P43" s="84" t="s">
        <v>145</v>
      </c>
      <c r="Q43" s="85" t="s">
        <v>259</v>
      </c>
      <c r="R43" s="86" t="s">
        <v>122</v>
      </c>
      <c r="S43" s="87">
        <f t="shared" si="6"/>
        <v>75</v>
      </c>
      <c r="T43" s="88">
        <v>90</v>
      </c>
      <c r="U43" s="89"/>
      <c r="V43" s="90"/>
      <c r="W43" s="91">
        <f t="shared" si="7"/>
        <v>0</v>
      </c>
      <c r="X43" s="92">
        <f t="shared" si="8"/>
        <v>0</v>
      </c>
      <c r="Y43" s="66"/>
      <c r="Z43" s="93"/>
      <c r="AA43" s="94"/>
      <c r="AB43" s="95"/>
      <c r="AC43" s="96"/>
    </row>
    <row r="44" spans="1:29" ht="15.75" customHeight="1" x14ac:dyDescent="0.2">
      <c r="A44" s="71" t="s">
        <v>117</v>
      </c>
      <c r="B44" s="72" t="s">
        <v>123</v>
      </c>
      <c r="C44" s="73" t="s">
        <v>118</v>
      </c>
      <c r="D44" s="74" t="s">
        <v>124</v>
      </c>
      <c r="E44" s="75" t="s">
        <v>129</v>
      </c>
      <c r="F44" s="76" t="s">
        <v>119</v>
      </c>
      <c r="G44" s="77" t="s">
        <v>240</v>
      </c>
      <c r="H44" s="78" t="s">
        <v>241</v>
      </c>
      <c r="I44" s="75" t="s">
        <v>137</v>
      </c>
      <c r="J44" s="180">
        <v>2006</v>
      </c>
      <c r="K44" s="79" t="s">
        <v>120</v>
      </c>
      <c r="L44" s="80">
        <v>1</v>
      </c>
      <c r="M44" s="81" t="s">
        <v>141</v>
      </c>
      <c r="N44" s="82" t="s">
        <v>119</v>
      </c>
      <c r="O44" s="83" t="s">
        <v>133</v>
      </c>
      <c r="P44" s="84" t="s">
        <v>231</v>
      </c>
      <c r="Q44" s="85" t="s">
        <v>242</v>
      </c>
      <c r="R44" s="86" t="s">
        <v>127</v>
      </c>
      <c r="S44" s="87">
        <f t="shared" si="6"/>
        <v>62.5</v>
      </c>
      <c r="T44" s="88">
        <v>75</v>
      </c>
      <c r="U44" s="89"/>
      <c r="V44" s="90"/>
      <c r="W44" s="91">
        <f t="shared" si="7"/>
        <v>0</v>
      </c>
      <c r="X44" s="92">
        <f t="shared" si="8"/>
        <v>0</v>
      </c>
      <c r="Y44" s="66"/>
      <c r="Z44" s="93"/>
      <c r="AA44" s="94"/>
      <c r="AB44" s="95"/>
      <c r="AC44" s="96"/>
    </row>
    <row r="45" spans="1:29" ht="15.75" customHeight="1" x14ac:dyDescent="0.2">
      <c r="A45" s="71" t="s">
        <v>117</v>
      </c>
      <c r="B45" s="72" t="s">
        <v>123</v>
      </c>
      <c r="C45" s="73" t="s">
        <v>118</v>
      </c>
      <c r="D45" s="74" t="s">
        <v>124</v>
      </c>
      <c r="E45" s="75" t="s">
        <v>134</v>
      </c>
      <c r="F45" s="76" t="s">
        <v>119</v>
      </c>
      <c r="G45" s="77" t="s">
        <v>179</v>
      </c>
      <c r="H45" s="78" t="s">
        <v>203</v>
      </c>
      <c r="I45" s="75" t="s">
        <v>137</v>
      </c>
      <c r="J45" s="180">
        <v>2005</v>
      </c>
      <c r="K45" s="79" t="s">
        <v>157</v>
      </c>
      <c r="L45" s="80">
        <v>1</v>
      </c>
      <c r="M45" s="81" t="s">
        <v>119</v>
      </c>
      <c r="N45" s="82" t="s">
        <v>119</v>
      </c>
      <c r="O45" s="83" t="s">
        <v>119</v>
      </c>
      <c r="P45" s="84" t="s">
        <v>156</v>
      </c>
      <c r="Q45" s="85" t="s">
        <v>249</v>
      </c>
      <c r="R45" s="86" t="s">
        <v>122</v>
      </c>
      <c r="S45" s="87">
        <f t="shared" si="6"/>
        <v>375</v>
      </c>
      <c r="T45" s="88">
        <v>450</v>
      </c>
      <c r="U45" s="89"/>
      <c r="V45" s="90"/>
      <c r="W45" s="91">
        <f t="shared" si="7"/>
        <v>0</v>
      </c>
      <c r="X45" s="92">
        <f t="shared" si="8"/>
        <v>0</v>
      </c>
      <c r="Y45" s="66"/>
      <c r="Z45" s="93"/>
      <c r="AA45" s="94"/>
      <c r="AB45" s="95"/>
      <c r="AC45" s="96"/>
    </row>
    <row r="46" spans="1:29" ht="15.75" customHeight="1" x14ac:dyDescent="0.2">
      <c r="A46" s="71" t="s">
        <v>117</v>
      </c>
      <c r="B46" s="72" t="s">
        <v>123</v>
      </c>
      <c r="C46" s="73" t="s">
        <v>118</v>
      </c>
      <c r="D46" s="74" t="s">
        <v>124</v>
      </c>
      <c r="E46" s="75" t="s">
        <v>134</v>
      </c>
      <c r="F46" s="76" t="s">
        <v>119</v>
      </c>
      <c r="G46" s="77" t="s">
        <v>179</v>
      </c>
      <c r="H46" s="78" t="s">
        <v>203</v>
      </c>
      <c r="I46" s="75" t="s">
        <v>137</v>
      </c>
      <c r="J46" s="180">
        <v>2007</v>
      </c>
      <c r="K46" s="79" t="s">
        <v>140</v>
      </c>
      <c r="L46" s="80">
        <v>1</v>
      </c>
      <c r="M46" s="81" t="s">
        <v>119</v>
      </c>
      <c r="N46" s="82" t="s">
        <v>119</v>
      </c>
      <c r="O46" s="83" t="s">
        <v>119</v>
      </c>
      <c r="P46" s="84" t="s">
        <v>142</v>
      </c>
      <c r="Q46" s="85" t="s">
        <v>218</v>
      </c>
      <c r="R46" s="86" t="s">
        <v>127</v>
      </c>
      <c r="S46" s="87">
        <f t="shared" si="6"/>
        <v>166.66666666666669</v>
      </c>
      <c r="T46" s="88">
        <v>200</v>
      </c>
      <c r="U46" s="89"/>
      <c r="V46" s="90"/>
      <c r="W46" s="91">
        <f t="shared" si="7"/>
        <v>0</v>
      </c>
      <c r="X46" s="92">
        <f t="shared" si="8"/>
        <v>0</v>
      </c>
      <c r="Y46" s="66"/>
      <c r="Z46" s="93"/>
      <c r="AA46" s="94"/>
      <c r="AB46" s="95"/>
      <c r="AC46" s="96"/>
    </row>
    <row r="47" spans="1:29" ht="15.75" customHeight="1" x14ac:dyDescent="0.2">
      <c r="A47" s="71" t="s">
        <v>117</v>
      </c>
      <c r="B47" s="72" t="s">
        <v>123</v>
      </c>
      <c r="C47" s="73" t="s">
        <v>118</v>
      </c>
      <c r="D47" s="74" t="s">
        <v>124</v>
      </c>
      <c r="E47" s="75" t="s">
        <v>134</v>
      </c>
      <c r="F47" s="76" t="s">
        <v>119</v>
      </c>
      <c r="G47" s="77" t="s">
        <v>179</v>
      </c>
      <c r="H47" s="78" t="s">
        <v>203</v>
      </c>
      <c r="I47" s="75" t="s">
        <v>137</v>
      </c>
      <c r="J47" s="180">
        <v>2008</v>
      </c>
      <c r="K47" s="79" t="s">
        <v>120</v>
      </c>
      <c r="L47" s="80">
        <v>2</v>
      </c>
      <c r="M47" s="81" t="s">
        <v>126</v>
      </c>
      <c r="N47" s="82" t="s">
        <v>119</v>
      </c>
      <c r="O47" s="83" t="s">
        <v>119</v>
      </c>
      <c r="P47" s="84" t="s">
        <v>275</v>
      </c>
      <c r="Q47" s="85" t="s">
        <v>276</v>
      </c>
      <c r="R47" s="86" t="s">
        <v>127</v>
      </c>
      <c r="S47" s="87">
        <f t="shared" si="6"/>
        <v>41.666666666666671</v>
      </c>
      <c r="T47" s="88">
        <v>50</v>
      </c>
      <c r="U47" s="89"/>
      <c r="V47" s="90"/>
      <c r="W47" s="91">
        <f t="shared" si="7"/>
        <v>0</v>
      </c>
      <c r="X47" s="92">
        <f t="shared" si="8"/>
        <v>0</v>
      </c>
      <c r="Y47" s="66"/>
      <c r="Z47" s="93"/>
      <c r="AA47" s="94"/>
      <c r="AB47" s="95"/>
      <c r="AC47" s="96"/>
    </row>
    <row r="48" spans="1:29" ht="15.75" customHeight="1" x14ac:dyDescent="0.2">
      <c r="A48" s="71" t="s">
        <v>117</v>
      </c>
      <c r="B48" s="72" t="s">
        <v>123</v>
      </c>
      <c r="C48" s="73" t="s">
        <v>118</v>
      </c>
      <c r="D48" s="74" t="s">
        <v>124</v>
      </c>
      <c r="E48" s="75" t="s">
        <v>134</v>
      </c>
      <c r="F48" s="76" t="s">
        <v>119</v>
      </c>
      <c r="G48" s="77" t="s">
        <v>179</v>
      </c>
      <c r="H48" s="78" t="s">
        <v>203</v>
      </c>
      <c r="I48" s="75" t="s">
        <v>137</v>
      </c>
      <c r="J48" s="180">
        <v>2010</v>
      </c>
      <c r="K48" s="79" t="s">
        <v>120</v>
      </c>
      <c r="L48" s="80">
        <v>1</v>
      </c>
      <c r="M48" s="81" t="s">
        <v>126</v>
      </c>
      <c r="N48" s="82" t="s">
        <v>119</v>
      </c>
      <c r="O48" s="83" t="s">
        <v>119</v>
      </c>
      <c r="P48" s="84" t="s">
        <v>204</v>
      </c>
      <c r="Q48" s="85" t="s">
        <v>205</v>
      </c>
      <c r="R48" s="86" t="s">
        <v>127</v>
      </c>
      <c r="S48" s="87">
        <f t="shared" si="6"/>
        <v>37.5</v>
      </c>
      <c r="T48" s="88">
        <v>45</v>
      </c>
      <c r="U48" s="89"/>
      <c r="V48" s="90"/>
      <c r="W48" s="91">
        <f t="shared" si="7"/>
        <v>0</v>
      </c>
      <c r="X48" s="92">
        <f t="shared" si="8"/>
        <v>0</v>
      </c>
      <c r="Y48" s="66"/>
      <c r="Z48" s="93"/>
      <c r="AA48" s="94"/>
      <c r="AB48" s="95"/>
      <c r="AC48" s="96"/>
    </row>
    <row r="49" spans="1:29" ht="15.75" customHeight="1" x14ac:dyDescent="0.2">
      <c r="A49" s="71" t="s">
        <v>117</v>
      </c>
      <c r="B49" s="72" t="s">
        <v>123</v>
      </c>
      <c r="C49" s="73" t="s">
        <v>118</v>
      </c>
      <c r="D49" s="74" t="s">
        <v>124</v>
      </c>
      <c r="E49" s="75" t="s">
        <v>134</v>
      </c>
      <c r="F49" s="76" t="s">
        <v>119</v>
      </c>
      <c r="G49" s="77" t="s">
        <v>179</v>
      </c>
      <c r="H49" s="78" t="s">
        <v>203</v>
      </c>
      <c r="I49" s="75" t="s">
        <v>137</v>
      </c>
      <c r="J49" s="180">
        <v>2011</v>
      </c>
      <c r="K49" s="79" t="s">
        <v>120</v>
      </c>
      <c r="L49" s="80">
        <v>1</v>
      </c>
      <c r="M49" s="81" t="s">
        <v>121</v>
      </c>
      <c r="N49" s="82" t="s">
        <v>119</v>
      </c>
      <c r="O49" s="83" t="s">
        <v>119</v>
      </c>
      <c r="P49" s="84" t="s">
        <v>227</v>
      </c>
      <c r="Q49" s="85" t="s">
        <v>228</v>
      </c>
      <c r="R49" s="86" t="s">
        <v>122</v>
      </c>
      <c r="S49" s="87">
        <f t="shared" si="6"/>
        <v>41.666666666666671</v>
      </c>
      <c r="T49" s="88">
        <v>50</v>
      </c>
      <c r="U49" s="89"/>
      <c r="V49" s="90"/>
      <c r="W49" s="91">
        <f t="shared" si="7"/>
        <v>0</v>
      </c>
      <c r="X49" s="92">
        <f t="shared" si="8"/>
        <v>0</v>
      </c>
      <c r="Y49" s="66"/>
      <c r="Z49" s="93"/>
      <c r="AA49" s="94"/>
      <c r="AB49" s="95"/>
      <c r="AC49" s="96"/>
    </row>
    <row r="50" spans="1:29" ht="15.75" customHeight="1" x14ac:dyDescent="0.2">
      <c r="A50" s="71" t="s">
        <v>117</v>
      </c>
      <c r="B50" s="72" t="s">
        <v>123</v>
      </c>
      <c r="C50" s="73" t="s">
        <v>118</v>
      </c>
      <c r="D50" s="74" t="s">
        <v>124</v>
      </c>
      <c r="E50" s="75" t="s">
        <v>134</v>
      </c>
      <c r="F50" s="76" t="s">
        <v>119</v>
      </c>
      <c r="G50" s="77" t="s">
        <v>179</v>
      </c>
      <c r="H50" s="78" t="s">
        <v>203</v>
      </c>
      <c r="I50" s="75" t="s">
        <v>137</v>
      </c>
      <c r="J50" s="180">
        <v>2012</v>
      </c>
      <c r="K50" s="79" t="s">
        <v>120</v>
      </c>
      <c r="L50" s="80">
        <v>2</v>
      </c>
      <c r="M50" s="81" t="s">
        <v>126</v>
      </c>
      <c r="N50" s="82" t="s">
        <v>119</v>
      </c>
      <c r="O50" s="83" t="s">
        <v>119</v>
      </c>
      <c r="P50" s="84" t="s">
        <v>176</v>
      </c>
      <c r="Q50" s="85" t="s">
        <v>277</v>
      </c>
      <c r="R50" s="86" t="s">
        <v>127</v>
      </c>
      <c r="S50" s="87">
        <f t="shared" si="6"/>
        <v>37.5</v>
      </c>
      <c r="T50" s="88">
        <v>45</v>
      </c>
      <c r="U50" s="89"/>
      <c r="V50" s="90"/>
      <c r="W50" s="91">
        <f t="shared" si="7"/>
        <v>0</v>
      </c>
      <c r="X50" s="92">
        <f t="shared" si="8"/>
        <v>0</v>
      </c>
      <c r="Y50" s="66"/>
      <c r="Z50" s="93"/>
      <c r="AA50" s="94"/>
      <c r="AB50" s="95"/>
      <c r="AC50" s="96"/>
    </row>
    <row r="51" spans="1:29" ht="15.75" customHeight="1" x14ac:dyDescent="0.2">
      <c r="A51" s="71" t="s">
        <v>117</v>
      </c>
      <c r="B51" s="72" t="s">
        <v>123</v>
      </c>
      <c r="C51" s="73" t="s">
        <v>118</v>
      </c>
      <c r="D51" s="74" t="s">
        <v>124</v>
      </c>
      <c r="E51" s="75" t="s">
        <v>134</v>
      </c>
      <c r="F51" s="76" t="s">
        <v>119</v>
      </c>
      <c r="G51" s="77" t="s">
        <v>188</v>
      </c>
      <c r="H51" s="78" t="s">
        <v>189</v>
      </c>
      <c r="I51" s="75" t="s">
        <v>137</v>
      </c>
      <c r="J51" s="180">
        <v>2006</v>
      </c>
      <c r="K51" s="79" t="s">
        <v>120</v>
      </c>
      <c r="L51" s="80">
        <v>1</v>
      </c>
      <c r="M51" s="81" t="s">
        <v>126</v>
      </c>
      <c r="N51" s="82" t="s">
        <v>119</v>
      </c>
      <c r="O51" s="83" t="s">
        <v>186</v>
      </c>
      <c r="P51" s="84" t="s">
        <v>190</v>
      </c>
      <c r="Q51" s="85" t="s">
        <v>191</v>
      </c>
      <c r="R51" s="86" t="s">
        <v>127</v>
      </c>
      <c r="S51" s="87">
        <f t="shared" si="6"/>
        <v>25</v>
      </c>
      <c r="T51" s="88">
        <v>30</v>
      </c>
      <c r="U51" s="89"/>
      <c r="V51" s="90"/>
      <c r="W51" s="91">
        <f t="shared" si="7"/>
        <v>0</v>
      </c>
      <c r="X51" s="92">
        <f t="shared" si="8"/>
        <v>0</v>
      </c>
      <c r="Y51" s="66"/>
      <c r="Z51" s="93"/>
      <c r="AA51" s="94"/>
      <c r="AB51" s="95"/>
      <c r="AC51" s="96"/>
    </row>
    <row r="52" spans="1:29" ht="15.75" customHeight="1" x14ac:dyDescent="0.2">
      <c r="A52" s="71" t="s">
        <v>117</v>
      </c>
      <c r="B52" s="72" t="s">
        <v>123</v>
      </c>
      <c r="C52" s="73" t="s">
        <v>118</v>
      </c>
      <c r="D52" s="74" t="s">
        <v>124</v>
      </c>
      <c r="E52" s="75" t="s">
        <v>134</v>
      </c>
      <c r="F52" s="76" t="s">
        <v>119</v>
      </c>
      <c r="G52" s="77" t="s">
        <v>187</v>
      </c>
      <c r="H52" s="78" t="s">
        <v>247</v>
      </c>
      <c r="I52" s="75" t="s">
        <v>137</v>
      </c>
      <c r="J52" s="180">
        <v>2006</v>
      </c>
      <c r="K52" s="79" t="s">
        <v>140</v>
      </c>
      <c r="L52" s="80">
        <v>1</v>
      </c>
      <c r="M52" s="81" t="s">
        <v>141</v>
      </c>
      <c r="N52" s="82" t="s">
        <v>119</v>
      </c>
      <c r="O52" s="83" t="s">
        <v>119</v>
      </c>
      <c r="P52" s="84" t="s">
        <v>217</v>
      </c>
      <c r="Q52" s="85" t="s">
        <v>248</v>
      </c>
      <c r="R52" s="86" t="s">
        <v>127</v>
      </c>
      <c r="S52" s="87">
        <f t="shared" si="6"/>
        <v>241.66666666666669</v>
      </c>
      <c r="T52" s="88">
        <v>290</v>
      </c>
      <c r="U52" s="89"/>
      <c r="V52" s="90"/>
      <c r="W52" s="91">
        <f t="shared" si="7"/>
        <v>0</v>
      </c>
      <c r="X52" s="92">
        <f t="shared" si="8"/>
        <v>0</v>
      </c>
      <c r="Y52" s="66"/>
      <c r="Z52" s="93"/>
      <c r="AA52" s="94"/>
      <c r="AB52" s="95"/>
      <c r="AC52" s="96"/>
    </row>
    <row r="53" spans="1:29" ht="15.75" customHeight="1" x14ac:dyDescent="0.2">
      <c r="A53" s="71" t="s">
        <v>117</v>
      </c>
      <c r="B53" s="72" t="s">
        <v>123</v>
      </c>
      <c r="C53" s="73" t="s">
        <v>118</v>
      </c>
      <c r="D53" s="74" t="s">
        <v>124</v>
      </c>
      <c r="E53" s="75" t="s">
        <v>134</v>
      </c>
      <c r="F53" s="76" t="s">
        <v>119</v>
      </c>
      <c r="G53" s="77" t="s">
        <v>183</v>
      </c>
      <c r="H53" s="78" t="s">
        <v>283</v>
      </c>
      <c r="I53" s="75" t="s">
        <v>137</v>
      </c>
      <c r="J53" s="180">
        <v>2011</v>
      </c>
      <c r="K53" s="79" t="s">
        <v>143</v>
      </c>
      <c r="L53" s="80">
        <v>2</v>
      </c>
      <c r="M53" s="81" t="s">
        <v>141</v>
      </c>
      <c r="N53" s="82" t="s">
        <v>119</v>
      </c>
      <c r="O53" s="83" t="s">
        <v>119</v>
      </c>
      <c r="P53" s="84" t="s">
        <v>229</v>
      </c>
      <c r="Q53" s="85" t="s">
        <v>284</v>
      </c>
      <c r="R53" s="86" t="s">
        <v>127</v>
      </c>
      <c r="S53" s="87">
        <f t="shared" si="6"/>
        <v>70.833333333333343</v>
      </c>
      <c r="T53" s="88">
        <v>85</v>
      </c>
      <c r="U53" s="89"/>
      <c r="V53" s="90"/>
      <c r="W53" s="91">
        <f t="shared" si="7"/>
        <v>0</v>
      </c>
      <c r="X53" s="92">
        <f t="shared" si="8"/>
        <v>0</v>
      </c>
      <c r="Y53" s="66"/>
      <c r="Z53" s="93"/>
      <c r="AA53" s="94"/>
      <c r="AB53" s="95"/>
      <c r="AC53" s="96"/>
    </row>
    <row r="54" spans="1:29" ht="15.75" customHeight="1" x14ac:dyDescent="0.2">
      <c r="A54" s="71" t="s">
        <v>117</v>
      </c>
      <c r="B54" s="72" t="s">
        <v>123</v>
      </c>
      <c r="C54" s="73" t="s">
        <v>118</v>
      </c>
      <c r="D54" s="74" t="s">
        <v>124</v>
      </c>
      <c r="E54" s="75" t="s">
        <v>134</v>
      </c>
      <c r="F54" s="76" t="s">
        <v>119</v>
      </c>
      <c r="G54" s="77" t="s">
        <v>183</v>
      </c>
      <c r="H54" s="78" t="s">
        <v>234</v>
      </c>
      <c r="I54" s="75" t="s">
        <v>137</v>
      </c>
      <c r="J54" s="180">
        <v>2011</v>
      </c>
      <c r="K54" s="79" t="s">
        <v>140</v>
      </c>
      <c r="L54" s="80">
        <v>1</v>
      </c>
      <c r="M54" s="81" t="s">
        <v>141</v>
      </c>
      <c r="N54" s="82" t="s">
        <v>119</v>
      </c>
      <c r="O54" s="83" t="s">
        <v>119</v>
      </c>
      <c r="P54" s="84" t="s">
        <v>142</v>
      </c>
      <c r="Q54" s="85" t="s">
        <v>235</v>
      </c>
      <c r="R54" s="86" t="s">
        <v>127</v>
      </c>
      <c r="S54" s="87">
        <f t="shared" si="6"/>
        <v>300</v>
      </c>
      <c r="T54" s="88">
        <v>360</v>
      </c>
      <c r="U54" s="89"/>
      <c r="V54" s="90"/>
      <c r="W54" s="91">
        <f t="shared" si="7"/>
        <v>0</v>
      </c>
      <c r="X54" s="92">
        <f t="shared" si="8"/>
        <v>0</v>
      </c>
      <c r="Y54" s="66"/>
      <c r="Z54" s="93"/>
      <c r="AA54" s="94"/>
      <c r="AB54" s="95"/>
      <c r="AC54" s="96"/>
    </row>
    <row r="55" spans="1:29" ht="15.75" customHeight="1" x14ac:dyDescent="0.2">
      <c r="A55" s="71" t="s">
        <v>117</v>
      </c>
      <c r="B55" s="72" t="s">
        <v>123</v>
      </c>
      <c r="C55" s="73" t="s">
        <v>118</v>
      </c>
      <c r="D55" s="74" t="s">
        <v>124</v>
      </c>
      <c r="E55" s="75" t="s">
        <v>134</v>
      </c>
      <c r="F55" s="76" t="s">
        <v>119</v>
      </c>
      <c r="G55" s="77" t="s">
        <v>183</v>
      </c>
      <c r="H55" s="78" t="s">
        <v>234</v>
      </c>
      <c r="I55" s="75" t="s">
        <v>137</v>
      </c>
      <c r="J55" s="180">
        <v>2012</v>
      </c>
      <c r="K55" s="79" t="s">
        <v>120</v>
      </c>
      <c r="L55" s="80">
        <v>2</v>
      </c>
      <c r="M55" s="81" t="s">
        <v>141</v>
      </c>
      <c r="N55" s="82" t="s">
        <v>119</v>
      </c>
      <c r="O55" s="83" t="s">
        <v>119</v>
      </c>
      <c r="P55" s="84" t="s">
        <v>279</v>
      </c>
      <c r="Q55" s="85" t="s">
        <v>280</v>
      </c>
      <c r="R55" s="86" t="s">
        <v>122</v>
      </c>
      <c r="S55" s="87">
        <f t="shared" si="6"/>
        <v>70.833333333333343</v>
      </c>
      <c r="T55" s="88">
        <v>85</v>
      </c>
      <c r="U55" s="89"/>
      <c r="V55" s="90"/>
      <c r="W55" s="91">
        <f t="shared" si="7"/>
        <v>0</v>
      </c>
      <c r="X55" s="92">
        <f t="shared" si="8"/>
        <v>0</v>
      </c>
      <c r="Y55" s="66"/>
      <c r="Z55" s="93"/>
      <c r="AA55" s="94"/>
      <c r="AB55" s="95"/>
      <c r="AC55" s="96"/>
    </row>
    <row r="56" spans="1:29" ht="15.75" customHeight="1" x14ac:dyDescent="0.2">
      <c r="A56" s="71" t="s">
        <v>117</v>
      </c>
      <c r="B56" s="72" t="s">
        <v>123</v>
      </c>
      <c r="C56" s="73" t="s">
        <v>118</v>
      </c>
      <c r="D56" s="74" t="s">
        <v>124</v>
      </c>
      <c r="E56" s="75" t="s">
        <v>134</v>
      </c>
      <c r="F56" s="76" t="s">
        <v>119</v>
      </c>
      <c r="G56" s="77" t="s">
        <v>183</v>
      </c>
      <c r="H56" s="78" t="s">
        <v>234</v>
      </c>
      <c r="I56" s="75" t="s">
        <v>137</v>
      </c>
      <c r="J56" s="180">
        <v>2012</v>
      </c>
      <c r="K56" s="79" t="s">
        <v>143</v>
      </c>
      <c r="L56" s="80">
        <v>3</v>
      </c>
      <c r="M56" s="81" t="s">
        <v>141</v>
      </c>
      <c r="N56" s="82" t="s">
        <v>119</v>
      </c>
      <c r="O56" s="83" t="s">
        <v>119</v>
      </c>
      <c r="P56" s="84" t="s">
        <v>307</v>
      </c>
      <c r="Q56" s="85" t="s">
        <v>308</v>
      </c>
      <c r="R56" s="86" t="s">
        <v>122</v>
      </c>
      <c r="S56" s="87">
        <f t="shared" si="6"/>
        <v>141.66666666666669</v>
      </c>
      <c r="T56" s="88">
        <v>170</v>
      </c>
      <c r="U56" s="89"/>
      <c r="V56" s="90"/>
      <c r="W56" s="91">
        <f t="shared" si="7"/>
        <v>0</v>
      </c>
      <c r="X56" s="92">
        <f t="shared" si="8"/>
        <v>0</v>
      </c>
      <c r="Y56" s="66"/>
      <c r="Z56" s="93"/>
      <c r="AA56" s="94"/>
      <c r="AB56" s="95"/>
      <c r="AC56" s="96"/>
    </row>
    <row r="57" spans="1:29" ht="15.75" customHeight="1" x14ac:dyDescent="0.2">
      <c r="A57" s="71" t="s">
        <v>117</v>
      </c>
      <c r="B57" s="72" t="s">
        <v>123</v>
      </c>
      <c r="C57" s="73" t="s">
        <v>118</v>
      </c>
      <c r="D57" s="74" t="s">
        <v>124</v>
      </c>
      <c r="E57" s="75" t="s">
        <v>134</v>
      </c>
      <c r="F57" s="76" t="s">
        <v>119</v>
      </c>
      <c r="G57" s="77" t="s">
        <v>183</v>
      </c>
      <c r="H57" s="78" t="s">
        <v>234</v>
      </c>
      <c r="I57" s="75" t="s">
        <v>137</v>
      </c>
      <c r="J57" s="180">
        <v>2012</v>
      </c>
      <c r="K57" s="79" t="s">
        <v>143</v>
      </c>
      <c r="L57" s="80">
        <v>9</v>
      </c>
      <c r="M57" s="81" t="s">
        <v>141</v>
      </c>
      <c r="N57" s="82" t="s">
        <v>119</v>
      </c>
      <c r="O57" s="83" t="s">
        <v>119</v>
      </c>
      <c r="P57" s="84" t="s">
        <v>142</v>
      </c>
      <c r="Q57" s="85" t="s">
        <v>350</v>
      </c>
      <c r="R57" s="86" t="s">
        <v>122</v>
      </c>
      <c r="S57" s="87">
        <f t="shared" si="6"/>
        <v>141.66666666666669</v>
      </c>
      <c r="T57" s="88">
        <v>170</v>
      </c>
      <c r="U57" s="89"/>
      <c r="V57" s="90"/>
      <c r="W57" s="91">
        <f t="shared" si="7"/>
        <v>0</v>
      </c>
      <c r="X57" s="92">
        <f t="shared" si="8"/>
        <v>0</v>
      </c>
      <c r="Y57" s="66"/>
      <c r="Z57" s="93"/>
      <c r="AA57" s="94"/>
      <c r="AB57" s="95"/>
      <c r="AC57" s="96"/>
    </row>
    <row r="58" spans="1:29" ht="15.75" customHeight="1" x14ac:dyDescent="0.2">
      <c r="A58" s="71" t="s">
        <v>117</v>
      </c>
      <c r="B58" s="72" t="s">
        <v>123</v>
      </c>
      <c r="C58" s="73" t="s">
        <v>118</v>
      </c>
      <c r="D58" s="74" t="s">
        <v>124</v>
      </c>
      <c r="E58" s="75" t="s">
        <v>134</v>
      </c>
      <c r="F58" s="76" t="s">
        <v>119</v>
      </c>
      <c r="G58" s="77" t="s">
        <v>183</v>
      </c>
      <c r="H58" s="78" t="s">
        <v>234</v>
      </c>
      <c r="I58" s="75" t="s">
        <v>137</v>
      </c>
      <c r="J58" s="180">
        <v>2012</v>
      </c>
      <c r="K58" s="79" t="s">
        <v>120</v>
      </c>
      <c r="L58" s="80">
        <v>24</v>
      </c>
      <c r="M58" s="81" t="s">
        <v>141</v>
      </c>
      <c r="N58" s="82" t="s">
        <v>119</v>
      </c>
      <c r="O58" s="83" t="s">
        <v>119</v>
      </c>
      <c r="P58" s="84" t="s">
        <v>142</v>
      </c>
      <c r="Q58" s="85" t="s">
        <v>366</v>
      </c>
      <c r="R58" s="86" t="s">
        <v>122</v>
      </c>
      <c r="S58" s="87">
        <f t="shared" si="6"/>
        <v>70.833333333333343</v>
      </c>
      <c r="T58" s="88">
        <v>85</v>
      </c>
      <c r="U58" s="89"/>
      <c r="V58" s="90"/>
      <c r="W58" s="91">
        <f t="shared" si="7"/>
        <v>0</v>
      </c>
      <c r="X58" s="92">
        <f t="shared" si="8"/>
        <v>0</v>
      </c>
      <c r="Y58" s="66"/>
      <c r="Z58" s="93"/>
      <c r="AA58" s="94"/>
      <c r="AB58" s="95"/>
      <c r="AC58" s="96"/>
    </row>
    <row r="59" spans="1:29" ht="15.75" customHeight="1" x14ac:dyDescent="0.2">
      <c r="A59" s="71" t="s">
        <v>117</v>
      </c>
      <c r="B59" s="72" t="s">
        <v>123</v>
      </c>
      <c r="C59" s="73" t="s">
        <v>118</v>
      </c>
      <c r="D59" s="74" t="s">
        <v>124</v>
      </c>
      <c r="E59" s="75" t="s">
        <v>134</v>
      </c>
      <c r="F59" s="76" t="s">
        <v>119</v>
      </c>
      <c r="G59" s="77" t="s">
        <v>183</v>
      </c>
      <c r="H59" s="78" t="s">
        <v>234</v>
      </c>
      <c r="I59" s="75" t="s">
        <v>137</v>
      </c>
      <c r="J59" s="180">
        <v>2013</v>
      </c>
      <c r="K59" s="79" t="s">
        <v>120</v>
      </c>
      <c r="L59" s="80">
        <v>24</v>
      </c>
      <c r="M59" s="81" t="s">
        <v>141</v>
      </c>
      <c r="N59" s="82" t="s">
        <v>119</v>
      </c>
      <c r="O59" s="83" t="s">
        <v>119</v>
      </c>
      <c r="P59" s="84" t="s">
        <v>142</v>
      </c>
      <c r="Q59" s="85" t="s">
        <v>367</v>
      </c>
      <c r="R59" s="86" t="s">
        <v>122</v>
      </c>
      <c r="S59" s="87">
        <f t="shared" si="6"/>
        <v>70.833333333333343</v>
      </c>
      <c r="T59" s="88">
        <v>85</v>
      </c>
      <c r="U59" s="89"/>
      <c r="V59" s="90"/>
      <c r="W59" s="91">
        <f t="shared" si="7"/>
        <v>0</v>
      </c>
      <c r="X59" s="92">
        <f t="shared" si="8"/>
        <v>0</v>
      </c>
      <c r="Y59" s="66"/>
      <c r="Z59" s="93"/>
      <c r="AA59" s="94"/>
      <c r="AB59" s="95"/>
      <c r="AC59" s="96"/>
    </row>
    <row r="60" spans="1:29" ht="15.75" customHeight="1" x14ac:dyDescent="0.2">
      <c r="A60" s="71" t="s">
        <v>117</v>
      </c>
      <c r="B60" s="72" t="s">
        <v>123</v>
      </c>
      <c r="C60" s="73" t="s">
        <v>118</v>
      </c>
      <c r="D60" s="74" t="s">
        <v>124</v>
      </c>
      <c r="E60" s="75" t="s">
        <v>134</v>
      </c>
      <c r="F60" s="76" t="s">
        <v>119</v>
      </c>
      <c r="G60" s="77" t="s">
        <v>183</v>
      </c>
      <c r="H60" s="78" t="s">
        <v>236</v>
      </c>
      <c r="I60" s="75" t="s">
        <v>137</v>
      </c>
      <c r="J60" s="180">
        <v>2009</v>
      </c>
      <c r="K60" s="79" t="s">
        <v>120</v>
      </c>
      <c r="L60" s="80">
        <v>1</v>
      </c>
      <c r="M60" s="81" t="s">
        <v>141</v>
      </c>
      <c r="N60" s="82" t="s">
        <v>119</v>
      </c>
      <c r="O60" s="83" t="s">
        <v>147</v>
      </c>
      <c r="P60" s="84" t="s">
        <v>230</v>
      </c>
      <c r="Q60" s="85" t="s">
        <v>237</v>
      </c>
      <c r="R60" s="86" t="s">
        <v>127</v>
      </c>
      <c r="S60" s="87">
        <f t="shared" si="6"/>
        <v>79.166666666666671</v>
      </c>
      <c r="T60" s="88">
        <v>95</v>
      </c>
      <c r="U60" s="89"/>
      <c r="V60" s="90"/>
      <c r="W60" s="91">
        <f t="shared" si="7"/>
        <v>0</v>
      </c>
      <c r="X60" s="92">
        <f t="shared" si="8"/>
        <v>0</v>
      </c>
      <c r="Y60" s="66"/>
      <c r="Z60" s="93"/>
      <c r="AA60" s="94"/>
      <c r="AB60" s="95"/>
      <c r="AC60" s="96"/>
    </row>
    <row r="61" spans="1:29" ht="15.75" customHeight="1" x14ac:dyDescent="0.2">
      <c r="A61" s="71" t="s">
        <v>117</v>
      </c>
      <c r="B61" s="72" t="s">
        <v>123</v>
      </c>
      <c r="C61" s="73" t="s">
        <v>118</v>
      </c>
      <c r="D61" s="74" t="s">
        <v>124</v>
      </c>
      <c r="E61" s="75" t="s">
        <v>134</v>
      </c>
      <c r="F61" s="76" t="s">
        <v>119</v>
      </c>
      <c r="G61" s="77" t="s">
        <v>183</v>
      </c>
      <c r="H61" s="78" t="s">
        <v>236</v>
      </c>
      <c r="I61" s="75" t="s">
        <v>137</v>
      </c>
      <c r="J61" s="180">
        <v>2009</v>
      </c>
      <c r="K61" s="79" t="s">
        <v>143</v>
      </c>
      <c r="L61" s="80">
        <v>1</v>
      </c>
      <c r="M61" s="81" t="s">
        <v>141</v>
      </c>
      <c r="N61" s="82" t="s">
        <v>119</v>
      </c>
      <c r="O61" s="83" t="s">
        <v>119</v>
      </c>
      <c r="P61" s="84" t="s">
        <v>229</v>
      </c>
      <c r="Q61" s="85" t="s">
        <v>238</v>
      </c>
      <c r="R61" s="86" t="s">
        <v>127</v>
      </c>
      <c r="S61" s="87">
        <f t="shared" si="6"/>
        <v>158.33333333333334</v>
      </c>
      <c r="T61" s="88">
        <v>190</v>
      </c>
      <c r="U61" s="89"/>
      <c r="V61" s="90"/>
      <c r="W61" s="91">
        <f t="shared" si="7"/>
        <v>0</v>
      </c>
      <c r="X61" s="92">
        <f t="shared" si="8"/>
        <v>0</v>
      </c>
      <c r="Y61" s="66"/>
      <c r="Z61" s="93"/>
      <c r="AA61" s="94"/>
      <c r="AB61" s="95"/>
      <c r="AC61" s="96"/>
    </row>
    <row r="62" spans="1:29" ht="15.75" customHeight="1" x14ac:dyDescent="0.2">
      <c r="A62" s="71" t="s">
        <v>117</v>
      </c>
      <c r="B62" s="72" t="s">
        <v>123</v>
      </c>
      <c r="C62" s="73" t="s">
        <v>118</v>
      </c>
      <c r="D62" s="74" t="s">
        <v>124</v>
      </c>
      <c r="E62" s="75" t="s">
        <v>134</v>
      </c>
      <c r="F62" s="76" t="s">
        <v>119</v>
      </c>
      <c r="G62" s="77" t="s">
        <v>183</v>
      </c>
      <c r="H62" s="78" t="s">
        <v>236</v>
      </c>
      <c r="I62" s="75" t="s">
        <v>137</v>
      </c>
      <c r="J62" s="180">
        <v>2011</v>
      </c>
      <c r="K62" s="79" t="s">
        <v>140</v>
      </c>
      <c r="L62" s="80">
        <v>1</v>
      </c>
      <c r="M62" s="81" t="s">
        <v>141</v>
      </c>
      <c r="N62" s="82" t="s">
        <v>119</v>
      </c>
      <c r="O62" s="83" t="s">
        <v>119</v>
      </c>
      <c r="P62" s="84" t="s">
        <v>142</v>
      </c>
      <c r="Q62" s="85" t="s">
        <v>239</v>
      </c>
      <c r="R62" s="86" t="s">
        <v>127</v>
      </c>
      <c r="S62" s="87">
        <f t="shared" si="6"/>
        <v>300</v>
      </c>
      <c r="T62" s="88">
        <v>360</v>
      </c>
      <c r="U62" s="89"/>
      <c r="V62" s="90"/>
      <c r="W62" s="91">
        <f t="shared" si="7"/>
        <v>0</v>
      </c>
      <c r="X62" s="92">
        <f t="shared" si="8"/>
        <v>0</v>
      </c>
      <c r="Y62" s="66"/>
      <c r="Z62" s="93"/>
      <c r="AA62" s="94"/>
      <c r="AB62" s="95"/>
      <c r="AC62" s="96"/>
    </row>
    <row r="63" spans="1:29" ht="15.75" customHeight="1" x14ac:dyDescent="0.2">
      <c r="A63" s="71" t="s">
        <v>117</v>
      </c>
      <c r="B63" s="72" t="s">
        <v>123</v>
      </c>
      <c r="C63" s="73" t="s">
        <v>118</v>
      </c>
      <c r="D63" s="74" t="s">
        <v>124</v>
      </c>
      <c r="E63" s="75" t="s">
        <v>134</v>
      </c>
      <c r="F63" s="76" t="s">
        <v>119</v>
      </c>
      <c r="G63" s="77" t="s">
        <v>183</v>
      </c>
      <c r="H63" s="78" t="s">
        <v>236</v>
      </c>
      <c r="I63" s="75" t="s">
        <v>137</v>
      </c>
      <c r="J63" s="180">
        <v>2012</v>
      </c>
      <c r="K63" s="79" t="s">
        <v>143</v>
      </c>
      <c r="L63" s="80">
        <v>6</v>
      </c>
      <c r="M63" s="81" t="s">
        <v>141</v>
      </c>
      <c r="N63" s="82" t="s">
        <v>119</v>
      </c>
      <c r="O63" s="83" t="s">
        <v>119</v>
      </c>
      <c r="P63" s="84" t="s">
        <v>142</v>
      </c>
      <c r="Q63" s="85" t="s">
        <v>335</v>
      </c>
      <c r="R63" s="86" t="s">
        <v>122</v>
      </c>
      <c r="S63" s="87">
        <f t="shared" si="6"/>
        <v>141.66666666666669</v>
      </c>
      <c r="T63" s="88">
        <v>170</v>
      </c>
      <c r="U63" s="89"/>
      <c r="V63" s="90"/>
      <c r="W63" s="91">
        <f t="shared" si="7"/>
        <v>0</v>
      </c>
      <c r="X63" s="92">
        <f t="shared" si="8"/>
        <v>0</v>
      </c>
      <c r="Y63" s="66"/>
      <c r="Z63" s="93"/>
      <c r="AA63" s="94"/>
      <c r="AB63" s="95"/>
      <c r="AC63" s="96"/>
    </row>
    <row r="64" spans="1:29" ht="15.75" customHeight="1" x14ac:dyDescent="0.2">
      <c r="A64" s="71" t="s">
        <v>117</v>
      </c>
      <c r="B64" s="72" t="s">
        <v>123</v>
      </c>
      <c r="C64" s="73" t="s">
        <v>118</v>
      </c>
      <c r="D64" s="74" t="s">
        <v>124</v>
      </c>
      <c r="E64" s="75" t="s">
        <v>134</v>
      </c>
      <c r="F64" s="76" t="s">
        <v>119</v>
      </c>
      <c r="G64" s="77" t="s">
        <v>183</v>
      </c>
      <c r="H64" s="78" t="s">
        <v>236</v>
      </c>
      <c r="I64" s="75" t="s">
        <v>137</v>
      </c>
      <c r="J64" s="180">
        <v>2012</v>
      </c>
      <c r="K64" s="79" t="s">
        <v>120</v>
      </c>
      <c r="L64" s="80">
        <v>24</v>
      </c>
      <c r="M64" s="81" t="s">
        <v>141</v>
      </c>
      <c r="N64" s="82" t="s">
        <v>119</v>
      </c>
      <c r="O64" s="83" t="s">
        <v>119</v>
      </c>
      <c r="P64" s="84" t="s">
        <v>142</v>
      </c>
      <c r="Q64" s="85" t="s">
        <v>368</v>
      </c>
      <c r="R64" s="86" t="s">
        <v>122</v>
      </c>
      <c r="S64" s="87">
        <f t="shared" si="6"/>
        <v>70.833333333333343</v>
      </c>
      <c r="T64" s="88">
        <v>85</v>
      </c>
      <c r="U64" s="89"/>
      <c r="V64" s="90"/>
      <c r="W64" s="91">
        <f t="shared" si="7"/>
        <v>0</v>
      </c>
      <c r="X64" s="92">
        <f t="shared" si="8"/>
        <v>0</v>
      </c>
      <c r="Y64" s="66"/>
      <c r="Z64" s="93"/>
      <c r="AA64" s="94"/>
      <c r="AB64" s="95"/>
      <c r="AC64" s="96"/>
    </row>
    <row r="65" spans="1:29" ht="15.75" customHeight="1" x14ac:dyDescent="0.2">
      <c r="A65" s="71" t="s">
        <v>117</v>
      </c>
      <c r="B65" s="72" t="s">
        <v>123</v>
      </c>
      <c r="C65" s="73" t="s">
        <v>118</v>
      </c>
      <c r="D65" s="74" t="s">
        <v>124</v>
      </c>
      <c r="E65" s="75" t="s">
        <v>134</v>
      </c>
      <c r="F65" s="76" t="s">
        <v>119</v>
      </c>
      <c r="G65" s="77" t="s">
        <v>183</v>
      </c>
      <c r="H65" s="78" t="s">
        <v>236</v>
      </c>
      <c r="I65" s="75" t="s">
        <v>137</v>
      </c>
      <c r="J65" s="180">
        <v>2013</v>
      </c>
      <c r="K65" s="79" t="s">
        <v>143</v>
      </c>
      <c r="L65" s="80">
        <v>6</v>
      </c>
      <c r="M65" s="81" t="s">
        <v>141</v>
      </c>
      <c r="N65" s="82" t="s">
        <v>119</v>
      </c>
      <c r="O65" s="83" t="s">
        <v>119</v>
      </c>
      <c r="P65" s="84" t="s">
        <v>142</v>
      </c>
      <c r="Q65" s="85" t="s">
        <v>336</v>
      </c>
      <c r="R65" s="86" t="s">
        <v>122</v>
      </c>
      <c r="S65" s="87">
        <f t="shared" si="6"/>
        <v>141.66666666666669</v>
      </c>
      <c r="T65" s="88">
        <v>170</v>
      </c>
      <c r="U65" s="89"/>
      <c r="V65" s="90"/>
      <c r="W65" s="91">
        <f t="shared" si="7"/>
        <v>0</v>
      </c>
      <c r="X65" s="92">
        <f t="shared" si="8"/>
        <v>0</v>
      </c>
      <c r="Y65" s="66"/>
      <c r="Z65" s="93"/>
      <c r="AA65" s="94"/>
      <c r="AB65" s="95"/>
      <c r="AC65" s="96"/>
    </row>
    <row r="66" spans="1:29" ht="15.75" customHeight="1" x14ac:dyDescent="0.2">
      <c r="A66" s="71" t="s">
        <v>117</v>
      </c>
      <c r="B66" s="72" t="s">
        <v>123</v>
      </c>
      <c r="C66" s="73" t="s">
        <v>118</v>
      </c>
      <c r="D66" s="74" t="s">
        <v>124</v>
      </c>
      <c r="E66" s="75" t="s">
        <v>134</v>
      </c>
      <c r="F66" s="76" t="s">
        <v>119</v>
      </c>
      <c r="G66" s="77" t="s">
        <v>183</v>
      </c>
      <c r="H66" s="78" t="s">
        <v>236</v>
      </c>
      <c r="I66" s="75" t="s">
        <v>137</v>
      </c>
      <c r="J66" s="180">
        <v>2013</v>
      </c>
      <c r="K66" s="79" t="s">
        <v>120</v>
      </c>
      <c r="L66" s="80">
        <v>24</v>
      </c>
      <c r="M66" s="81" t="s">
        <v>141</v>
      </c>
      <c r="N66" s="82" t="s">
        <v>119</v>
      </c>
      <c r="O66" s="83" t="s">
        <v>119</v>
      </c>
      <c r="P66" s="84" t="s">
        <v>142</v>
      </c>
      <c r="Q66" s="85" t="s">
        <v>369</v>
      </c>
      <c r="R66" s="86" t="s">
        <v>122</v>
      </c>
      <c r="S66" s="87">
        <f t="shared" si="6"/>
        <v>70.833333333333343</v>
      </c>
      <c r="T66" s="88">
        <v>85</v>
      </c>
      <c r="U66" s="89"/>
      <c r="V66" s="90"/>
      <c r="W66" s="91">
        <f t="shared" si="7"/>
        <v>0</v>
      </c>
      <c r="X66" s="92">
        <f t="shared" si="8"/>
        <v>0</v>
      </c>
      <c r="Y66" s="66"/>
      <c r="Z66" s="93"/>
      <c r="AA66" s="94"/>
      <c r="AB66" s="95"/>
      <c r="AC66" s="96"/>
    </row>
    <row r="67" spans="1:29" ht="15.75" customHeight="1" x14ac:dyDescent="0.2">
      <c r="A67" s="71" t="s">
        <v>117</v>
      </c>
      <c r="B67" s="72" t="s">
        <v>123</v>
      </c>
      <c r="C67" s="73" t="s">
        <v>118</v>
      </c>
      <c r="D67" s="74" t="s">
        <v>124</v>
      </c>
      <c r="E67" s="75" t="s">
        <v>134</v>
      </c>
      <c r="F67" s="76" t="s">
        <v>119</v>
      </c>
      <c r="G67" s="77" t="s">
        <v>260</v>
      </c>
      <c r="H67" s="78" t="s">
        <v>261</v>
      </c>
      <c r="I67" s="75" t="s">
        <v>137</v>
      </c>
      <c r="J67" s="180">
        <v>2011</v>
      </c>
      <c r="K67" s="79" t="s">
        <v>120</v>
      </c>
      <c r="L67" s="80">
        <v>2</v>
      </c>
      <c r="M67" s="81" t="s">
        <v>119</v>
      </c>
      <c r="N67" s="82" t="s">
        <v>119</v>
      </c>
      <c r="O67" s="83" t="s">
        <v>119</v>
      </c>
      <c r="P67" s="84" t="s">
        <v>262</v>
      </c>
      <c r="Q67" s="85" t="s">
        <v>263</v>
      </c>
      <c r="R67" s="86" t="s">
        <v>122</v>
      </c>
      <c r="S67" s="87">
        <f t="shared" ref="S67:S82" si="9">T67/1.2</f>
        <v>29.166666666666668</v>
      </c>
      <c r="T67" s="88">
        <v>35</v>
      </c>
      <c r="U67" s="89"/>
      <c r="V67" s="90"/>
      <c r="W67" s="91">
        <f t="shared" ref="W67:W82" si="10">V67*S67</f>
        <v>0</v>
      </c>
      <c r="X67" s="92">
        <f t="shared" ref="X67:X82" si="11">V67*T67</f>
        <v>0</v>
      </c>
      <c r="Y67" s="66"/>
      <c r="Z67" s="93"/>
      <c r="AA67" s="94"/>
      <c r="AB67" s="95"/>
      <c r="AC67" s="96"/>
    </row>
    <row r="68" spans="1:29" ht="15.75" customHeight="1" x14ac:dyDescent="0.2">
      <c r="A68" s="71" t="s">
        <v>117</v>
      </c>
      <c r="B68" s="72" t="s">
        <v>123</v>
      </c>
      <c r="C68" s="73" t="s">
        <v>118</v>
      </c>
      <c r="D68" s="74" t="s">
        <v>124</v>
      </c>
      <c r="E68" s="75" t="s">
        <v>134</v>
      </c>
      <c r="F68" s="76" t="s">
        <v>119</v>
      </c>
      <c r="G68" s="77" t="s">
        <v>135</v>
      </c>
      <c r="H68" s="78" t="s">
        <v>136</v>
      </c>
      <c r="I68" s="75" t="s">
        <v>137</v>
      </c>
      <c r="J68" s="180">
        <v>2000</v>
      </c>
      <c r="K68" s="79" t="s">
        <v>143</v>
      </c>
      <c r="L68" s="80">
        <v>1</v>
      </c>
      <c r="M68" s="81" t="s">
        <v>126</v>
      </c>
      <c r="N68" s="82" t="s">
        <v>213</v>
      </c>
      <c r="O68" s="83" t="s">
        <v>166</v>
      </c>
      <c r="P68" s="84" t="s">
        <v>243</v>
      </c>
      <c r="Q68" s="85" t="s">
        <v>245</v>
      </c>
      <c r="R68" s="86" t="s">
        <v>127</v>
      </c>
      <c r="S68" s="87">
        <f t="shared" si="9"/>
        <v>145.83333333333334</v>
      </c>
      <c r="T68" s="88">
        <v>175</v>
      </c>
      <c r="U68" s="89"/>
      <c r="V68" s="90"/>
      <c r="W68" s="91">
        <f t="shared" si="10"/>
        <v>0</v>
      </c>
      <c r="X68" s="92">
        <f t="shared" si="11"/>
        <v>0</v>
      </c>
      <c r="Y68" s="66"/>
      <c r="Z68" s="93"/>
      <c r="AA68" s="94"/>
      <c r="AB68" s="95"/>
      <c r="AC68" s="96"/>
    </row>
    <row r="69" spans="1:29" ht="15.75" customHeight="1" x14ac:dyDescent="0.2">
      <c r="A69" s="71" t="s">
        <v>117</v>
      </c>
      <c r="B69" s="72" t="s">
        <v>123</v>
      </c>
      <c r="C69" s="73" t="s">
        <v>118</v>
      </c>
      <c r="D69" s="74" t="s">
        <v>124</v>
      </c>
      <c r="E69" s="75" t="s">
        <v>134</v>
      </c>
      <c r="F69" s="76" t="s">
        <v>119</v>
      </c>
      <c r="G69" s="77" t="s">
        <v>135</v>
      </c>
      <c r="H69" s="78" t="s">
        <v>136</v>
      </c>
      <c r="I69" s="75" t="s">
        <v>137</v>
      </c>
      <c r="J69" s="180">
        <v>2000</v>
      </c>
      <c r="K69" s="79" t="s">
        <v>143</v>
      </c>
      <c r="L69" s="80">
        <v>1</v>
      </c>
      <c r="M69" s="81" t="s">
        <v>119</v>
      </c>
      <c r="N69" s="82" t="s">
        <v>119</v>
      </c>
      <c r="O69" s="83" t="s">
        <v>119</v>
      </c>
      <c r="P69" s="84" t="s">
        <v>223</v>
      </c>
      <c r="Q69" s="85" t="s">
        <v>246</v>
      </c>
      <c r="R69" s="86" t="s">
        <v>122</v>
      </c>
      <c r="S69" s="87">
        <f t="shared" si="9"/>
        <v>145.83333333333334</v>
      </c>
      <c r="T69" s="88">
        <v>175</v>
      </c>
      <c r="U69" s="89"/>
      <c r="V69" s="90"/>
      <c r="W69" s="91">
        <f t="shared" si="10"/>
        <v>0</v>
      </c>
      <c r="X69" s="92">
        <f t="shared" si="11"/>
        <v>0</v>
      </c>
      <c r="Y69" s="66"/>
      <c r="Z69" s="93"/>
      <c r="AA69" s="94"/>
      <c r="AB69" s="95"/>
      <c r="AC69" s="96"/>
    </row>
    <row r="70" spans="1:29" ht="15.75" customHeight="1" x14ac:dyDescent="0.2">
      <c r="A70" s="71" t="s">
        <v>117</v>
      </c>
      <c r="B70" s="72" t="s">
        <v>123</v>
      </c>
      <c r="C70" s="73" t="s">
        <v>118</v>
      </c>
      <c r="D70" s="74" t="s">
        <v>124</v>
      </c>
      <c r="E70" s="75" t="s">
        <v>134</v>
      </c>
      <c r="F70" s="76" t="s">
        <v>119</v>
      </c>
      <c r="G70" s="77" t="s">
        <v>135</v>
      </c>
      <c r="H70" s="78" t="s">
        <v>136</v>
      </c>
      <c r="I70" s="75" t="s">
        <v>137</v>
      </c>
      <c r="J70" s="180">
        <v>2002</v>
      </c>
      <c r="K70" s="79" t="s">
        <v>120</v>
      </c>
      <c r="L70" s="80">
        <v>1</v>
      </c>
      <c r="M70" s="81" t="s">
        <v>126</v>
      </c>
      <c r="N70" s="82" t="s">
        <v>119</v>
      </c>
      <c r="O70" s="83" t="s">
        <v>119</v>
      </c>
      <c r="P70" s="84" t="s">
        <v>138</v>
      </c>
      <c r="Q70" s="85" t="s">
        <v>139</v>
      </c>
      <c r="R70" s="86" t="s">
        <v>127</v>
      </c>
      <c r="S70" s="87">
        <f t="shared" si="9"/>
        <v>66.666666666666671</v>
      </c>
      <c r="T70" s="88">
        <v>80</v>
      </c>
      <c r="U70" s="89"/>
      <c r="V70" s="90"/>
      <c r="W70" s="91">
        <f t="shared" si="10"/>
        <v>0</v>
      </c>
      <c r="X70" s="92">
        <f t="shared" si="11"/>
        <v>0</v>
      </c>
      <c r="Y70" s="66"/>
      <c r="Z70" s="93"/>
      <c r="AA70" s="94"/>
      <c r="AB70" s="95"/>
      <c r="AC70" s="96"/>
    </row>
    <row r="71" spans="1:29" ht="15.75" customHeight="1" x14ac:dyDescent="0.2">
      <c r="A71" s="71" t="s">
        <v>117</v>
      </c>
      <c r="B71" s="72" t="s">
        <v>123</v>
      </c>
      <c r="C71" s="73" t="s">
        <v>118</v>
      </c>
      <c r="D71" s="74" t="s">
        <v>124</v>
      </c>
      <c r="E71" s="75" t="s">
        <v>134</v>
      </c>
      <c r="F71" s="76" t="s">
        <v>119</v>
      </c>
      <c r="G71" s="77" t="s">
        <v>135</v>
      </c>
      <c r="H71" s="78" t="s">
        <v>136</v>
      </c>
      <c r="I71" s="75" t="s">
        <v>137</v>
      </c>
      <c r="J71" s="180">
        <v>2002</v>
      </c>
      <c r="K71" s="79" t="s">
        <v>150</v>
      </c>
      <c r="L71" s="80">
        <v>1</v>
      </c>
      <c r="M71" s="81" t="s">
        <v>149</v>
      </c>
      <c r="N71" s="82" t="s">
        <v>132</v>
      </c>
      <c r="O71" s="83" t="s">
        <v>119</v>
      </c>
      <c r="P71" s="84" t="s">
        <v>142</v>
      </c>
      <c r="Q71" s="85" t="s">
        <v>151</v>
      </c>
      <c r="R71" s="86" t="s">
        <v>127</v>
      </c>
      <c r="S71" s="87">
        <f t="shared" si="9"/>
        <v>825</v>
      </c>
      <c r="T71" s="88">
        <v>990</v>
      </c>
      <c r="U71" s="89"/>
      <c r="V71" s="90"/>
      <c r="W71" s="91">
        <f t="shared" si="10"/>
        <v>0</v>
      </c>
      <c r="X71" s="92">
        <f t="shared" si="11"/>
        <v>0</v>
      </c>
      <c r="Y71" s="66"/>
      <c r="Z71" s="93"/>
      <c r="AA71" s="94"/>
      <c r="AB71" s="95"/>
      <c r="AC71" s="96"/>
    </row>
    <row r="72" spans="1:29" ht="15.75" customHeight="1" x14ac:dyDescent="0.2">
      <c r="A72" s="71" t="s">
        <v>117</v>
      </c>
      <c r="B72" s="72" t="s">
        <v>123</v>
      </c>
      <c r="C72" s="73" t="s">
        <v>118</v>
      </c>
      <c r="D72" s="74" t="s">
        <v>124</v>
      </c>
      <c r="E72" s="75" t="s">
        <v>134</v>
      </c>
      <c r="F72" s="76" t="s">
        <v>119</v>
      </c>
      <c r="G72" s="77" t="s">
        <v>135</v>
      </c>
      <c r="H72" s="78" t="s">
        <v>136</v>
      </c>
      <c r="I72" s="75" t="s">
        <v>137</v>
      </c>
      <c r="J72" s="180">
        <v>2002</v>
      </c>
      <c r="K72" s="79" t="s">
        <v>143</v>
      </c>
      <c r="L72" s="80">
        <v>1</v>
      </c>
      <c r="M72" s="81" t="s">
        <v>126</v>
      </c>
      <c r="N72" s="82" t="s">
        <v>213</v>
      </c>
      <c r="O72" s="83" t="s">
        <v>166</v>
      </c>
      <c r="P72" s="84" t="s">
        <v>243</v>
      </c>
      <c r="Q72" s="85" t="s">
        <v>244</v>
      </c>
      <c r="R72" s="86" t="s">
        <v>127</v>
      </c>
      <c r="S72" s="87">
        <f t="shared" si="9"/>
        <v>137.5</v>
      </c>
      <c r="T72" s="88">
        <v>165</v>
      </c>
      <c r="U72" s="89"/>
      <c r="V72" s="90"/>
      <c r="W72" s="91">
        <f t="shared" si="10"/>
        <v>0</v>
      </c>
      <c r="X72" s="92">
        <f t="shared" si="11"/>
        <v>0</v>
      </c>
      <c r="Y72" s="66"/>
      <c r="Z72" s="93"/>
      <c r="AA72" s="94"/>
      <c r="AB72" s="95"/>
      <c r="AC72" s="96"/>
    </row>
    <row r="73" spans="1:29" ht="15.75" customHeight="1" x14ac:dyDescent="0.2">
      <c r="A73" s="71" t="s">
        <v>117</v>
      </c>
      <c r="B73" s="72" t="s">
        <v>123</v>
      </c>
      <c r="C73" s="73" t="s">
        <v>118</v>
      </c>
      <c r="D73" s="74" t="s">
        <v>124</v>
      </c>
      <c r="E73" s="75" t="s">
        <v>134</v>
      </c>
      <c r="F73" s="76" t="s">
        <v>119</v>
      </c>
      <c r="G73" s="77" t="s">
        <v>135</v>
      </c>
      <c r="H73" s="78" t="s">
        <v>136</v>
      </c>
      <c r="I73" s="75" t="s">
        <v>137</v>
      </c>
      <c r="J73" s="180">
        <v>2003</v>
      </c>
      <c r="K73" s="79" t="s">
        <v>120</v>
      </c>
      <c r="L73" s="80">
        <v>2</v>
      </c>
      <c r="M73" s="81" t="s">
        <v>141</v>
      </c>
      <c r="N73" s="82" t="s">
        <v>119</v>
      </c>
      <c r="O73" s="83" t="s">
        <v>119</v>
      </c>
      <c r="P73" s="84" t="s">
        <v>285</v>
      </c>
      <c r="Q73" s="85" t="s">
        <v>286</v>
      </c>
      <c r="R73" s="86" t="s">
        <v>122</v>
      </c>
      <c r="S73" s="87">
        <f t="shared" si="9"/>
        <v>62.5</v>
      </c>
      <c r="T73" s="88">
        <v>75</v>
      </c>
      <c r="U73" s="89"/>
      <c r="V73" s="90"/>
      <c r="W73" s="91">
        <f t="shared" si="10"/>
        <v>0</v>
      </c>
      <c r="X73" s="92">
        <f t="shared" si="11"/>
        <v>0</v>
      </c>
      <c r="Y73" s="66"/>
      <c r="Z73" s="93"/>
      <c r="AA73" s="94"/>
      <c r="AB73" s="95"/>
      <c r="AC73" s="96"/>
    </row>
    <row r="74" spans="1:29" ht="15.75" customHeight="1" x14ac:dyDescent="0.2">
      <c r="A74" s="71" t="s">
        <v>117</v>
      </c>
      <c r="B74" s="72" t="s">
        <v>123</v>
      </c>
      <c r="C74" s="73" t="s">
        <v>118</v>
      </c>
      <c r="D74" s="74" t="s">
        <v>124</v>
      </c>
      <c r="E74" s="75" t="s">
        <v>134</v>
      </c>
      <c r="F74" s="76" t="s">
        <v>119</v>
      </c>
      <c r="G74" s="77" t="s">
        <v>135</v>
      </c>
      <c r="H74" s="78" t="s">
        <v>136</v>
      </c>
      <c r="I74" s="75" t="s">
        <v>137</v>
      </c>
      <c r="J74" s="180">
        <v>2003</v>
      </c>
      <c r="K74" s="79" t="s">
        <v>120</v>
      </c>
      <c r="L74" s="80">
        <v>5</v>
      </c>
      <c r="M74" s="81" t="s">
        <v>141</v>
      </c>
      <c r="N74" s="82" t="s">
        <v>119</v>
      </c>
      <c r="O74" s="83" t="s">
        <v>119</v>
      </c>
      <c r="P74" s="84" t="s">
        <v>171</v>
      </c>
      <c r="Q74" s="85" t="s">
        <v>330</v>
      </c>
      <c r="R74" s="86" t="s">
        <v>122</v>
      </c>
      <c r="S74" s="87">
        <f t="shared" si="9"/>
        <v>62.5</v>
      </c>
      <c r="T74" s="88">
        <v>75</v>
      </c>
      <c r="U74" s="89"/>
      <c r="V74" s="90"/>
      <c r="W74" s="91">
        <f t="shared" si="10"/>
        <v>0</v>
      </c>
      <c r="X74" s="92">
        <f t="shared" si="11"/>
        <v>0</v>
      </c>
      <c r="Y74" s="66"/>
      <c r="Z74" s="93"/>
      <c r="AA74" s="94"/>
      <c r="AB74" s="95"/>
      <c r="AC74" s="96"/>
    </row>
    <row r="75" spans="1:29" ht="15.75" customHeight="1" x14ac:dyDescent="0.2">
      <c r="A75" s="71" t="s">
        <v>117</v>
      </c>
      <c r="B75" s="72" t="s">
        <v>123</v>
      </c>
      <c r="C75" s="73" t="s">
        <v>118</v>
      </c>
      <c r="D75" s="74" t="s">
        <v>124</v>
      </c>
      <c r="E75" s="75" t="s">
        <v>134</v>
      </c>
      <c r="F75" s="76" t="s">
        <v>119</v>
      </c>
      <c r="G75" s="77" t="s">
        <v>135</v>
      </c>
      <c r="H75" s="78" t="s">
        <v>136</v>
      </c>
      <c r="I75" s="75" t="s">
        <v>137</v>
      </c>
      <c r="J75" s="180">
        <v>2004</v>
      </c>
      <c r="K75" s="79" t="s">
        <v>120</v>
      </c>
      <c r="L75" s="80">
        <v>2</v>
      </c>
      <c r="M75" s="81" t="s">
        <v>119</v>
      </c>
      <c r="N75" s="82" t="s">
        <v>119</v>
      </c>
      <c r="O75" s="83" t="s">
        <v>119</v>
      </c>
      <c r="P75" s="84" t="s">
        <v>251</v>
      </c>
      <c r="Q75" s="85" t="s">
        <v>264</v>
      </c>
      <c r="R75" s="86" t="s">
        <v>127</v>
      </c>
      <c r="S75" s="87">
        <f t="shared" si="9"/>
        <v>54.166666666666671</v>
      </c>
      <c r="T75" s="88">
        <v>65</v>
      </c>
      <c r="U75" s="89"/>
      <c r="V75" s="90"/>
      <c r="W75" s="91">
        <f t="shared" si="10"/>
        <v>0</v>
      </c>
      <c r="X75" s="92">
        <f t="shared" si="11"/>
        <v>0</v>
      </c>
      <c r="Y75" s="66"/>
      <c r="Z75" s="93"/>
      <c r="AA75" s="94"/>
      <c r="AB75" s="95"/>
      <c r="AC75" s="96"/>
    </row>
    <row r="76" spans="1:29" ht="15.75" customHeight="1" x14ac:dyDescent="0.2">
      <c r="A76" s="71" t="s">
        <v>117</v>
      </c>
      <c r="B76" s="72" t="s">
        <v>123</v>
      </c>
      <c r="C76" s="73" t="s">
        <v>118</v>
      </c>
      <c r="D76" s="74" t="s">
        <v>124</v>
      </c>
      <c r="E76" s="75" t="s">
        <v>125</v>
      </c>
      <c r="F76" s="76" t="s">
        <v>119</v>
      </c>
      <c r="G76" s="77" t="s">
        <v>181</v>
      </c>
      <c r="H76" s="78" t="s">
        <v>354</v>
      </c>
      <c r="I76" s="75" t="s">
        <v>137</v>
      </c>
      <c r="J76" s="180">
        <v>2016</v>
      </c>
      <c r="K76" s="79" t="s">
        <v>120</v>
      </c>
      <c r="L76" s="80">
        <v>9</v>
      </c>
      <c r="M76" s="81" t="s">
        <v>141</v>
      </c>
      <c r="N76" s="82" t="s">
        <v>119</v>
      </c>
      <c r="O76" s="83" t="s">
        <v>119</v>
      </c>
      <c r="P76" s="84" t="s">
        <v>250</v>
      </c>
      <c r="Q76" s="85" t="s">
        <v>355</v>
      </c>
      <c r="R76" s="86" t="s">
        <v>122</v>
      </c>
      <c r="S76" s="87">
        <f t="shared" si="9"/>
        <v>41.666666666666671</v>
      </c>
      <c r="T76" s="88">
        <v>50</v>
      </c>
      <c r="U76" s="89"/>
      <c r="V76" s="90"/>
      <c r="W76" s="91">
        <f t="shared" si="10"/>
        <v>0</v>
      </c>
      <c r="X76" s="92">
        <f t="shared" si="11"/>
        <v>0</v>
      </c>
      <c r="Y76" s="66"/>
      <c r="Z76" s="93"/>
      <c r="AA76" s="94"/>
      <c r="AB76" s="95"/>
      <c r="AC76" s="96"/>
    </row>
    <row r="77" spans="1:29" ht="15.75" customHeight="1" x14ac:dyDescent="0.2">
      <c r="A77" s="71" t="s">
        <v>117</v>
      </c>
      <c r="B77" s="72" t="s">
        <v>123</v>
      </c>
      <c r="C77" s="73" t="s">
        <v>118</v>
      </c>
      <c r="D77" s="74" t="s">
        <v>124</v>
      </c>
      <c r="E77" s="75" t="s">
        <v>125</v>
      </c>
      <c r="F77" s="76" t="s">
        <v>119</v>
      </c>
      <c r="G77" s="77" t="s">
        <v>181</v>
      </c>
      <c r="H77" s="78" t="s">
        <v>351</v>
      </c>
      <c r="I77" s="75" t="s">
        <v>137</v>
      </c>
      <c r="J77" s="180">
        <v>2018</v>
      </c>
      <c r="K77" s="79" t="s">
        <v>120</v>
      </c>
      <c r="L77" s="80">
        <v>9</v>
      </c>
      <c r="M77" s="81" t="s">
        <v>141</v>
      </c>
      <c r="N77" s="82" t="s">
        <v>119</v>
      </c>
      <c r="O77" s="83" t="s">
        <v>119</v>
      </c>
      <c r="P77" s="84" t="s">
        <v>352</v>
      </c>
      <c r="Q77" s="85" t="s">
        <v>353</v>
      </c>
      <c r="R77" s="86" t="s">
        <v>122</v>
      </c>
      <c r="S77" s="87">
        <f t="shared" si="9"/>
        <v>12.5</v>
      </c>
      <c r="T77" s="88">
        <v>15</v>
      </c>
      <c r="U77" s="89"/>
      <c r="V77" s="90"/>
      <c r="W77" s="91">
        <f t="shared" si="10"/>
        <v>0</v>
      </c>
      <c r="X77" s="92">
        <f t="shared" si="11"/>
        <v>0</v>
      </c>
      <c r="Y77" s="66"/>
      <c r="Z77" s="93"/>
      <c r="AA77" s="94"/>
      <c r="AB77" s="95"/>
      <c r="AC77" s="96"/>
    </row>
    <row r="78" spans="1:29" ht="15.75" customHeight="1" x14ac:dyDescent="0.2">
      <c r="A78" s="71" t="s">
        <v>117</v>
      </c>
      <c r="B78" s="72" t="s">
        <v>123</v>
      </c>
      <c r="C78" s="73" t="s">
        <v>118</v>
      </c>
      <c r="D78" s="74" t="s">
        <v>124</v>
      </c>
      <c r="E78" s="75" t="s">
        <v>125</v>
      </c>
      <c r="F78" s="76" t="s">
        <v>119</v>
      </c>
      <c r="G78" s="77" t="s">
        <v>181</v>
      </c>
      <c r="H78" s="78" t="s">
        <v>206</v>
      </c>
      <c r="I78" s="75" t="s">
        <v>137</v>
      </c>
      <c r="J78" s="180">
        <v>2008</v>
      </c>
      <c r="K78" s="79" t="s">
        <v>120</v>
      </c>
      <c r="L78" s="80">
        <v>1</v>
      </c>
      <c r="M78" s="81" t="s">
        <v>126</v>
      </c>
      <c r="N78" s="82" t="s">
        <v>119</v>
      </c>
      <c r="O78" s="83" t="s">
        <v>119</v>
      </c>
      <c r="P78" s="84" t="s">
        <v>177</v>
      </c>
      <c r="Q78" s="85" t="s">
        <v>207</v>
      </c>
      <c r="R78" s="86" t="s">
        <v>127</v>
      </c>
      <c r="S78" s="87">
        <f t="shared" si="9"/>
        <v>54.166666666666671</v>
      </c>
      <c r="T78" s="88">
        <v>65</v>
      </c>
      <c r="U78" s="89"/>
      <c r="V78" s="90"/>
      <c r="W78" s="91">
        <f t="shared" si="10"/>
        <v>0</v>
      </c>
      <c r="X78" s="92">
        <f t="shared" si="11"/>
        <v>0</v>
      </c>
      <c r="Y78" s="66"/>
      <c r="Z78" s="93"/>
      <c r="AA78" s="94"/>
      <c r="AB78" s="95"/>
      <c r="AC78" s="96"/>
    </row>
    <row r="79" spans="1:29" ht="15.75" customHeight="1" x14ac:dyDescent="0.2">
      <c r="A79" s="71" t="s">
        <v>117</v>
      </c>
      <c r="B79" s="72" t="s">
        <v>123</v>
      </c>
      <c r="C79" s="73" t="s">
        <v>118</v>
      </c>
      <c r="D79" s="74" t="s">
        <v>124</v>
      </c>
      <c r="E79" s="75" t="s">
        <v>125</v>
      </c>
      <c r="F79" s="76" t="s">
        <v>119</v>
      </c>
      <c r="G79" s="77" t="s">
        <v>181</v>
      </c>
      <c r="H79" s="78" t="s">
        <v>206</v>
      </c>
      <c r="I79" s="75" t="s">
        <v>137</v>
      </c>
      <c r="J79" s="180">
        <v>2009</v>
      </c>
      <c r="K79" s="79" t="s">
        <v>120</v>
      </c>
      <c r="L79" s="80">
        <v>1</v>
      </c>
      <c r="M79" s="81" t="s">
        <v>121</v>
      </c>
      <c r="N79" s="82" t="s">
        <v>119</v>
      </c>
      <c r="O79" s="83" t="s">
        <v>119</v>
      </c>
      <c r="P79" s="84" t="s">
        <v>167</v>
      </c>
      <c r="Q79" s="85" t="s">
        <v>208</v>
      </c>
      <c r="R79" s="86" t="s">
        <v>127</v>
      </c>
      <c r="S79" s="87">
        <f t="shared" si="9"/>
        <v>54.166666666666671</v>
      </c>
      <c r="T79" s="88">
        <v>65</v>
      </c>
      <c r="U79" s="89"/>
      <c r="V79" s="90"/>
      <c r="W79" s="91">
        <f t="shared" si="10"/>
        <v>0</v>
      </c>
      <c r="X79" s="92">
        <f t="shared" si="11"/>
        <v>0</v>
      </c>
      <c r="Y79" s="66"/>
      <c r="Z79" s="93"/>
      <c r="AA79" s="94"/>
      <c r="AB79" s="95"/>
      <c r="AC79" s="96"/>
    </row>
    <row r="80" spans="1:29" ht="15.75" customHeight="1" x14ac:dyDescent="0.2">
      <c r="A80" s="71" t="s">
        <v>117</v>
      </c>
      <c r="B80" s="72" t="s">
        <v>123</v>
      </c>
      <c r="C80" s="73" t="s">
        <v>118</v>
      </c>
      <c r="D80" s="74" t="s">
        <v>124</v>
      </c>
      <c r="E80" s="75" t="s">
        <v>125</v>
      </c>
      <c r="F80" s="76" t="s">
        <v>119</v>
      </c>
      <c r="G80" s="77" t="s">
        <v>181</v>
      </c>
      <c r="H80" s="78" t="s">
        <v>206</v>
      </c>
      <c r="I80" s="75" t="s">
        <v>137</v>
      </c>
      <c r="J80" s="180">
        <v>2013</v>
      </c>
      <c r="K80" s="79" t="s">
        <v>120</v>
      </c>
      <c r="L80" s="80">
        <v>9</v>
      </c>
      <c r="M80" s="81" t="s">
        <v>141</v>
      </c>
      <c r="N80" s="82" t="s">
        <v>119</v>
      </c>
      <c r="O80" s="83" t="s">
        <v>119</v>
      </c>
      <c r="P80" s="84" t="s">
        <v>165</v>
      </c>
      <c r="Q80" s="85" t="s">
        <v>356</v>
      </c>
      <c r="R80" s="86" t="s">
        <v>122</v>
      </c>
      <c r="S80" s="87">
        <f t="shared" si="9"/>
        <v>41.666666666666671</v>
      </c>
      <c r="T80" s="88">
        <v>50</v>
      </c>
      <c r="U80" s="89"/>
      <c r="V80" s="90"/>
      <c r="W80" s="91">
        <f t="shared" si="10"/>
        <v>0</v>
      </c>
      <c r="X80" s="92">
        <f t="shared" si="11"/>
        <v>0</v>
      </c>
      <c r="Y80" s="66"/>
      <c r="Z80" s="93"/>
      <c r="AA80" s="94"/>
      <c r="AB80" s="95"/>
      <c r="AC80" s="96"/>
    </row>
    <row r="81" spans="1:29" ht="15.75" customHeight="1" x14ac:dyDescent="0.2">
      <c r="A81" s="71" t="s">
        <v>117</v>
      </c>
      <c r="B81" s="72" t="s">
        <v>123</v>
      </c>
      <c r="C81" s="73" t="s">
        <v>118</v>
      </c>
      <c r="D81" s="74" t="s">
        <v>124</v>
      </c>
      <c r="E81" s="75" t="s">
        <v>125</v>
      </c>
      <c r="F81" s="76" t="s">
        <v>119</v>
      </c>
      <c r="G81" s="77" t="s">
        <v>181</v>
      </c>
      <c r="H81" s="78" t="s">
        <v>337</v>
      </c>
      <c r="I81" s="75" t="s">
        <v>137</v>
      </c>
      <c r="J81" s="180">
        <v>2009</v>
      </c>
      <c r="K81" s="79" t="s">
        <v>120</v>
      </c>
      <c r="L81" s="80">
        <v>6</v>
      </c>
      <c r="M81" s="81" t="s">
        <v>126</v>
      </c>
      <c r="N81" s="82" t="s">
        <v>119</v>
      </c>
      <c r="O81" s="83" t="s">
        <v>119</v>
      </c>
      <c r="P81" s="84" t="s">
        <v>273</v>
      </c>
      <c r="Q81" s="85" t="s">
        <v>338</v>
      </c>
      <c r="R81" s="86" t="s">
        <v>127</v>
      </c>
      <c r="S81" s="87">
        <f t="shared" si="9"/>
        <v>58.333333333333336</v>
      </c>
      <c r="T81" s="88">
        <v>70</v>
      </c>
      <c r="U81" s="89"/>
      <c r="V81" s="90"/>
      <c r="W81" s="91">
        <f t="shared" si="10"/>
        <v>0</v>
      </c>
      <c r="X81" s="92">
        <f t="shared" si="11"/>
        <v>0</v>
      </c>
      <c r="Y81" s="66"/>
      <c r="Z81" s="93"/>
      <c r="AA81" s="94"/>
      <c r="AB81" s="95"/>
      <c r="AC81" s="96"/>
    </row>
    <row r="82" spans="1:29" ht="15.75" customHeight="1" x14ac:dyDescent="0.2">
      <c r="A82" s="71" t="s">
        <v>117</v>
      </c>
      <c r="B82" s="72" t="s">
        <v>123</v>
      </c>
      <c r="C82" s="73" t="s">
        <v>118</v>
      </c>
      <c r="D82" s="74" t="s">
        <v>124</v>
      </c>
      <c r="E82" s="75" t="s">
        <v>125</v>
      </c>
      <c r="F82" s="76" t="s">
        <v>119</v>
      </c>
      <c r="G82" s="77" t="s">
        <v>172</v>
      </c>
      <c r="H82" s="78" t="s">
        <v>328</v>
      </c>
      <c r="I82" s="75" t="s">
        <v>137</v>
      </c>
      <c r="J82" s="180">
        <v>2008</v>
      </c>
      <c r="K82" s="79" t="s">
        <v>120</v>
      </c>
      <c r="L82" s="80">
        <v>5</v>
      </c>
      <c r="M82" s="81" t="s">
        <v>126</v>
      </c>
      <c r="N82" s="82" t="s">
        <v>119</v>
      </c>
      <c r="O82" s="83" t="s">
        <v>119</v>
      </c>
      <c r="P82" s="84" t="s">
        <v>168</v>
      </c>
      <c r="Q82" s="85" t="s">
        <v>329</v>
      </c>
      <c r="R82" s="86" t="s">
        <v>127</v>
      </c>
      <c r="S82" s="87">
        <f t="shared" si="9"/>
        <v>50</v>
      </c>
      <c r="T82" s="88">
        <v>60</v>
      </c>
      <c r="U82" s="89"/>
      <c r="V82" s="90"/>
      <c r="W82" s="91">
        <f t="shared" si="10"/>
        <v>0</v>
      </c>
      <c r="X82" s="92">
        <f t="shared" si="11"/>
        <v>0</v>
      </c>
      <c r="Y82" s="66"/>
      <c r="Z82" s="93"/>
      <c r="AA82" s="94"/>
      <c r="AB82" s="95"/>
      <c r="AC82" s="96"/>
    </row>
    <row r="83" spans="1:29" ht="15.75" customHeight="1" x14ac:dyDescent="0.2">
      <c r="A83" s="71" t="s">
        <v>117</v>
      </c>
      <c r="B83" s="72" t="s">
        <v>123</v>
      </c>
      <c r="C83" s="73" t="s">
        <v>118</v>
      </c>
      <c r="D83" s="74" t="s">
        <v>124</v>
      </c>
      <c r="E83" s="75" t="s">
        <v>125</v>
      </c>
      <c r="F83" s="76" t="s">
        <v>119</v>
      </c>
      <c r="G83" s="77" t="s">
        <v>193</v>
      </c>
      <c r="H83" s="78" t="s">
        <v>252</v>
      </c>
      <c r="I83" s="75" t="s">
        <v>137</v>
      </c>
      <c r="J83" s="180">
        <v>2007</v>
      </c>
      <c r="K83" s="79" t="s">
        <v>120</v>
      </c>
      <c r="L83" s="80">
        <v>1</v>
      </c>
      <c r="M83" s="81" t="s">
        <v>141</v>
      </c>
      <c r="N83" s="82" t="s">
        <v>119</v>
      </c>
      <c r="O83" s="83" t="s">
        <v>119</v>
      </c>
      <c r="P83" s="84" t="s">
        <v>253</v>
      </c>
      <c r="Q83" s="85" t="s">
        <v>254</v>
      </c>
      <c r="R83" s="86" t="s">
        <v>127</v>
      </c>
      <c r="S83" s="87">
        <f t="shared" ref="S83:S95" si="12">T83/1.2</f>
        <v>41.666666666666671</v>
      </c>
      <c r="T83" s="88">
        <v>50</v>
      </c>
      <c r="U83" s="89"/>
      <c r="V83" s="90"/>
      <c r="W83" s="91">
        <f t="shared" ref="W83:W95" si="13">V83*S83</f>
        <v>0</v>
      </c>
      <c r="X83" s="92">
        <f t="shared" ref="X83:X95" si="14">V83*T83</f>
        <v>0</v>
      </c>
      <c r="Y83" s="66"/>
      <c r="Z83" s="93"/>
      <c r="AA83" s="94"/>
      <c r="AB83" s="95"/>
      <c r="AC83" s="96"/>
    </row>
    <row r="84" spans="1:29" ht="15.75" customHeight="1" x14ac:dyDescent="0.2">
      <c r="A84" s="71" t="s">
        <v>117</v>
      </c>
      <c r="B84" s="72" t="s">
        <v>123</v>
      </c>
      <c r="C84" s="73" t="s">
        <v>118</v>
      </c>
      <c r="D84" s="74" t="s">
        <v>124</v>
      </c>
      <c r="E84" s="75" t="s">
        <v>125</v>
      </c>
      <c r="F84" s="76" t="s">
        <v>119</v>
      </c>
      <c r="G84" s="77" t="s">
        <v>193</v>
      </c>
      <c r="H84" s="78" t="s">
        <v>194</v>
      </c>
      <c r="I84" s="75" t="s">
        <v>137</v>
      </c>
      <c r="J84" s="180">
        <v>2003</v>
      </c>
      <c r="K84" s="79" t="s">
        <v>153</v>
      </c>
      <c r="L84" s="80">
        <v>1</v>
      </c>
      <c r="M84" s="81" t="s">
        <v>119</v>
      </c>
      <c r="N84" s="82" t="s">
        <v>119</v>
      </c>
      <c r="O84" s="83" t="s">
        <v>119</v>
      </c>
      <c r="P84" s="84" t="s">
        <v>142</v>
      </c>
      <c r="Q84" s="85" t="s">
        <v>195</v>
      </c>
      <c r="R84" s="86" t="s">
        <v>122</v>
      </c>
      <c r="S84" s="87">
        <f t="shared" si="12"/>
        <v>333.33333333333337</v>
      </c>
      <c r="T84" s="88">
        <v>400</v>
      </c>
      <c r="U84" s="89"/>
      <c r="V84" s="90"/>
      <c r="W84" s="91">
        <f t="shared" si="13"/>
        <v>0</v>
      </c>
      <c r="X84" s="92">
        <f t="shared" si="14"/>
        <v>0</v>
      </c>
      <c r="Y84" s="66"/>
      <c r="Z84" s="93"/>
      <c r="AA84" s="94"/>
      <c r="AB84" s="95"/>
      <c r="AC84" s="96"/>
    </row>
    <row r="85" spans="1:29" ht="15.75" customHeight="1" x14ac:dyDescent="0.2">
      <c r="A85" s="71" t="s">
        <v>117</v>
      </c>
      <c r="B85" s="72" t="s">
        <v>123</v>
      </c>
      <c r="C85" s="73" t="s">
        <v>118</v>
      </c>
      <c r="D85" s="74" t="s">
        <v>124</v>
      </c>
      <c r="E85" s="75" t="s">
        <v>125</v>
      </c>
      <c r="F85" s="76" t="s">
        <v>119</v>
      </c>
      <c r="G85" s="77" t="s">
        <v>193</v>
      </c>
      <c r="H85" s="78" t="s">
        <v>194</v>
      </c>
      <c r="I85" s="75" t="s">
        <v>137</v>
      </c>
      <c r="J85" s="180">
        <v>2008</v>
      </c>
      <c r="K85" s="79" t="s">
        <v>120</v>
      </c>
      <c r="L85" s="80">
        <v>2</v>
      </c>
      <c r="M85" s="81" t="s">
        <v>126</v>
      </c>
      <c r="N85" s="82" t="s">
        <v>119</v>
      </c>
      <c r="O85" s="83" t="s">
        <v>119</v>
      </c>
      <c r="P85" s="84" t="s">
        <v>170</v>
      </c>
      <c r="Q85" s="85" t="s">
        <v>272</v>
      </c>
      <c r="R85" s="86" t="s">
        <v>127</v>
      </c>
      <c r="S85" s="87">
        <f t="shared" si="12"/>
        <v>41.666666666666671</v>
      </c>
      <c r="T85" s="88">
        <v>50</v>
      </c>
      <c r="U85" s="89"/>
      <c r="V85" s="90"/>
      <c r="W85" s="91">
        <f t="shared" si="13"/>
        <v>0</v>
      </c>
      <c r="X85" s="92">
        <f t="shared" si="14"/>
        <v>0</v>
      </c>
      <c r="Y85" s="66"/>
      <c r="Z85" s="93"/>
      <c r="AA85" s="94"/>
      <c r="AB85" s="95"/>
      <c r="AC85" s="96"/>
    </row>
    <row r="86" spans="1:29" ht="15.75" customHeight="1" x14ac:dyDescent="0.2">
      <c r="A86" s="71" t="s">
        <v>117</v>
      </c>
      <c r="B86" s="72" t="s">
        <v>123</v>
      </c>
      <c r="C86" s="73" t="s">
        <v>118</v>
      </c>
      <c r="D86" s="74" t="s">
        <v>124</v>
      </c>
      <c r="E86" s="75" t="s">
        <v>125</v>
      </c>
      <c r="F86" s="76" t="s">
        <v>119</v>
      </c>
      <c r="G86" s="77" t="s">
        <v>193</v>
      </c>
      <c r="H86" s="78" t="s">
        <v>194</v>
      </c>
      <c r="I86" s="75" t="s">
        <v>137</v>
      </c>
      <c r="J86" s="180">
        <v>2009</v>
      </c>
      <c r="K86" s="79" t="s">
        <v>120</v>
      </c>
      <c r="L86" s="80">
        <v>3</v>
      </c>
      <c r="M86" s="81" t="s">
        <v>126</v>
      </c>
      <c r="N86" s="82" t="s">
        <v>119</v>
      </c>
      <c r="O86" s="83" t="s">
        <v>119</v>
      </c>
      <c r="P86" s="84" t="s">
        <v>273</v>
      </c>
      <c r="Q86" s="85" t="s">
        <v>303</v>
      </c>
      <c r="R86" s="86" t="s">
        <v>127</v>
      </c>
      <c r="S86" s="87">
        <f t="shared" si="12"/>
        <v>45.833333333333336</v>
      </c>
      <c r="T86" s="88">
        <v>55</v>
      </c>
      <c r="U86" s="89"/>
      <c r="V86" s="90"/>
      <c r="W86" s="91">
        <f t="shared" si="13"/>
        <v>0</v>
      </c>
      <c r="X86" s="92">
        <f t="shared" si="14"/>
        <v>0</v>
      </c>
      <c r="Y86" s="66"/>
      <c r="Z86" s="93"/>
      <c r="AA86" s="94"/>
      <c r="AB86" s="95"/>
      <c r="AC86" s="96"/>
    </row>
    <row r="87" spans="1:29" ht="15.75" customHeight="1" x14ac:dyDescent="0.2">
      <c r="A87" s="71" t="s">
        <v>117</v>
      </c>
      <c r="B87" s="72" t="s">
        <v>123</v>
      </c>
      <c r="C87" s="73" t="s">
        <v>118</v>
      </c>
      <c r="D87" s="74" t="s">
        <v>124</v>
      </c>
      <c r="E87" s="75" t="s">
        <v>125</v>
      </c>
      <c r="F87" s="76" t="s">
        <v>119</v>
      </c>
      <c r="G87" s="77" t="s">
        <v>193</v>
      </c>
      <c r="H87" s="78" t="s">
        <v>194</v>
      </c>
      <c r="I87" s="75" t="s">
        <v>137</v>
      </c>
      <c r="J87" s="180">
        <v>2010</v>
      </c>
      <c r="K87" s="79" t="s">
        <v>120</v>
      </c>
      <c r="L87" s="80">
        <v>4</v>
      </c>
      <c r="M87" s="81" t="s">
        <v>126</v>
      </c>
      <c r="N87" s="82" t="s">
        <v>119</v>
      </c>
      <c r="O87" s="83" t="s">
        <v>119</v>
      </c>
      <c r="P87" s="84" t="s">
        <v>316</v>
      </c>
      <c r="Q87" s="85" t="s">
        <v>317</v>
      </c>
      <c r="R87" s="86" t="s">
        <v>127</v>
      </c>
      <c r="S87" s="87">
        <f t="shared" si="12"/>
        <v>41.666666666666671</v>
      </c>
      <c r="T87" s="88">
        <v>50</v>
      </c>
      <c r="U87" s="89"/>
      <c r="V87" s="90"/>
      <c r="W87" s="91">
        <f t="shared" si="13"/>
        <v>0</v>
      </c>
      <c r="X87" s="92">
        <f t="shared" si="14"/>
        <v>0</v>
      </c>
      <c r="Y87" s="66"/>
      <c r="Z87" s="93"/>
      <c r="AA87" s="94"/>
      <c r="AB87" s="95"/>
      <c r="AC87" s="96"/>
    </row>
    <row r="88" spans="1:29" ht="15.75" customHeight="1" x14ac:dyDescent="0.2">
      <c r="A88" s="71" t="s">
        <v>117</v>
      </c>
      <c r="B88" s="72" t="s">
        <v>123</v>
      </c>
      <c r="C88" s="73" t="s">
        <v>118</v>
      </c>
      <c r="D88" s="74" t="s">
        <v>124</v>
      </c>
      <c r="E88" s="75" t="s">
        <v>125</v>
      </c>
      <c r="F88" s="76" t="s">
        <v>119</v>
      </c>
      <c r="G88" s="77" t="s">
        <v>193</v>
      </c>
      <c r="H88" s="78" t="s">
        <v>194</v>
      </c>
      <c r="I88" s="75" t="s">
        <v>137</v>
      </c>
      <c r="J88" s="180">
        <v>2012</v>
      </c>
      <c r="K88" s="79" t="s">
        <v>120</v>
      </c>
      <c r="L88" s="80">
        <v>2</v>
      </c>
      <c r="M88" s="81" t="s">
        <v>126</v>
      </c>
      <c r="N88" s="82" t="s">
        <v>119</v>
      </c>
      <c r="O88" s="83" t="s">
        <v>119</v>
      </c>
      <c r="P88" s="84" t="s">
        <v>273</v>
      </c>
      <c r="Q88" s="85" t="s">
        <v>274</v>
      </c>
      <c r="R88" s="86" t="s">
        <v>127</v>
      </c>
      <c r="S88" s="87">
        <f t="shared" si="12"/>
        <v>37.5</v>
      </c>
      <c r="T88" s="88">
        <v>45</v>
      </c>
      <c r="U88" s="89"/>
      <c r="V88" s="90"/>
      <c r="W88" s="91">
        <f t="shared" si="13"/>
        <v>0</v>
      </c>
      <c r="X88" s="92">
        <f t="shared" si="14"/>
        <v>0</v>
      </c>
      <c r="Y88" s="66"/>
      <c r="Z88" s="93"/>
      <c r="AA88" s="94"/>
      <c r="AB88" s="95"/>
      <c r="AC88" s="96"/>
    </row>
    <row r="89" spans="1:29" ht="15.75" customHeight="1" x14ac:dyDescent="0.2">
      <c r="A89" s="71" t="s">
        <v>117</v>
      </c>
      <c r="B89" s="72" t="s">
        <v>123</v>
      </c>
      <c r="C89" s="73" t="s">
        <v>118</v>
      </c>
      <c r="D89" s="74" t="s">
        <v>124</v>
      </c>
      <c r="E89" s="75" t="s">
        <v>125</v>
      </c>
      <c r="F89" s="76" t="s">
        <v>119</v>
      </c>
      <c r="G89" s="77" t="s">
        <v>193</v>
      </c>
      <c r="H89" s="78" t="s">
        <v>287</v>
      </c>
      <c r="I89" s="75" t="s">
        <v>137</v>
      </c>
      <c r="J89" s="180">
        <v>2007</v>
      </c>
      <c r="K89" s="79" t="s">
        <v>120</v>
      </c>
      <c r="L89" s="80">
        <v>2</v>
      </c>
      <c r="M89" s="81" t="s">
        <v>141</v>
      </c>
      <c r="N89" s="82" t="s">
        <v>119</v>
      </c>
      <c r="O89" s="83" t="s">
        <v>119</v>
      </c>
      <c r="P89" s="84" t="s">
        <v>253</v>
      </c>
      <c r="Q89" s="85" t="s">
        <v>288</v>
      </c>
      <c r="R89" s="86" t="s">
        <v>127</v>
      </c>
      <c r="S89" s="87">
        <f t="shared" si="12"/>
        <v>41.666666666666671</v>
      </c>
      <c r="T89" s="88">
        <v>50</v>
      </c>
      <c r="U89" s="89"/>
      <c r="V89" s="90"/>
      <c r="W89" s="91">
        <f t="shared" si="13"/>
        <v>0</v>
      </c>
      <c r="X89" s="92">
        <f t="shared" si="14"/>
        <v>0</v>
      </c>
      <c r="Y89" s="66"/>
      <c r="Z89" s="93"/>
      <c r="AA89" s="94"/>
      <c r="AB89" s="95"/>
      <c r="AC89" s="96"/>
    </row>
    <row r="90" spans="1:29" ht="15.75" customHeight="1" x14ac:dyDescent="0.2">
      <c r="A90" s="71" t="s">
        <v>117</v>
      </c>
      <c r="B90" s="72" t="s">
        <v>123</v>
      </c>
      <c r="C90" s="73" t="s">
        <v>118</v>
      </c>
      <c r="D90" s="74" t="s">
        <v>124</v>
      </c>
      <c r="E90" s="75" t="s">
        <v>125</v>
      </c>
      <c r="F90" s="76" t="s">
        <v>119</v>
      </c>
      <c r="G90" s="77" t="s">
        <v>193</v>
      </c>
      <c r="H90" s="78" t="s">
        <v>287</v>
      </c>
      <c r="I90" s="75" t="s">
        <v>137</v>
      </c>
      <c r="J90" s="180">
        <v>2008</v>
      </c>
      <c r="K90" s="79" t="s">
        <v>120</v>
      </c>
      <c r="L90" s="80">
        <v>3</v>
      </c>
      <c r="M90" s="81" t="s">
        <v>126</v>
      </c>
      <c r="N90" s="82" t="s">
        <v>119</v>
      </c>
      <c r="O90" s="83" t="s">
        <v>119</v>
      </c>
      <c r="P90" s="84" t="s">
        <v>304</v>
      </c>
      <c r="Q90" s="85" t="s">
        <v>305</v>
      </c>
      <c r="R90" s="86" t="s">
        <v>127</v>
      </c>
      <c r="S90" s="87">
        <f t="shared" si="12"/>
        <v>37.5</v>
      </c>
      <c r="T90" s="88">
        <v>45</v>
      </c>
      <c r="U90" s="89"/>
      <c r="V90" s="90"/>
      <c r="W90" s="91">
        <f t="shared" si="13"/>
        <v>0</v>
      </c>
      <c r="X90" s="92">
        <f t="shared" si="14"/>
        <v>0</v>
      </c>
      <c r="Y90" s="66"/>
      <c r="Z90" s="93"/>
      <c r="AA90" s="94"/>
      <c r="AB90" s="95"/>
      <c r="AC90" s="96"/>
    </row>
    <row r="91" spans="1:29" ht="15.75" customHeight="1" x14ac:dyDescent="0.2">
      <c r="A91" s="71" t="s">
        <v>117</v>
      </c>
      <c r="B91" s="72" t="s">
        <v>123</v>
      </c>
      <c r="C91" s="73" t="s">
        <v>118</v>
      </c>
      <c r="D91" s="74" t="s">
        <v>124</v>
      </c>
      <c r="E91" s="75" t="s">
        <v>125</v>
      </c>
      <c r="F91" s="76" t="s">
        <v>119</v>
      </c>
      <c r="G91" s="77" t="s">
        <v>193</v>
      </c>
      <c r="H91" s="78" t="s">
        <v>287</v>
      </c>
      <c r="I91" s="75" t="s">
        <v>137</v>
      </c>
      <c r="J91" s="180">
        <v>2009</v>
      </c>
      <c r="K91" s="79" t="s">
        <v>120</v>
      </c>
      <c r="L91" s="80">
        <v>3</v>
      </c>
      <c r="M91" s="81" t="s">
        <v>126</v>
      </c>
      <c r="N91" s="82" t="s">
        <v>119</v>
      </c>
      <c r="O91" s="83" t="s">
        <v>119</v>
      </c>
      <c r="P91" s="84" t="s">
        <v>155</v>
      </c>
      <c r="Q91" s="85" t="s">
        <v>306</v>
      </c>
      <c r="R91" s="86" t="s">
        <v>127</v>
      </c>
      <c r="S91" s="87">
        <f t="shared" si="12"/>
        <v>45.833333333333336</v>
      </c>
      <c r="T91" s="88">
        <v>55</v>
      </c>
      <c r="U91" s="89"/>
      <c r="V91" s="90"/>
      <c r="W91" s="91">
        <f t="shared" si="13"/>
        <v>0</v>
      </c>
      <c r="X91" s="92">
        <f t="shared" si="14"/>
        <v>0</v>
      </c>
      <c r="Y91" s="66"/>
      <c r="Z91" s="93"/>
      <c r="AA91" s="94"/>
      <c r="AB91" s="95"/>
      <c r="AC91" s="96"/>
    </row>
    <row r="92" spans="1:29" ht="15.75" customHeight="1" x14ac:dyDescent="0.2">
      <c r="A92" s="71" t="s">
        <v>117</v>
      </c>
      <c r="B92" s="72" t="s">
        <v>123</v>
      </c>
      <c r="C92" s="73" t="s">
        <v>118</v>
      </c>
      <c r="D92" s="74" t="s">
        <v>124</v>
      </c>
      <c r="E92" s="75" t="s">
        <v>125</v>
      </c>
      <c r="F92" s="76" t="s">
        <v>119</v>
      </c>
      <c r="G92" s="77" t="s">
        <v>193</v>
      </c>
      <c r="H92" s="78" t="s">
        <v>287</v>
      </c>
      <c r="I92" s="75" t="s">
        <v>137</v>
      </c>
      <c r="J92" s="180">
        <v>2010</v>
      </c>
      <c r="K92" s="79" t="s">
        <v>120</v>
      </c>
      <c r="L92" s="80">
        <v>5</v>
      </c>
      <c r="M92" s="81" t="s">
        <v>126</v>
      </c>
      <c r="N92" s="82" t="s">
        <v>119</v>
      </c>
      <c r="O92" s="83" t="s">
        <v>119</v>
      </c>
      <c r="P92" s="84" t="s">
        <v>155</v>
      </c>
      <c r="Q92" s="85" t="s">
        <v>326</v>
      </c>
      <c r="R92" s="86" t="s">
        <v>127</v>
      </c>
      <c r="S92" s="87">
        <f t="shared" si="12"/>
        <v>41.666666666666671</v>
      </c>
      <c r="T92" s="88">
        <v>50</v>
      </c>
      <c r="U92" s="89"/>
      <c r="V92" s="90"/>
      <c r="W92" s="91">
        <f t="shared" si="13"/>
        <v>0</v>
      </c>
      <c r="X92" s="92">
        <f t="shared" si="14"/>
        <v>0</v>
      </c>
      <c r="Y92" s="66"/>
      <c r="Z92" s="93"/>
      <c r="AA92" s="94"/>
      <c r="AB92" s="95"/>
      <c r="AC92" s="96"/>
    </row>
    <row r="93" spans="1:29" ht="15.75" customHeight="1" x14ac:dyDescent="0.2">
      <c r="A93" s="71" t="s">
        <v>117</v>
      </c>
      <c r="B93" s="72" t="s">
        <v>123</v>
      </c>
      <c r="C93" s="73" t="s">
        <v>118</v>
      </c>
      <c r="D93" s="74" t="s">
        <v>124</v>
      </c>
      <c r="E93" s="75" t="s">
        <v>125</v>
      </c>
      <c r="F93" s="76" t="s">
        <v>119</v>
      </c>
      <c r="G93" s="77" t="s">
        <v>193</v>
      </c>
      <c r="H93" s="78" t="s">
        <v>287</v>
      </c>
      <c r="I93" s="75" t="s">
        <v>137</v>
      </c>
      <c r="J93" s="180">
        <v>2011</v>
      </c>
      <c r="K93" s="79" t="s">
        <v>120</v>
      </c>
      <c r="L93" s="80">
        <v>5</v>
      </c>
      <c r="M93" s="81" t="s">
        <v>126</v>
      </c>
      <c r="N93" s="82" t="s">
        <v>119</v>
      </c>
      <c r="O93" s="83" t="s">
        <v>119</v>
      </c>
      <c r="P93" s="84" t="s">
        <v>316</v>
      </c>
      <c r="Q93" s="85" t="s">
        <v>327</v>
      </c>
      <c r="R93" s="86" t="s">
        <v>127</v>
      </c>
      <c r="S93" s="87">
        <f t="shared" si="12"/>
        <v>37.5</v>
      </c>
      <c r="T93" s="88">
        <v>45</v>
      </c>
      <c r="U93" s="89"/>
      <c r="V93" s="90"/>
      <c r="W93" s="91">
        <f t="shared" si="13"/>
        <v>0</v>
      </c>
      <c r="X93" s="92">
        <f t="shared" si="14"/>
        <v>0</v>
      </c>
      <c r="Y93" s="66"/>
      <c r="Z93" s="93"/>
      <c r="AA93" s="94"/>
      <c r="AB93" s="95"/>
      <c r="AC93" s="96"/>
    </row>
    <row r="94" spans="1:29" ht="15.75" customHeight="1" x14ac:dyDescent="0.2">
      <c r="A94" s="71" t="s">
        <v>117</v>
      </c>
      <c r="B94" s="72" t="s">
        <v>123</v>
      </c>
      <c r="C94" s="73" t="s">
        <v>118</v>
      </c>
      <c r="D94" s="74" t="s">
        <v>124</v>
      </c>
      <c r="E94" s="75" t="s">
        <v>125</v>
      </c>
      <c r="F94" s="76" t="s">
        <v>119</v>
      </c>
      <c r="G94" s="77" t="s">
        <v>193</v>
      </c>
      <c r="H94" s="78" t="s">
        <v>287</v>
      </c>
      <c r="I94" s="75" t="s">
        <v>137</v>
      </c>
      <c r="J94" s="180">
        <v>2012</v>
      </c>
      <c r="K94" s="79" t="s">
        <v>120</v>
      </c>
      <c r="L94" s="80">
        <v>4</v>
      </c>
      <c r="M94" s="81" t="s">
        <v>126</v>
      </c>
      <c r="N94" s="82" t="s">
        <v>119</v>
      </c>
      <c r="O94" s="83" t="s">
        <v>119</v>
      </c>
      <c r="P94" s="84" t="s">
        <v>170</v>
      </c>
      <c r="Q94" s="85" t="s">
        <v>318</v>
      </c>
      <c r="R94" s="86" t="s">
        <v>127</v>
      </c>
      <c r="S94" s="87">
        <f t="shared" si="12"/>
        <v>41.666666666666671</v>
      </c>
      <c r="T94" s="88">
        <v>50</v>
      </c>
      <c r="U94" s="89"/>
      <c r="V94" s="90"/>
      <c r="W94" s="91">
        <f t="shared" si="13"/>
        <v>0</v>
      </c>
      <c r="X94" s="92">
        <f t="shared" si="14"/>
        <v>0</v>
      </c>
      <c r="Y94" s="66"/>
      <c r="Z94" s="93"/>
      <c r="AA94" s="94"/>
      <c r="AB94" s="95"/>
      <c r="AC94" s="96"/>
    </row>
    <row r="95" spans="1:29" ht="15.75" customHeight="1" x14ac:dyDescent="0.2">
      <c r="A95" s="71" t="s">
        <v>117</v>
      </c>
      <c r="B95" s="72" t="s">
        <v>123</v>
      </c>
      <c r="C95" s="73" t="s">
        <v>118</v>
      </c>
      <c r="D95" s="74" t="s">
        <v>124</v>
      </c>
      <c r="E95" s="75" t="s">
        <v>125</v>
      </c>
      <c r="F95" s="76" t="s">
        <v>119</v>
      </c>
      <c r="G95" s="77" t="s">
        <v>144</v>
      </c>
      <c r="H95" s="78" t="s">
        <v>137</v>
      </c>
      <c r="I95" s="75" t="s">
        <v>137</v>
      </c>
      <c r="J95" s="180">
        <v>2008</v>
      </c>
      <c r="K95" s="79" t="s">
        <v>120</v>
      </c>
      <c r="L95" s="80">
        <v>1</v>
      </c>
      <c r="M95" s="81" t="s">
        <v>141</v>
      </c>
      <c r="N95" s="82" t="s">
        <v>119</v>
      </c>
      <c r="O95" s="83" t="s">
        <v>119</v>
      </c>
      <c r="P95" s="84" t="s">
        <v>145</v>
      </c>
      <c r="Q95" s="85" t="s">
        <v>146</v>
      </c>
      <c r="R95" s="86" t="s">
        <v>127</v>
      </c>
      <c r="S95" s="87">
        <f t="shared" si="12"/>
        <v>83.333333333333343</v>
      </c>
      <c r="T95" s="88">
        <v>100</v>
      </c>
      <c r="U95" s="89"/>
      <c r="V95" s="90"/>
      <c r="W95" s="91">
        <f t="shared" si="13"/>
        <v>0</v>
      </c>
      <c r="X95" s="92">
        <f t="shared" si="14"/>
        <v>0</v>
      </c>
      <c r="Y95" s="66"/>
      <c r="Z95" s="93"/>
      <c r="AA95" s="94"/>
      <c r="AB95" s="95"/>
      <c r="AC95" s="96"/>
    </row>
    <row r="96" spans="1:29" ht="15.75" customHeight="1" x14ac:dyDescent="0.2">
      <c r="A96" s="71" t="s">
        <v>117</v>
      </c>
      <c r="B96" s="72" t="s">
        <v>123</v>
      </c>
      <c r="C96" s="73" t="s">
        <v>118</v>
      </c>
      <c r="D96" s="74" t="s">
        <v>124</v>
      </c>
      <c r="E96" s="75" t="s">
        <v>174</v>
      </c>
      <c r="F96" s="76" t="s">
        <v>119</v>
      </c>
      <c r="G96" s="77" t="s">
        <v>175</v>
      </c>
      <c r="H96" s="78" t="s">
        <v>298</v>
      </c>
      <c r="I96" s="75" t="s">
        <v>137</v>
      </c>
      <c r="J96" s="180">
        <v>2013</v>
      </c>
      <c r="K96" s="79" t="s">
        <v>120</v>
      </c>
      <c r="L96" s="80">
        <v>3</v>
      </c>
      <c r="M96" s="81" t="s">
        <v>141</v>
      </c>
      <c r="N96" s="82" t="s">
        <v>119</v>
      </c>
      <c r="O96" s="83" t="s">
        <v>119</v>
      </c>
      <c r="P96" s="84" t="s">
        <v>299</v>
      </c>
      <c r="Q96" s="85" t="s">
        <v>300</v>
      </c>
      <c r="R96" s="86" t="s">
        <v>127</v>
      </c>
      <c r="S96" s="87">
        <f t="shared" ref="S96:S116" si="15">T96/1.2</f>
        <v>54.166666666666671</v>
      </c>
      <c r="T96" s="88">
        <v>65</v>
      </c>
      <c r="U96" s="89"/>
      <c r="V96" s="90"/>
      <c r="W96" s="91">
        <f t="shared" ref="W96:W116" si="16">V96*S96</f>
        <v>0</v>
      </c>
      <c r="X96" s="92">
        <f t="shared" ref="X96:X116" si="17">V96*T96</f>
        <v>0</v>
      </c>
      <c r="Y96" s="66"/>
      <c r="Z96" s="93"/>
      <c r="AA96" s="94"/>
      <c r="AB96" s="95"/>
      <c r="AC96" s="96"/>
    </row>
    <row r="97" spans="1:29" ht="15.75" customHeight="1" x14ac:dyDescent="0.2">
      <c r="A97" s="71" t="s">
        <v>117</v>
      </c>
      <c r="B97" s="72" t="s">
        <v>123</v>
      </c>
      <c r="C97" s="73" t="s">
        <v>118</v>
      </c>
      <c r="D97" s="74" t="s">
        <v>124</v>
      </c>
      <c r="E97" s="75" t="s">
        <v>174</v>
      </c>
      <c r="F97" s="76" t="s">
        <v>119</v>
      </c>
      <c r="G97" s="77" t="s">
        <v>175</v>
      </c>
      <c r="H97" s="78" t="s">
        <v>289</v>
      </c>
      <c r="I97" s="75" t="s">
        <v>137</v>
      </c>
      <c r="J97" s="180">
        <v>2012</v>
      </c>
      <c r="K97" s="79" t="s">
        <v>120</v>
      </c>
      <c r="L97" s="80">
        <v>2</v>
      </c>
      <c r="M97" s="81" t="s">
        <v>141</v>
      </c>
      <c r="N97" s="82" t="s">
        <v>119</v>
      </c>
      <c r="O97" s="83" t="s">
        <v>119</v>
      </c>
      <c r="P97" s="84" t="s">
        <v>290</v>
      </c>
      <c r="Q97" s="85" t="s">
        <v>291</v>
      </c>
      <c r="R97" s="86" t="s">
        <v>127</v>
      </c>
      <c r="S97" s="87">
        <f t="shared" si="15"/>
        <v>45.833333333333336</v>
      </c>
      <c r="T97" s="88">
        <v>55</v>
      </c>
      <c r="U97" s="89"/>
      <c r="V97" s="90"/>
      <c r="W97" s="91">
        <f t="shared" si="16"/>
        <v>0</v>
      </c>
      <c r="X97" s="92">
        <f t="shared" si="17"/>
        <v>0</v>
      </c>
      <c r="Y97" s="66"/>
      <c r="Z97" s="93"/>
      <c r="AA97" s="94"/>
      <c r="AB97" s="95"/>
      <c r="AC97" s="96"/>
    </row>
    <row r="98" spans="1:29" ht="15.75" customHeight="1" x14ac:dyDescent="0.2">
      <c r="A98" s="71" t="s">
        <v>117</v>
      </c>
      <c r="B98" s="72" t="s">
        <v>123</v>
      </c>
      <c r="C98" s="73" t="s">
        <v>118</v>
      </c>
      <c r="D98" s="74" t="s">
        <v>124</v>
      </c>
      <c r="E98" s="75" t="s">
        <v>174</v>
      </c>
      <c r="F98" s="76" t="s">
        <v>119</v>
      </c>
      <c r="G98" s="77" t="s">
        <v>175</v>
      </c>
      <c r="H98" s="78" t="s">
        <v>292</v>
      </c>
      <c r="I98" s="75" t="s">
        <v>137</v>
      </c>
      <c r="J98" s="180">
        <v>2013</v>
      </c>
      <c r="K98" s="79" t="s">
        <v>120</v>
      </c>
      <c r="L98" s="80">
        <v>2</v>
      </c>
      <c r="M98" s="81" t="s">
        <v>141</v>
      </c>
      <c r="N98" s="82" t="s">
        <v>119</v>
      </c>
      <c r="O98" s="83" t="s">
        <v>119</v>
      </c>
      <c r="P98" s="84" t="s">
        <v>253</v>
      </c>
      <c r="Q98" s="85" t="s">
        <v>293</v>
      </c>
      <c r="R98" s="86" t="s">
        <v>127</v>
      </c>
      <c r="S98" s="87">
        <f t="shared" si="15"/>
        <v>50</v>
      </c>
      <c r="T98" s="88">
        <v>60</v>
      </c>
      <c r="U98" s="89"/>
      <c r="V98" s="90"/>
      <c r="W98" s="91">
        <f t="shared" si="16"/>
        <v>0</v>
      </c>
      <c r="X98" s="92">
        <f t="shared" si="17"/>
        <v>0</v>
      </c>
      <c r="Y98" s="66"/>
      <c r="Z98" s="93"/>
      <c r="AA98" s="94"/>
      <c r="AB98" s="95"/>
      <c r="AC98" s="96"/>
    </row>
    <row r="99" spans="1:29" ht="15.75" customHeight="1" x14ac:dyDescent="0.2">
      <c r="A99" s="71" t="s">
        <v>117</v>
      </c>
      <c r="B99" s="72" t="s">
        <v>123</v>
      </c>
      <c r="C99" s="73" t="s">
        <v>118</v>
      </c>
      <c r="D99" s="74" t="s">
        <v>124</v>
      </c>
      <c r="E99" s="75" t="s">
        <v>174</v>
      </c>
      <c r="F99" s="76" t="s">
        <v>119</v>
      </c>
      <c r="G99" s="77" t="s">
        <v>175</v>
      </c>
      <c r="H99" s="78" t="s">
        <v>200</v>
      </c>
      <c r="I99" s="75" t="s">
        <v>137</v>
      </c>
      <c r="J99" s="180">
        <v>2004</v>
      </c>
      <c r="K99" s="79" t="s">
        <v>143</v>
      </c>
      <c r="L99" s="80">
        <v>1</v>
      </c>
      <c r="M99" s="81" t="s">
        <v>119</v>
      </c>
      <c r="N99" s="82" t="s">
        <v>119</v>
      </c>
      <c r="O99" s="83" t="s">
        <v>119</v>
      </c>
      <c r="P99" s="84" t="s">
        <v>201</v>
      </c>
      <c r="Q99" s="85" t="s">
        <v>202</v>
      </c>
      <c r="R99" s="86" t="s">
        <v>127</v>
      </c>
      <c r="S99" s="87">
        <f t="shared" si="15"/>
        <v>150</v>
      </c>
      <c r="T99" s="88">
        <v>180</v>
      </c>
      <c r="U99" s="89"/>
      <c r="V99" s="90"/>
      <c r="W99" s="91">
        <f t="shared" si="16"/>
        <v>0</v>
      </c>
      <c r="X99" s="92">
        <f t="shared" si="17"/>
        <v>0</v>
      </c>
      <c r="Y99" s="66"/>
      <c r="Z99" s="93"/>
      <c r="AA99" s="94"/>
      <c r="AB99" s="95"/>
      <c r="AC99" s="96"/>
    </row>
    <row r="100" spans="1:29" ht="15.75" customHeight="1" x14ac:dyDescent="0.2">
      <c r="A100" s="71" t="s">
        <v>117</v>
      </c>
      <c r="B100" s="72" t="s">
        <v>123</v>
      </c>
      <c r="C100" s="73" t="s">
        <v>118</v>
      </c>
      <c r="D100" s="74" t="s">
        <v>124</v>
      </c>
      <c r="E100" s="75" t="s">
        <v>174</v>
      </c>
      <c r="F100" s="76" t="s">
        <v>119</v>
      </c>
      <c r="G100" s="77" t="s">
        <v>175</v>
      </c>
      <c r="H100" s="78" t="s">
        <v>200</v>
      </c>
      <c r="I100" s="75" t="s">
        <v>137</v>
      </c>
      <c r="J100" s="180">
        <v>2007</v>
      </c>
      <c r="K100" s="79" t="s">
        <v>157</v>
      </c>
      <c r="L100" s="80">
        <v>1</v>
      </c>
      <c r="M100" s="81" t="s">
        <v>119</v>
      </c>
      <c r="N100" s="82" t="s">
        <v>119</v>
      </c>
      <c r="O100" s="83" t="s">
        <v>119</v>
      </c>
      <c r="P100" s="84" t="s">
        <v>142</v>
      </c>
      <c r="Q100" s="85" t="s">
        <v>219</v>
      </c>
      <c r="R100" s="86" t="s">
        <v>127</v>
      </c>
      <c r="S100" s="87">
        <f t="shared" si="15"/>
        <v>416.66666666666669</v>
      </c>
      <c r="T100" s="88">
        <v>500</v>
      </c>
      <c r="U100" s="89"/>
      <c r="V100" s="90"/>
      <c r="W100" s="91">
        <f t="shared" si="16"/>
        <v>0</v>
      </c>
      <c r="X100" s="92">
        <f t="shared" si="17"/>
        <v>0</v>
      </c>
      <c r="Y100" s="66"/>
      <c r="Z100" s="93"/>
      <c r="AA100" s="94"/>
      <c r="AB100" s="95"/>
      <c r="AC100" s="96"/>
    </row>
    <row r="101" spans="1:29" ht="15.75" customHeight="1" x14ac:dyDescent="0.2">
      <c r="A101" s="71" t="s">
        <v>117</v>
      </c>
      <c r="B101" s="72" t="s">
        <v>123</v>
      </c>
      <c r="C101" s="73" t="s">
        <v>118</v>
      </c>
      <c r="D101" s="74" t="s">
        <v>124</v>
      </c>
      <c r="E101" s="75" t="s">
        <v>174</v>
      </c>
      <c r="F101" s="76" t="s">
        <v>119</v>
      </c>
      <c r="G101" s="77" t="s">
        <v>175</v>
      </c>
      <c r="H101" s="78" t="s">
        <v>200</v>
      </c>
      <c r="I101" s="75" t="s">
        <v>137</v>
      </c>
      <c r="J101" s="180">
        <v>2010</v>
      </c>
      <c r="K101" s="79" t="s">
        <v>120</v>
      </c>
      <c r="L101" s="80">
        <v>4</v>
      </c>
      <c r="M101" s="81" t="s">
        <v>126</v>
      </c>
      <c r="N101" s="82" t="s">
        <v>119</v>
      </c>
      <c r="O101" s="83" t="s">
        <v>119</v>
      </c>
      <c r="P101" s="84" t="s">
        <v>268</v>
      </c>
      <c r="Q101" s="85" t="s">
        <v>319</v>
      </c>
      <c r="R101" s="86" t="s">
        <v>127</v>
      </c>
      <c r="S101" s="87">
        <f t="shared" si="15"/>
        <v>66.666666666666671</v>
      </c>
      <c r="T101" s="88">
        <v>80</v>
      </c>
      <c r="U101" s="89"/>
      <c r="V101" s="90"/>
      <c r="W101" s="91">
        <f t="shared" si="16"/>
        <v>0</v>
      </c>
      <c r="X101" s="92">
        <f t="shared" si="17"/>
        <v>0</v>
      </c>
      <c r="Y101" s="66"/>
      <c r="Z101" s="93"/>
      <c r="AA101" s="94"/>
      <c r="AB101" s="95"/>
      <c r="AC101" s="96"/>
    </row>
    <row r="102" spans="1:29" ht="15.75" customHeight="1" x14ac:dyDescent="0.2">
      <c r="A102" s="71" t="s">
        <v>117</v>
      </c>
      <c r="B102" s="72" t="s">
        <v>123</v>
      </c>
      <c r="C102" s="73" t="s">
        <v>118</v>
      </c>
      <c r="D102" s="74" t="s">
        <v>124</v>
      </c>
      <c r="E102" s="75" t="s">
        <v>174</v>
      </c>
      <c r="F102" s="76" t="s">
        <v>119</v>
      </c>
      <c r="G102" s="77" t="s">
        <v>175</v>
      </c>
      <c r="H102" s="78" t="s">
        <v>200</v>
      </c>
      <c r="I102" s="75" t="s">
        <v>137</v>
      </c>
      <c r="J102" s="180">
        <v>2012</v>
      </c>
      <c r="K102" s="79" t="s">
        <v>120</v>
      </c>
      <c r="L102" s="80">
        <v>2</v>
      </c>
      <c r="M102" s="81" t="s">
        <v>126</v>
      </c>
      <c r="N102" s="82" t="s">
        <v>119</v>
      </c>
      <c r="O102" s="83" t="s">
        <v>119</v>
      </c>
      <c r="P102" s="84" t="s">
        <v>173</v>
      </c>
      <c r="Q102" s="85" t="s">
        <v>278</v>
      </c>
      <c r="R102" s="86" t="s">
        <v>127</v>
      </c>
      <c r="S102" s="87">
        <f t="shared" si="15"/>
        <v>66.666666666666671</v>
      </c>
      <c r="T102" s="88">
        <v>80</v>
      </c>
      <c r="U102" s="89"/>
      <c r="V102" s="90"/>
      <c r="W102" s="91">
        <f t="shared" si="16"/>
        <v>0</v>
      </c>
      <c r="X102" s="92">
        <f t="shared" si="17"/>
        <v>0</v>
      </c>
      <c r="Y102" s="66"/>
      <c r="Z102" s="93"/>
      <c r="AA102" s="94"/>
      <c r="AB102" s="95"/>
      <c r="AC102" s="96"/>
    </row>
    <row r="103" spans="1:29" ht="15.75" customHeight="1" x14ac:dyDescent="0.2">
      <c r="A103" s="71" t="s">
        <v>117</v>
      </c>
      <c r="B103" s="72" t="s">
        <v>123</v>
      </c>
      <c r="C103" s="73" t="s">
        <v>118</v>
      </c>
      <c r="D103" s="74" t="s">
        <v>124</v>
      </c>
      <c r="E103" s="75" t="s">
        <v>174</v>
      </c>
      <c r="F103" s="76" t="s">
        <v>119</v>
      </c>
      <c r="G103" s="77" t="s">
        <v>175</v>
      </c>
      <c r="H103" s="78" t="s">
        <v>200</v>
      </c>
      <c r="I103" s="75" t="s">
        <v>137</v>
      </c>
      <c r="J103" s="180">
        <v>2012</v>
      </c>
      <c r="K103" s="79" t="s">
        <v>131</v>
      </c>
      <c r="L103" s="80">
        <v>6</v>
      </c>
      <c r="M103" s="81" t="s">
        <v>126</v>
      </c>
      <c r="N103" s="82" t="s">
        <v>119</v>
      </c>
      <c r="O103" s="83" t="s">
        <v>119</v>
      </c>
      <c r="P103" s="84" t="s">
        <v>331</v>
      </c>
      <c r="Q103" s="85" t="s">
        <v>332</v>
      </c>
      <c r="R103" s="86" t="s">
        <v>127</v>
      </c>
      <c r="S103" s="87">
        <f t="shared" si="15"/>
        <v>25</v>
      </c>
      <c r="T103" s="88">
        <v>30</v>
      </c>
      <c r="U103" s="89"/>
      <c r="V103" s="90"/>
      <c r="W103" s="91">
        <f t="shared" si="16"/>
        <v>0</v>
      </c>
      <c r="X103" s="92">
        <f t="shared" si="17"/>
        <v>0</v>
      </c>
      <c r="Y103" s="66"/>
      <c r="Z103" s="93"/>
      <c r="AA103" s="94"/>
      <c r="AB103" s="95"/>
      <c r="AC103" s="96"/>
    </row>
    <row r="104" spans="1:29" ht="15.75" customHeight="1" x14ac:dyDescent="0.2">
      <c r="A104" s="71" t="s">
        <v>117</v>
      </c>
      <c r="B104" s="72" t="s">
        <v>123</v>
      </c>
      <c r="C104" s="73" t="s">
        <v>118</v>
      </c>
      <c r="D104" s="74" t="s">
        <v>124</v>
      </c>
      <c r="E104" s="75" t="s">
        <v>174</v>
      </c>
      <c r="F104" s="76" t="s">
        <v>119</v>
      </c>
      <c r="G104" s="77" t="s">
        <v>175</v>
      </c>
      <c r="H104" s="78" t="s">
        <v>200</v>
      </c>
      <c r="I104" s="75" t="s">
        <v>137</v>
      </c>
      <c r="J104" s="180">
        <v>2012</v>
      </c>
      <c r="K104" s="79" t="s">
        <v>131</v>
      </c>
      <c r="L104" s="80">
        <v>9</v>
      </c>
      <c r="M104" s="81" t="s">
        <v>126</v>
      </c>
      <c r="N104" s="82" t="s">
        <v>119</v>
      </c>
      <c r="O104" s="83" t="s">
        <v>119</v>
      </c>
      <c r="P104" s="84" t="s">
        <v>346</v>
      </c>
      <c r="Q104" s="85" t="s">
        <v>347</v>
      </c>
      <c r="R104" s="86" t="s">
        <v>127</v>
      </c>
      <c r="S104" s="87">
        <f t="shared" si="15"/>
        <v>25</v>
      </c>
      <c r="T104" s="88">
        <v>30</v>
      </c>
      <c r="U104" s="89"/>
      <c r="V104" s="90"/>
      <c r="W104" s="91">
        <f t="shared" si="16"/>
        <v>0</v>
      </c>
      <c r="X104" s="92">
        <f t="shared" si="17"/>
        <v>0</v>
      </c>
      <c r="Y104" s="66"/>
      <c r="Z104" s="93"/>
      <c r="AA104" s="94"/>
      <c r="AB104" s="95"/>
      <c r="AC104" s="96"/>
    </row>
    <row r="105" spans="1:29" ht="15.75" customHeight="1" x14ac:dyDescent="0.2">
      <c r="A105" s="71" t="s">
        <v>117</v>
      </c>
      <c r="B105" s="72" t="s">
        <v>123</v>
      </c>
      <c r="C105" s="73" t="s">
        <v>118</v>
      </c>
      <c r="D105" s="74" t="s">
        <v>124</v>
      </c>
      <c r="E105" s="75" t="s">
        <v>174</v>
      </c>
      <c r="F105" s="76" t="s">
        <v>119</v>
      </c>
      <c r="G105" s="77" t="s">
        <v>175</v>
      </c>
      <c r="H105" s="78" t="s">
        <v>200</v>
      </c>
      <c r="I105" s="75" t="s">
        <v>137</v>
      </c>
      <c r="J105" s="180">
        <v>2012</v>
      </c>
      <c r="K105" s="79" t="s">
        <v>131</v>
      </c>
      <c r="L105" s="80">
        <v>10</v>
      </c>
      <c r="M105" s="81" t="s">
        <v>126</v>
      </c>
      <c r="N105" s="82" t="s">
        <v>119</v>
      </c>
      <c r="O105" s="83" t="s">
        <v>119</v>
      </c>
      <c r="P105" s="84" t="s">
        <v>357</v>
      </c>
      <c r="Q105" s="85" t="s">
        <v>358</v>
      </c>
      <c r="R105" s="86" t="s">
        <v>127</v>
      </c>
      <c r="S105" s="87">
        <f t="shared" si="15"/>
        <v>25</v>
      </c>
      <c r="T105" s="88">
        <v>30</v>
      </c>
      <c r="U105" s="89"/>
      <c r="V105" s="90"/>
      <c r="W105" s="91">
        <f t="shared" si="16"/>
        <v>0</v>
      </c>
      <c r="X105" s="92">
        <f t="shared" si="17"/>
        <v>0</v>
      </c>
      <c r="Y105" s="66"/>
      <c r="Z105" s="93"/>
      <c r="AA105" s="94"/>
      <c r="AB105" s="95"/>
      <c r="AC105" s="96"/>
    </row>
    <row r="106" spans="1:29" ht="15.75" customHeight="1" x14ac:dyDescent="0.2">
      <c r="A106" s="71" t="s">
        <v>117</v>
      </c>
      <c r="B106" s="72" t="s">
        <v>123</v>
      </c>
      <c r="C106" s="73" t="s">
        <v>118</v>
      </c>
      <c r="D106" s="74" t="s">
        <v>124</v>
      </c>
      <c r="E106" s="75" t="s">
        <v>174</v>
      </c>
      <c r="F106" s="76" t="s">
        <v>119</v>
      </c>
      <c r="G106" s="77" t="s">
        <v>175</v>
      </c>
      <c r="H106" s="78" t="s">
        <v>269</v>
      </c>
      <c r="I106" s="75" t="s">
        <v>137</v>
      </c>
      <c r="J106" s="180">
        <v>2012</v>
      </c>
      <c r="K106" s="79" t="s">
        <v>120</v>
      </c>
      <c r="L106" s="80">
        <v>2</v>
      </c>
      <c r="M106" s="81" t="s">
        <v>119</v>
      </c>
      <c r="N106" s="82" t="s">
        <v>119</v>
      </c>
      <c r="O106" s="83" t="s">
        <v>119</v>
      </c>
      <c r="P106" s="84" t="s">
        <v>270</v>
      </c>
      <c r="Q106" s="85" t="s">
        <v>271</v>
      </c>
      <c r="R106" s="86" t="s">
        <v>127</v>
      </c>
      <c r="S106" s="87">
        <f t="shared" si="15"/>
        <v>62.5</v>
      </c>
      <c r="T106" s="88">
        <v>75</v>
      </c>
      <c r="U106" s="89"/>
      <c r="V106" s="90"/>
      <c r="W106" s="91">
        <f t="shared" si="16"/>
        <v>0</v>
      </c>
      <c r="X106" s="92">
        <f t="shared" si="17"/>
        <v>0</v>
      </c>
      <c r="Y106" s="66"/>
      <c r="Z106" s="93"/>
      <c r="AA106" s="94"/>
      <c r="AB106" s="95"/>
      <c r="AC106" s="96"/>
    </row>
    <row r="107" spans="1:29" ht="15.75" customHeight="1" x14ac:dyDescent="0.2">
      <c r="A107" s="71" t="s">
        <v>117</v>
      </c>
      <c r="B107" s="72" t="s">
        <v>123</v>
      </c>
      <c r="C107" s="73" t="s">
        <v>118</v>
      </c>
      <c r="D107" s="74" t="s">
        <v>124</v>
      </c>
      <c r="E107" s="75" t="s">
        <v>174</v>
      </c>
      <c r="F107" s="76" t="s">
        <v>119</v>
      </c>
      <c r="G107" s="77" t="s">
        <v>175</v>
      </c>
      <c r="H107" s="78" t="s">
        <v>269</v>
      </c>
      <c r="I107" s="75" t="s">
        <v>137</v>
      </c>
      <c r="J107" s="180">
        <v>2012</v>
      </c>
      <c r="K107" s="79" t="s">
        <v>120</v>
      </c>
      <c r="L107" s="80">
        <v>24</v>
      </c>
      <c r="M107" s="81" t="s">
        <v>119</v>
      </c>
      <c r="N107" s="82" t="s">
        <v>119</v>
      </c>
      <c r="O107" s="83" t="s">
        <v>119</v>
      </c>
      <c r="P107" s="84" t="s">
        <v>142</v>
      </c>
      <c r="Q107" s="85" t="s">
        <v>365</v>
      </c>
      <c r="R107" s="86" t="s">
        <v>127</v>
      </c>
      <c r="S107" s="87">
        <f t="shared" si="15"/>
        <v>62.5</v>
      </c>
      <c r="T107" s="88">
        <v>75</v>
      </c>
      <c r="U107" s="89"/>
      <c r="V107" s="90"/>
      <c r="W107" s="91">
        <f t="shared" si="16"/>
        <v>0</v>
      </c>
      <c r="X107" s="92">
        <f t="shared" si="17"/>
        <v>0</v>
      </c>
      <c r="Y107" s="66"/>
      <c r="Z107" s="93"/>
      <c r="AA107" s="94"/>
      <c r="AB107" s="95"/>
      <c r="AC107" s="96"/>
    </row>
    <row r="108" spans="1:29" ht="15.75" customHeight="1" x14ac:dyDescent="0.2">
      <c r="A108" s="71" t="s">
        <v>117</v>
      </c>
      <c r="B108" s="72" t="s">
        <v>123</v>
      </c>
      <c r="C108" s="73" t="s">
        <v>118</v>
      </c>
      <c r="D108" s="74" t="s">
        <v>124</v>
      </c>
      <c r="E108" s="75" t="s">
        <v>174</v>
      </c>
      <c r="F108" s="76" t="s">
        <v>119</v>
      </c>
      <c r="G108" s="77" t="s">
        <v>175</v>
      </c>
      <c r="H108" s="78" t="s">
        <v>269</v>
      </c>
      <c r="I108" s="75" t="s">
        <v>137</v>
      </c>
      <c r="J108" s="180">
        <v>2015</v>
      </c>
      <c r="K108" s="79" t="s">
        <v>120</v>
      </c>
      <c r="L108" s="80">
        <v>4</v>
      </c>
      <c r="M108" s="81" t="s">
        <v>119</v>
      </c>
      <c r="N108" s="82" t="s">
        <v>119</v>
      </c>
      <c r="O108" s="83" t="s">
        <v>119</v>
      </c>
      <c r="P108" s="84" t="s">
        <v>314</v>
      </c>
      <c r="Q108" s="85" t="s">
        <v>315</v>
      </c>
      <c r="R108" s="86" t="s">
        <v>127</v>
      </c>
      <c r="S108" s="87">
        <f t="shared" si="15"/>
        <v>54.166666666666671</v>
      </c>
      <c r="T108" s="88">
        <v>65</v>
      </c>
      <c r="U108" s="89"/>
      <c r="V108" s="90"/>
      <c r="W108" s="91">
        <f t="shared" si="16"/>
        <v>0</v>
      </c>
      <c r="X108" s="92">
        <f t="shared" si="17"/>
        <v>0</v>
      </c>
      <c r="Y108" s="66"/>
      <c r="Z108" s="93"/>
      <c r="AA108" s="94"/>
      <c r="AB108" s="95"/>
      <c r="AC108" s="96"/>
    </row>
    <row r="109" spans="1:29" ht="15.75" customHeight="1" x14ac:dyDescent="0.2">
      <c r="A109" s="71" t="s">
        <v>117</v>
      </c>
      <c r="B109" s="72" t="s">
        <v>123</v>
      </c>
      <c r="C109" s="73" t="s">
        <v>118</v>
      </c>
      <c r="D109" s="74" t="s">
        <v>124</v>
      </c>
      <c r="E109" s="75" t="s">
        <v>174</v>
      </c>
      <c r="F109" s="76" t="s">
        <v>119</v>
      </c>
      <c r="G109" s="77" t="s">
        <v>175</v>
      </c>
      <c r="H109" s="78" t="s">
        <v>269</v>
      </c>
      <c r="I109" s="75" t="s">
        <v>137</v>
      </c>
      <c r="J109" s="180">
        <v>2015</v>
      </c>
      <c r="K109" s="79" t="s">
        <v>120</v>
      </c>
      <c r="L109" s="80">
        <v>24</v>
      </c>
      <c r="M109" s="81" t="s">
        <v>119</v>
      </c>
      <c r="N109" s="82" t="s">
        <v>119</v>
      </c>
      <c r="O109" s="83" t="s">
        <v>119</v>
      </c>
      <c r="P109" s="84" t="s">
        <v>142</v>
      </c>
      <c r="Q109" s="85" t="s">
        <v>370</v>
      </c>
      <c r="R109" s="86" t="s">
        <v>127</v>
      </c>
      <c r="S109" s="87">
        <f t="shared" si="15"/>
        <v>54.166666666666671</v>
      </c>
      <c r="T109" s="88">
        <v>65</v>
      </c>
      <c r="U109" s="89"/>
      <c r="V109" s="90"/>
      <c r="W109" s="91">
        <f t="shared" si="16"/>
        <v>0</v>
      </c>
      <c r="X109" s="92">
        <f t="shared" si="17"/>
        <v>0</v>
      </c>
      <c r="Y109" s="66"/>
      <c r="Z109" s="93"/>
      <c r="AA109" s="94"/>
      <c r="AB109" s="95"/>
      <c r="AC109" s="96"/>
    </row>
    <row r="110" spans="1:29" ht="15.75" customHeight="1" x14ac:dyDescent="0.2">
      <c r="A110" s="71" t="s">
        <v>117</v>
      </c>
      <c r="B110" s="72" t="s">
        <v>123</v>
      </c>
      <c r="C110" s="73" t="s">
        <v>118</v>
      </c>
      <c r="D110" s="74" t="s">
        <v>124</v>
      </c>
      <c r="E110" s="75" t="s">
        <v>174</v>
      </c>
      <c r="F110" s="76" t="s">
        <v>119</v>
      </c>
      <c r="G110" s="77" t="s">
        <v>175</v>
      </c>
      <c r="H110" s="78" t="s">
        <v>209</v>
      </c>
      <c r="I110" s="75" t="s">
        <v>137</v>
      </c>
      <c r="J110" s="180">
        <v>2008</v>
      </c>
      <c r="K110" s="79" t="s">
        <v>150</v>
      </c>
      <c r="L110" s="80">
        <v>1</v>
      </c>
      <c r="M110" s="81" t="s">
        <v>126</v>
      </c>
      <c r="N110" s="82" t="s">
        <v>119</v>
      </c>
      <c r="O110" s="83" t="s">
        <v>119</v>
      </c>
      <c r="P110" s="84" t="s">
        <v>156</v>
      </c>
      <c r="Q110" s="85" t="s">
        <v>212</v>
      </c>
      <c r="R110" s="86" t="s">
        <v>122</v>
      </c>
      <c r="S110" s="87">
        <f t="shared" si="15"/>
        <v>475</v>
      </c>
      <c r="T110" s="88">
        <v>570</v>
      </c>
      <c r="U110" s="89"/>
      <c r="V110" s="90"/>
      <c r="W110" s="91">
        <f t="shared" si="16"/>
        <v>0</v>
      </c>
      <c r="X110" s="92">
        <f t="shared" si="17"/>
        <v>0</v>
      </c>
      <c r="Y110" s="66"/>
      <c r="Z110" s="93"/>
      <c r="AA110" s="94"/>
      <c r="AB110" s="95"/>
      <c r="AC110" s="96"/>
    </row>
    <row r="111" spans="1:29" ht="15.75" customHeight="1" x14ac:dyDescent="0.2">
      <c r="A111" s="71" t="s">
        <v>117</v>
      </c>
      <c r="B111" s="72" t="s">
        <v>123</v>
      </c>
      <c r="C111" s="73" t="s">
        <v>118</v>
      </c>
      <c r="D111" s="74" t="s">
        <v>124</v>
      </c>
      <c r="E111" s="75" t="s">
        <v>174</v>
      </c>
      <c r="F111" s="76" t="s">
        <v>119</v>
      </c>
      <c r="G111" s="77" t="s">
        <v>175</v>
      </c>
      <c r="H111" s="78" t="s">
        <v>209</v>
      </c>
      <c r="I111" s="75" t="s">
        <v>137</v>
      </c>
      <c r="J111" s="180">
        <v>2011</v>
      </c>
      <c r="K111" s="79" t="s">
        <v>120</v>
      </c>
      <c r="L111" s="80">
        <v>1</v>
      </c>
      <c r="M111" s="81" t="s">
        <v>141</v>
      </c>
      <c r="N111" s="82" t="s">
        <v>119</v>
      </c>
      <c r="O111" s="83" t="s">
        <v>119</v>
      </c>
      <c r="P111" s="84" t="s">
        <v>255</v>
      </c>
      <c r="Q111" s="85" t="s">
        <v>256</v>
      </c>
      <c r="R111" s="86" t="s">
        <v>127</v>
      </c>
      <c r="S111" s="87">
        <f t="shared" si="15"/>
        <v>45.833333333333336</v>
      </c>
      <c r="T111" s="88">
        <v>55</v>
      </c>
      <c r="U111" s="89"/>
      <c r="V111" s="90"/>
      <c r="W111" s="91">
        <f t="shared" si="16"/>
        <v>0</v>
      </c>
      <c r="X111" s="92">
        <f t="shared" si="17"/>
        <v>0</v>
      </c>
      <c r="Y111" s="66"/>
      <c r="Z111" s="93"/>
      <c r="AA111" s="94"/>
      <c r="AB111" s="95"/>
      <c r="AC111" s="96"/>
    </row>
    <row r="112" spans="1:29" ht="15.75" customHeight="1" x14ac:dyDescent="0.2">
      <c r="A112" s="71" t="s">
        <v>117</v>
      </c>
      <c r="B112" s="72" t="s">
        <v>123</v>
      </c>
      <c r="C112" s="73" t="s">
        <v>118</v>
      </c>
      <c r="D112" s="74" t="s">
        <v>124</v>
      </c>
      <c r="E112" s="75" t="s">
        <v>174</v>
      </c>
      <c r="F112" s="76" t="s">
        <v>119</v>
      </c>
      <c r="G112" s="77" t="s">
        <v>175</v>
      </c>
      <c r="H112" s="78" t="s">
        <v>209</v>
      </c>
      <c r="I112" s="75" t="s">
        <v>137</v>
      </c>
      <c r="J112" s="180">
        <v>2012</v>
      </c>
      <c r="K112" s="79" t="s">
        <v>131</v>
      </c>
      <c r="L112" s="80">
        <v>5</v>
      </c>
      <c r="M112" s="81" t="s">
        <v>126</v>
      </c>
      <c r="N112" s="82" t="s">
        <v>119</v>
      </c>
      <c r="O112" s="83" t="s">
        <v>119</v>
      </c>
      <c r="P112" s="84" t="s">
        <v>321</v>
      </c>
      <c r="Q112" s="85" t="s">
        <v>322</v>
      </c>
      <c r="R112" s="86" t="s">
        <v>127</v>
      </c>
      <c r="S112" s="87">
        <f t="shared" si="15"/>
        <v>16.666666666666668</v>
      </c>
      <c r="T112" s="88">
        <v>20</v>
      </c>
      <c r="U112" s="89"/>
      <c r="V112" s="90"/>
      <c r="W112" s="91">
        <f t="shared" si="16"/>
        <v>0</v>
      </c>
      <c r="X112" s="92">
        <f t="shared" si="17"/>
        <v>0</v>
      </c>
      <c r="Y112" s="66"/>
      <c r="Z112" s="93"/>
      <c r="AA112" s="94"/>
      <c r="AB112" s="95"/>
      <c r="AC112" s="96"/>
    </row>
    <row r="113" spans="1:29" ht="15.75" customHeight="1" x14ac:dyDescent="0.2">
      <c r="A113" s="71" t="s">
        <v>117</v>
      </c>
      <c r="B113" s="72" t="s">
        <v>123</v>
      </c>
      <c r="C113" s="73" t="s">
        <v>118</v>
      </c>
      <c r="D113" s="74" t="s">
        <v>124</v>
      </c>
      <c r="E113" s="75" t="s">
        <v>174</v>
      </c>
      <c r="F113" s="76" t="s">
        <v>119</v>
      </c>
      <c r="G113" s="77" t="s">
        <v>175</v>
      </c>
      <c r="H113" s="78" t="s">
        <v>209</v>
      </c>
      <c r="I113" s="75" t="s">
        <v>137</v>
      </c>
      <c r="J113" s="180">
        <v>2014</v>
      </c>
      <c r="K113" s="79" t="s">
        <v>120</v>
      </c>
      <c r="L113" s="80">
        <v>1</v>
      </c>
      <c r="M113" s="81" t="s">
        <v>119</v>
      </c>
      <c r="N113" s="82" t="s">
        <v>119</v>
      </c>
      <c r="O113" s="83" t="s">
        <v>119</v>
      </c>
      <c r="P113" s="84" t="s">
        <v>210</v>
      </c>
      <c r="Q113" s="85" t="s">
        <v>211</v>
      </c>
      <c r="R113" s="86" t="s">
        <v>127</v>
      </c>
      <c r="S113" s="87">
        <f t="shared" si="15"/>
        <v>33.333333333333336</v>
      </c>
      <c r="T113" s="88">
        <v>40</v>
      </c>
      <c r="U113" s="89"/>
      <c r="V113" s="90"/>
      <c r="W113" s="91">
        <f t="shared" si="16"/>
        <v>0</v>
      </c>
      <c r="X113" s="92">
        <f t="shared" si="17"/>
        <v>0</v>
      </c>
      <c r="Y113" s="66"/>
      <c r="Z113" s="93"/>
      <c r="AA113" s="94"/>
      <c r="AB113" s="95"/>
      <c r="AC113" s="96"/>
    </row>
    <row r="114" spans="1:29" ht="15.75" customHeight="1" x14ac:dyDescent="0.2">
      <c r="A114" s="71" t="s">
        <v>117</v>
      </c>
      <c r="B114" s="72" t="s">
        <v>123</v>
      </c>
      <c r="C114" s="73" t="s">
        <v>118</v>
      </c>
      <c r="D114" s="74" t="s">
        <v>124</v>
      </c>
      <c r="E114" s="75" t="s">
        <v>174</v>
      </c>
      <c r="F114" s="76" t="s">
        <v>119</v>
      </c>
      <c r="G114" s="77" t="s">
        <v>175</v>
      </c>
      <c r="H114" s="78" t="s">
        <v>209</v>
      </c>
      <c r="I114" s="75" t="s">
        <v>137</v>
      </c>
      <c r="J114" s="180">
        <v>2014</v>
      </c>
      <c r="K114" s="79" t="s">
        <v>120</v>
      </c>
      <c r="L114" s="80">
        <v>24</v>
      </c>
      <c r="M114" s="81" t="s">
        <v>119</v>
      </c>
      <c r="N114" s="82" t="s">
        <v>119</v>
      </c>
      <c r="O114" s="83" t="s">
        <v>119</v>
      </c>
      <c r="P114" s="84" t="s">
        <v>142</v>
      </c>
      <c r="Q114" s="85" t="s">
        <v>371</v>
      </c>
      <c r="R114" s="86" t="s">
        <v>127</v>
      </c>
      <c r="S114" s="87">
        <f t="shared" si="15"/>
        <v>33.333333333333336</v>
      </c>
      <c r="T114" s="88">
        <v>40</v>
      </c>
      <c r="U114" s="89"/>
      <c r="V114" s="90"/>
      <c r="W114" s="91">
        <f t="shared" si="16"/>
        <v>0</v>
      </c>
      <c r="X114" s="92">
        <f t="shared" si="17"/>
        <v>0</v>
      </c>
      <c r="Y114" s="66"/>
      <c r="Z114" s="93"/>
      <c r="AA114" s="94"/>
      <c r="AB114" s="95"/>
      <c r="AC114" s="96"/>
    </row>
    <row r="115" spans="1:29" ht="15.75" customHeight="1" x14ac:dyDescent="0.2">
      <c r="A115" s="71" t="s">
        <v>117</v>
      </c>
      <c r="B115" s="72" t="s">
        <v>123</v>
      </c>
      <c r="C115" s="73" t="s">
        <v>118</v>
      </c>
      <c r="D115" s="74" t="s">
        <v>124</v>
      </c>
      <c r="E115" s="75" t="s">
        <v>174</v>
      </c>
      <c r="F115" s="76" t="s">
        <v>119</v>
      </c>
      <c r="G115" s="77" t="s">
        <v>175</v>
      </c>
      <c r="H115" s="78" t="s">
        <v>209</v>
      </c>
      <c r="I115" s="75" t="s">
        <v>137</v>
      </c>
      <c r="J115" s="180">
        <v>2015</v>
      </c>
      <c r="K115" s="79" t="s">
        <v>120</v>
      </c>
      <c r="L115" s="80">
        <v>4</v>
      </c>
      <c r="M115" s="81" t="s">
        <v>119</v>
      </c>
      <c r="N115" s="82" t="s">
        <v>119</v>
      </c>
      <c r="O115" s="83" t="s">
        <v>119</v>
      </c>
      <c r="P115" s="84" t="s">
        <v>313</v>
      </c>
      <c r="Q115" s="85" t="s">
        <v>320</v>
      </c>
      <c r="R115" s="86" t="s">
        <v>127</v>
      </c>
      <c r="S115" s="87">
        <f t="shared" si="15"/>
        <v>33.333333333333336</v>
      </c>
      <c r="T115" s="88">
        <v>40</v>
      </c>
      <c r="U115" s="89"/>
      <c r="V115" s="90"/>
      <c r="W115" s="91">
        <f t="shared" si="16"/>
        <v>0</v>
      </c>
      <c r="X115" s="92">
        <f t="shared" si="17"/>
        <v>0</v>
      </c>
      <c r="Y115" s="66"/>
      <c r="Z115" s="93"/>
      <c r="AA115" s="94"/>
      <c r="AB115" s="95"/>
      <c r="AC115" s="96"/>
    </row>
    <row r="116" spans="1:29" ht="15.75" customHeight="1" x14ac:dyDescent="0.2">
      <c r="A116" s="71" t="s">
        <v>117</v>
      </c>
      <c r="B116" s="72" t="s">
        <v>123</v>
      </c>
      <c r="C116" s="73" t="s">
        <v>118</v>
      </c>
      <c r="D116" s="74" t="s">
        <v>124</v>
      </c>
      <c r="E116" s="75" t="s">
        <v>174</v>
      </c>
      <c r="F116" s="76" t="s">
        <v>119</v>
      </c>
      <c r="G116" s="77" t="s">
        <v>175</v>
      </c>
      <c r="H116" s="78" t="s">
        <v>209</v>
      </c>
      <c r="I116" s="75" t="s">
        <v>137</v>
      </c>
      <c r="J116" s="180">
        <v>2015</v>
      </c>
      <c r="K116" s="79" t="s">
        <v>120</v>
      </c>
      <c r="L116" s="80">
        <v>24</v>
      </c>
      <c r="M116" s="81" t="s">
        <v>119</v>
      </c>
      <c r="N116" s="82" t="s">
        <v>119</v>
      </c>
      <c r="O116" s="83" t="s">
        <v>119</v>
      </c>
      <c r="P116" s="84" t="s">
        <v>142</v>
      </c>
      <c r="Q116" s="85" t="s">
        <v>364</v>
      </c>
      <c r="R116" s="86" t="s">
        <v>127</v>
      </c>
      <c r="S116" s="87">
        <f t="shared" si="15"/>
        <v>33.333333333333336</v>
      </c>
      <c r="T116" s="88">
        <v>40</v>
      </c>
      <c r="U116" s="89"/>
      <c r="V116" s="90"/>
      <c r="W116" s="91">
        <f t="shared" si="16"/>
        <v>0</v>
      </c>
      <c r="X116" s="92">
        <f t="shared" si="17"/>
        <v>0</v>
      </c>
      <c r="Y116" s="66"/>
      <c r="Z116" s="93"/>
      <c r="AA116" s="94"/>
      <c r="AB116" s="95"/>
      <c r="AC116" s="96"/>
    </row>
    <row r="117" spans="1:29" ht="15.75" customHeight="1" thickBot="1" x14ac:dyDescent="0.25">
      <c r="A117" s="97" t="s">
        <v>117</v>
      </c>
      <c r="B117" s="98" t="s">
        <v>123</v>
      </c>
      <c r="C117" s="99" t="s">
        <v>118</v>
      </c>
      <c r="D117" s="100" t="s">
        <v>124</v>
      </c>
      <c r="E117" s="101" t="s">
        <v>148</v>
      </c>
      <c r="F117" s="102" t="s">
        <v>119</v>
      </c>
      <c r="G117" s="103" t="s">
        <v>220</v>
      </c>
      <c r="H117" s="104" t="s">
        <v>221</v>
      </c>
      <c r="I117" s="101" t="s">
        <v>137</v>
      </c>
      <c r="J117" s="181">
        <v>2007</v>
      </c>
      <c r="K117" s="105" t="s">
        <v>143</v>
      </c>
      <c r="L117" s="106">
        <v>1</v>
      </c>
      <c r="M117" s="107" t="s">
        <v>141</v>
      </c>
      <c r="N117" s="108" t="s">
        <v>119</v>
      </c>
      <c r="O117" s="109" t="s">
        <v>119</v>
      </c>
      <c r="P117" s="110" t="s">
        <v>215</v>
      </c>
      <c r="Q117" s="111" t="s">
        <v>222</v>
      </c>
      <c r="R117" s="112" t="s">
        <v>127</v>
      </c>
      <c r="S117" s="113">
        <f t="shared" ref="S117" si="18">T117/1.2</f>
        <v>33.333333333333336</v>
      </c>
      <c r="T117" s="114">
        <v>40</v>
      </c>
      <c r="U117" s="115"/>
      <c r="V117" s="116"/>
      <c r="W117" s="117">
        <f t="shared" ref="W117" si="19">V117*S117</f>
        <v>0</v>
      </c>
      <c r="X117" s="118">
        <f t="shared" ref="X117" si="20">V117*T117</f>
        <v>0</v>
      </c>
      <c r="Y117" s="66"/>
      <c r="Z117" s="93"/>
      <c r="AA117" s="94"/>
      <c r="AB117" s="95"/>
      <c r="AC117" s="96"/>
    </row>
    <row r="118" spans="1:29" ht="15.75" customHeight="1" x14ac:dyDescent="0.2">
      <c r="D118" s="66"/>
      <c r="E118" s="66"/>
      <c r="F118" s="66"/>
      <c r="G118" s="119"/>
      <c r="H118" s="119"/>
      <c r="I118" s="66"/>
      <c r="K118" s="120"/>
      <c r="M118" s="121"/>
      <c r="N118" s="121"/>
      <c r="O118" s="121"/>
      <c r="P118" s="121"/>
      <c r="Q118" s="122"/>
      <c r="R118" s="122"/>
      <c r="S118" s="123"/>
      <c r="T118" s="124"/>
      <c r="U118" s="119"/>
      <c r="V118" s="3"/>
      <c r="W118" s="3"/>
      <c r="X118" s="3"/>
      <c r="Y118" s="66"/>
      <c r="Z118" s="120"/>
      <c r="AA118" s="120"/>
      <c r="AB118" s="120"/>
      <c r="AC118" s="66"/>
    </row>
    <row r="119" spans="1:29" ht="15.75" customHeight="1" x14ac:dyDescent="0.2">
      <c r="D119" s="66"/>
      <c r="E119" s="66"/>
      <c r="F119" s="66"/>
      <c r="G119" s="119"/>
      <c r="H119" s="119"/>
      <c r="I119" s="66"/>
      <c r="K119" s="120"/>
      <c r="M119" s="121"/>
      <c r="N119" s="121"/>
      <c r="O119" s="121"/>
      <c r="P119" s="121"/>
      <c r="Q119" s="122"/>
      <c r="R119" s="122"/>
      <c r="S119" s="123"/>
      <c r="T119" s="124"/>
      <c r="U119" s="119"/>
      <c r="V119" s="3"/>
      <c r="W119" s="3"/>
      <c r="X119" s="3"/>
      <c r="Y119" s="66"/>
      <c r="Z119" s="120"/>
      <c r="AA119" s="120"/>
      <c r="AB119" s="120"/>
      <c r="AC119" s="66"/>
    </row>
    <row r="120" spans="1:29" ht="15.75" customHeight="1" x14ac:dyDescent="0.2">
      <c r="D120" s="66"/>
      <c r="E120" s="66"/>
      <c r="F120" s="66"/>
      <c r="G120" s="119"/>
      <c r="H120" s="119"/>
      <c r="I120" s="66"/>
      <c r="K120" s="120"/>
      <c r="M120" s="121"/>
      <c r="N120" s="121"/>
      <c r="O120" s="121"/>
      <c r="P120" s="121"/>
      <c r="Q120" s="122"/>
      <c r="R120" s="122"/>
      <c r="S120" s="123"/>
      <c r="T120" s="124"/>
      <c r="U120" s="119"/>
      <c r="V120" s="3"/>
      <c r="W120" s="3"/>
      <c r="X120" s="3"/>
      <c r="Y120" s="66"/>
      <c r="Z120" s="120"/>
      <c r="AA120" s="120"/>
      <c r="AB120" s="120"/>
      <c r="AC120" s="66"/>
    </row>
    <row r="121" spans="1:29" ht="15.75" customHeight="1" x14ac:dyDescent="0.2">
      <c r="D121" s="66"/>
      <c r="E121" s="66"/>
      <c r="F121" s="66"/>
      <c r="G121" s="119"/>
      <c r="H121" s="119"/>
      <c r="I121" s="66"/>
      <c r="K121" s="120"/>
      <c r="M121" s="121"/>
      <c r="N121" s="121"/>
      <c r="O121" s="121"/>
      <c r="P121" s="121"/>
      <c r="Q121" s="122"/>
      <c r="R121" s="122"/>
      <c r="S121" s="123"/>
      <c r="T121" s="124"/>
      <c r="U121" s="119"/>
      <c r="V121" s="3"/>
      <c r="W121" s="3"/>
      <c r="X121" s="3"/>
      <c r="Y121" s="66"/>
      <c r="Z121" s="120"/>
      <c r="AA121" s="120"/>
      <c r="AB121" s="120"/>
      <c r="AC121" s="66"/>
    </row>
    <row r="122" spans="1:29" ht="15.75" customHeight="1" x14ac:dyDescent="0.2">
      <c r="D122" s="66"/>
      <c r="E122" s="66"/>
      <c r="F122" s="66"/>
      <c r="G122" s="119"/>
      <c r="H122" s="119"/>
      <c r="I122" s="66"/>
      <c r="K122" s="120"/>
      <c r="M122" s="121"/>
      <c r="N122" s="121"/>
      <c r="O122" s="121"/>
      <c r="P122" s="121"/>
      <c r="Q122" s="122"/>
      <c r="R122" s="122"/>
      <c r="S122" s="123"/>
      <c r="T122" s="124"/>
      <c r="U122" s="119"/>
      <c r="V122" s="3"/>
      <c r="W122" s="3"/>
      <c r="X122" s="3"/>
      <c r="Y122" s="66"/>
      <c r="Z122" s="120"/>
      <c r="AA122" s="120"/>
      <c r="AB122" s="120"/>
      <c r="AC122" s="66"/>
    </row>
    <row r="123" spans="1:29" ht="15.75" customHeight="1" x14ac:dyDescent="0.2">
      <c r="D123" s="66"/>
      <c r="E123" s="66"/>
      <c r="F123" s="66"/>
      <c r="G123" s="119"/>
      <c r="H123" s="119"/>
      <c r="I123" s="66"/>
      <c r="K123" s="120"/>
      <c r="M123" s="121"/>
      <c r="N123" s="121"/>
      <c r="O123" s="121"/>
      <c r="P123" s="121"/>
      <c r="Q123" s="122"/>
      <c r="R123" s="122"/>
      <c r="S123" s="123"/>
      <c r="T123" s="124"/>
      <c r="U123" s="119"/>
      <c r="V123" s="3"/>
      <c r="W123" s="3"/>
      <c r="X123" s="3"/>
      <c r="Y123" s="66"/>
      <c r="Z123" s="120"/>
      <c r="AA123" s="120"/>
      <c r="AB123" s="120"/>
      <c r="AC123" s="66"/>
    </row>
    <row r="124" spans="1:29" ht="15.75" customHeight="1" x14ac:dyDescent="0.2">
      <c r="D124" s="66"/>
      <c r="E124" s="66"/>
      <c r="F124" s="66"/>
      <c r="G124" s="119"/>
      <c r="H124" s="119"/>
      <c r="I124" s="66"/>
      <c r="K124" s="120"/>
      <c r="M124" s="121"/>
      <c r="N124" s="121"/>
      <c r="O124" s="121"/>
      <c r="P124" s="121"/>
      <c r="Q124" s="122"/>
      <c r="R124" s="122"/>
      <c r="S124" s="123"/>
      <c r="T124" s="124"/>
      <c r="U124" s="119"/>
      <c r="V124" s="3"/>
      <c r="W124" s="3"/>
      <c r="X124" s="3"/>
      <c r="Y124" s="66"/>
      <c r="Z124" s="120"/>
      <c r="AA124" s="120"/>
      <c r="AB124" s="120"/>
      <c r="AC124" s="66"/>
    </row>
    <row r="125" spans="1:29" ht="15.75" customHeight="1" x14ac:dyDescent="0.2">
      <c r="D125" s="66"/>
      <c r="E125" s="66"/>
      <c r="F125" s="66"/>
      <c r="G125" s="119"/>
      <c r="H125" s="119"/>
      <c r="I125" s="66"/>
      <c r="K125" s="120"/>
      <c r="M125" s="121"/>
      <c r="N125" s="121"/>
      <c r="O125" s="121"/>
      <c r="P125" s="121"/>
      <c r="Q125" s="122"/>
      <c r="R125" s="122"/>
      <c r="S125" s="123"/>
      <c r="T125" s="124"/>
      <c r="U125" s="119"/>
      <c r="V125" s="3"/>
      <c r="W125" s="3"/>
      <c r="X125" s="3"/>
      <c r="Y125" s="66"/>
      <c r="Z125" s="120"/>
      <c r="AA125" s="120"/>
      <c r="AB125" s="120"/>
      <c r="AC125" s="66"/>
    </row>
    <row r="126" spans="1:29" ht="15.75" customHeight="1" x14ac:dyDescent="0.2">
      <c r="D126" s="66"/>
      <c r="E126" s="66"/>
      <c r="F126" s="66"/>
      <c r="G126" s="119"/>
      <c r="H126" s="119"/>
      <c r="I126" s="66"/>
      <c r="K126" s="120"/>
      <c r="M126" s="121"/>
      <c r="N126" s="121"/>
      <c r="O126" s="121"/>
      <c r="P126" s="121"/>
      <c r="Q126" s="122"/>
      <c r="R126" s="122"/>
      <c r="S126" s="123"/>
      <c r="T126" s="124"/>
      <c r="U126" s="119"/>
      <c r="V126" s="3"/>
      <c r="W126" s="3"/>
      <c r="X126" s="3"/>
      <c r="Y126" s="66"/>
      <c r="Z126" s="120"/>
      <c r="AA126" s="120"/>
      <c r="AB126" s="120"/>
      <c r="AC126" s="66"/>
    </row>
    <row r="127" spans="1:29" ht="15.75" customHeight="1" x14ac:dyDescent="0.2">
      <c r="D127" s="66"/>
      <c r="E127" s="66"/>
      <c r="F127" s="66"/>
      <c r="G127" s="119"/>
      <c r="H127" s="119"/>
      <c r="I127" s="66"/>
      <c r="K127" s="120"/>
      <c r="M127" s="121"/>
      <c r="N127" s="121"/>
      <c r="O127" s="121"/>
      <c r="P127" s="121"/>
      <c r="Q127" s="122"/>
      <c r="R127" s="122"/>
      <c r="S127" s="123"/>
      <c r="T127" s="124"/>
      <c r="U127" s="119"/>
      <c r="V127" s="3"/>
      <c r="W127" s="3"/>
      <c r="X127" s="3"/>
      <c r="Y127" s="66"/>
      <c r="Z127" s="120"/>
      <c r="AA127" s="120"/>
      <c r="AB127" s="120"/>
      <c r="AC127" s="66"/>
    </row>
    <row r="128" spans="1:29" ht="15.75" customHeight="1" x14ac:dyDescent="0.2">
      <c r="D128" s="66"/>
      <c r="E128" s="66"/>
      <c r="F128" s="66"/>
      <c r="G128" s="119"/>
      <c r="H128" s="119"/>
      <c r="I128" s="66"/>
      <c r="K128" s="120"/>
      <c r="M128" s="121"/>
      <c r="N128" s="121"/>
      <c r="O128" s="121"/>
      <c r="P128" s="121"/>
      <c r="Q128" s="122"/>
      <c r="R128" s="122"/>
      <c r="S128" s="123"/>
      <c r="T128" s="124"/>
      <c r="U128" s="119"/>
      <c r="V128" s="3"/>
      <c r="W128" s="3"/>
      <c r="X128" s="3"/>
      <c r="Y128" s="66"/>
      <c r="Z128" s="120"/>
      <c r="AA128" s="120"/>
      <c r="AB128" s="120"/>
      <c r="AC128" s="66"/>
    </row>
    <row r="129" spans="4:29" ht="15.75" customHeight="1" x14ac:dyDescent="0.2">
      <c r="D129" s="66"/>
      <c r="E129" s="66"/>
      <c r="F129" s="66"/>
      <c r="G129" s="119"/>
      <c r="H129" s="119"/>
      <c r="I129" s="66"/>
      <c r="K129" s="120"/>
      <c r="M129" s="121"/>
      <c r="N129" s="121"/>
      <c r="O129" s="121"/>
      <c r="P129" s="121"/>
      <c r="Q129" s="122"/>
      <c r="R129" s="122"/>
      <c r="S129" s="123"/>
      <c r="T129" s="124"/>
      <c r="U129" s="119"/>
      <c r="V129" s="3"/>
      <c r="W129" s="3"/>
      <c r="X129" s="3"/>
      <c r="Y129" s="66"/>
      <c r="Z129" s="120"/>
      <c r="AA129" s="120"/>
      <c r="AB129" s="120"/>
      <c r="AC129" s="66"/>
    </row>
    <row r="130" spans="4:29" ht="15.75" customHeight="1" x14ac:dyDescent="0.2">
      <c r="D130" s="66"/>
      <c r="E130" s="66"/>
      <c r="F130" s="66"/>
      <c r="G130" s="119"/>
      <c r="H130" s="119"/>
      <c r="I130" s="66"/>
      <c r="K130" s="120"/>
      <c r="M130" s="121"/>
      <c r="N130" s="121"/>
      <c r="O130" s="121"/>
      <c r="P130" s="121"/>
      <c r="Q130" s="122"/>
      <c r="R130" s="122"/>
      <c r="S130" s="123"/>
      <c r="T130" s="124"/>
      <c r="U130" s="119"/>
      <c r="V130" s="3"/>
      <c r="W130" s="3"/>
      <c r="X130" s="3"/>
      <c r="Y130" s="66"/>
      <c r="Z130" s="120"/>
      <c r="AA130" s="120"/>
      <c r="AB130" s="120"/>
      <c r="AC130" s="66"/>
    </row>
    <row r="131" spans="4:29" ht="15.75" customHeight="1" x14ac:dyDescent="0.2">
      <c r="D131" s="66"/>
      <c r="E131" s="66"/>
      <c r="F131" s="66"/>
      <c r="G131" s="119"/>
      <c r="H131" s="119"/>
      <c r="I131" s="66"/>
      <c r="K131" s="120"/>
      <c r="M131" s="121"/>
      <c r="N131" s="121"/>
      <c r="O131" s="121"/>
      <c r="P131" s="121"/>
      <c r="Q131" s="122"/>
      <c r="R131" s="122"/>
      <c r="S131" s="123"/>
      <c r="T131" s="124"/>
      <c r="U131" s="119"/>
      <c r="V131" s="3"/>
      <c r="W131" s="3"/>
      <c r="X131" s="3"/>
      <c r="Y131" s="66"/>
      <c r="Z131" s="120"/>
      <c r="AA131" s="120"/>
      <c r="AB131" s="120"/>
      <c r="AC131" s="66"/>
    </row>
    <row r="132" spans="4:29" ht="15.75" customHeight="1" x14ac:dyDescent="0.2">
      <c r="D132" s="66"/>
      <c r="E132" s="66"/>
      <c r="F132" s="66"/>
      <c r="G132" s="119"/>
      <c r="H132" s="119"/>
      <c r="I132" s="66"/>
      <c r="K132" s="120"/>
      <c r="M132" s="121"/>
      <c r="N132" s="121"/>
      <c r="O132" s="121"/>
      <c r="P132" s="121"/>
      <c r="Q132" s="122"/>
      <c r="R132" s="122"/>
      <c r="S132" s="123"/>
      <c r="T132" s="124"/>
      <c r="U132" s="119"/>
      <c r="V132" s="3"/>
      <c r="W132" s="3"/>
      <c r="X132" s="3"/>
      <c r="Y132" s="66"/>
      <c r="Z132" s="120"/>
      <c r="AA132" s="120"/>
      <c r="AB132" s="120"/>
      <c r="AC132" s="66"/>
    </row>
    <row r="133" spans="4:29" ht="15.75" customHeight="1" x14ac:dyDescent="0.2">
      <c r="D133" s="66"/>
      <c r="E133" s="66"/>
      <c r="F133" s="66"/>
      <c r="G133" s="119"/>
      <c r="H133" s="119"/>
      <c r="I133" s="66"/>
      <c r="K133" s="120"/>
      <c r="M133" s="121"/>
      <c r="N133" s="121"/>
      <c r="O133" s="121"/>
      <c r="P133" s="121"/>
      <c r="Q133" s="122"/>
      <c r="R133" s="122"/>
      <c r="S133" s="123"/>
      <c r="T133" s="124"/>
      <c r="U133" s="119"/>
      <c r="V133" s="3"/>
      <c r="W133" s="3"/>
      <c r="X133" s="3"/>
      <c r="Y133" s="66"/>
      <c r="Z133" s="120"/>
      <c r="AA133" s="120"/>
      <c r="AB133" s="120"/>
      <c r="AC133" s="66"/>
    </row>
    <row r="134" spans="4:29" ht="15.75" customHeight="1" x14ac:dyDescent="0.2">
      <c r="D134" s="66"/>
      <c r="E134" s="66"/>
      <c r="F134" s="66"/>
      <c r="G134" s="119"/>
      <c r="H134" s="119"/>
      <c r="I134" s="66"/>
      <c r="K134" s="120"/>
      <c r="M134" s="121"/>
      <c r="N134" s="121"/>
      <c r="O134" s="121"/>
      <c r="P134" s="121"/>
      <c r="Q134" s="122"/>
      <c r="R134" s="122"/>
      <c r="S134" s="123"/>
      <c r="T134" s="124"/>
      <c r="U134" s="119"/>
      <c r="V134" s="3"/>
      <c r="W134" s="3"/>
      <c r="X134" s="3"/>
      <c r="Y134" s="66"/>
      <c r="Z134" s="120"/>
      <c r="AA134" s="120"/>
      <c r="AB134" s="120"/>
      <c r="AC134" s="66"/>
    </row>
    <row r="135" spans="4:29" ht="15.75" customHeight="1" x14ac:dyDescent="0.2">
      <c r="D135" s="66"/>
      <c r="E135" s="66"/>
      <c r="F135" s="66"/>
      <c r="G135" s="119"/>
      <c r="H135" s="119"/>
      <c r="I135" s="66"/>
      <c r="K135" s="120"/>
      <c r="M135" s="121"/>
      <c r="N135" s="121"/>
      <c r="O135" s="121"/>
      <c r="P135" s="121"/>
      <c r="Q135" s="122"/>
      <c r="R135" s="122"/>
      <c r="S135" s="123"/>
      <c r="T135" s="124"/>
      <c r="U135" s="119"/>
      <c r="V135" s="3"/>
      <c r="W135" s="3"/>
      <c r="X135" s="3"/>
      <c r="Y135" s="66"/>
      <c r="Z135" s="120"/>
      <c r="AA135" s="120"/>
      <c r="AB135" s="120"/>
      <c r="AC135" s="66"/>
    </row>
  </sheetData>
  <autoFilter ref="A13:X117" xr:uid="{00000000-0009-0000-0000-000000000000}"/>
  <mergeCells count="33">
    <mergeCell ref="V12:X12"/>
    <mergeCell ref="A12:C12"/>
    <mergeCell ref="D12:F12"/>
    <mergeCell ref="G12:L12"/>
    <mergeCell ref="M12:O12"/>
    <mergeCell ref="P12:T12"/>
    <mergeCell ref="J9:K9"/>
    <mergeCell ref="L9:M9"/>
    <mergeCell ref="N9:O9"/>
    <mergeCell ref="V9:W9"/>
    <mergeCell ref="J10:K10"/>
    <mergeCell ref="L10:M10"/>
    <mergeCell ref="N10:O10"/>
    <mergeCell ref="V10:W10"/>
    <mergeCell ref="J7:K7"/>
    <mergeCell ref="L7:M7"/>
    <mergeCell ref="N7:O7"/>
    <mergeCell ref="V7:W7"/>
    <mergeCell ref="J8:K8"/>
    <mergeCell ref="L8:M8"/>
    <mergeCell ref="N8:O8"/>
    <mergeCell ref="V8:W8"/>
    <mergeCell ref="J2:O2"/>
    <mergeCell ref="V2:X2"/>
    <mergeCell ref="J3:O3"/>
    <mergeCell ref="J4:O4"/>
    <mergeCell ref="V4:V5"/>
    <mergeCell ref="W4:W5"/>
    <mergeCell ref="X4:X5"/>
    <mergeCell ref="J5:O5"/>
    <mergeCell ref="S2:T5"/>
    <mergeCell ref="D4:G4"/>
    <mergeCell ref="D5:G5"/>
  </mergeCells>
  <dataValidations count="6">
    <dataValidation type="whole" allowBlank="1" showInputMessage="1" showErrorMessage="1" sqref="Z1:AA11 Z14:AA135" xr:uid="{00000000-0002-0000-0000-000000000000}">
      <formula1>-500</formula1>
      <formula2>500</formula2>
    </dataValidation>
    <dataValidation type="list" allowBlank="1" showInputMessage="1" showErrorMessage="1" sqref="AB1:AB11 AB14:AB135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117" xr:uid="{00000000-0002-0000-0000-000002000000}">
      <formula1>0</formula1>
      <formula2>1000</formula2>
    </dataValidation>
    <dataValidation type="list" allowBlank="1" showInputMessage="1" showErrorMessage="1" sqref="A14:A117" xr:uid="{00000000-0002-0000-0000-000003000000}">
      <formula1>"Wein,Schaumwein,Fortfied,Spirituose"</formula1>
      <formula2>0</formula2>
    </dataValidation>
    <dataValidation type="list" allowBlank="1" showInputMessage="1" showErrorMessage="1" sqref="B14:B117" xr:uid="{00000000-0002-0000-0000-000004000000}">
      <formula1>"weiß,rot,rosé,n.a."</formula1>
      <formula2>0</formula2>
    </dataValidation>
    <dataValidation type="list" allowBlank="1" showInputMessage="1" showErrorMessage="1" sqref="C14:C117" xr:uid="{00000000-0002-0000-0000-000005000000}">
      <formula1>"trocken,süß,halbtrocken,n.a."</formula1>
      <formula2>0</formula2>
    </dataValidation>
  </dataValidations>
  <pageMargins left="0.25" right="0.25" top="0.75" bottom="0.75" header="0.3" footer="0.3"/>
  <pageSetup paperSize="9" scale="72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71"/>
  </cols>
  <sheetData>
    <row r="1" spans="1:15" ht="17" thickBot="1" x14ac:dyDescent="0.2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72" customFormat="1" ht="34.5" customHeight="1" x14ac:dyDescent="0.2">
      <c r="D2" s="224" t="s">
        <v>47</v>
      </c>
      <c r="E2" s="225"/>
      <c r="F2" s="125" t="s">
        <v>1</v>
      </c>
      <c r="G2" s="226"/>
      <c r="H2" s="227"/>
      <c r="I2" s="228"/>
      <c r="J2" s="174"/>
      <c r="K2" s="207" t="s">
        <v>2</v>
      </c>
      <c r="L2" s="208"/>
      <c r="M2" s="208"/>
      <c r="N2" s="208"/>
      <c r="O2" s="209"/>
    </row>
    <row r="3" spans="1:15" s="172" customFormat="1" ht="28.5" customHeight="1" thickBot="1" x14ac:dyDescent="0.25">
      <c r="D3" s="210" t="s">
        <v>48</v>
      </c>
      <c r="E3" s="211"/>
      <c r="F3" s="126" t="s">
        <v>3</v>
      </c>
      <c r="G3" s="212"/>
      <c r="H3" s="213"/>
      <c r="I3" s="214"/>
      <c r="J3" s="174"/>
      <c r="K3" s="127" t="s">
        <v>49</v>
      </c>
      <c r="L3" s="128" t="s">
        <v>50</v>
      </c>
      <c r="M3" s="129" t="s">
        <v>51</v>
      </c>
      <c r="N3" s="130" t="s">
        <v>5</v>
      </c>
      <c r="O3" s="131" t="s">
        <v>6</v>
      </c>
    </row>
    <row r="4" spans="1:15" s="172" customFormat="1" ht="32.25" customHeight="1" x14ac:dyDescent="0.2">
      <c r="A4" s="234" t="s">
        <v>52</v>
      </c>
      <c r="B4" s="234"/>
      <c r="C4" s="234"/>
      <c r="D4" s="235" t="s">
        <v>53</v>
      </c>
      <c r="E4" s="211"/>
      <c r="F4" s="132" t="s">
        <v>7</v>
      </c>
      <c r="G4" s="212"/>
      <c r="H4" s="213"/>
      <c r="I4" s="214"/>
      <c r="J4" s="174"/>
      <c r="K4" s="247">
        <f>SUM(K9:K3494)</f>
        <v>0</v>
      </c>
      <c r="L4" s="249">
        <f>SUM(L9:L3494)</f>
        <v>0</v>
      </c>
      <c r="M4" s="241">
        <f>SUM(M9:M3494)</f>
        <v>0</v>
      </c>
      <c r="N4" s="243">
        <f>SUM(N9:N3494)</f>
        <v>0</v>
      </c>
      <c r="O4" s="245">
        <f>SUM(O9:O3494)</f>
        <v>0</v>
      </c>
    </row>
    <row r="5" spans="1:15" s="172" customFormat="1" ht="16.5" customHeight="1" thickBot="1" x14ac:dyDescent="0.25">
      <c r="A5" s="229" t="s">
        <v>54</v>
      </c>
      <c r="B5" s="230"/>
      <c r="D5" s="210" t="s">
        <v>55</v>
      </c>
      <c r="E5" s="211"/>
      <c r="F5" s="133" t="s">
        <v>8</v>
      </c>
      <c r="G5" s="231"/>
      <c r="H5" s="232"/>
      <c r="I5" s="233"/>
      <c r="J5" s="174"/>
      <c r="K5" s="248"/>
      <c r="L5" s="250"/>
      <c r="M5" s="242"/>
      <c r="N5" s="244"/>
      <c r="O5" s="246"/>
    </row>
    <row r="6" spans="1:15" s="172" customFormat="1" ht="50" thickBot="1" x14ac:dyDescent="0.25">
      <c r="D6" s="173"/>
      <c r="E6" s="173"/>
      <c r="F6" s="175"/>
      <c r="G6" s="176"/>
      <c r="H6" s="177"/>
      <c r="I6" s="177"/>
      <c r="J6" s="174"/>
      <c r="K6" s="178"/>
      <c r="L6" s="178"/>
      <c r="M6" s="178"/>
      <c r="N6" s="178"/>
      <c r="O6" s="178"/>
    </row>
    <row r="7" spans="1:15" s="179" customFormat="1" ht="21" x14ac:dyDescent="0.2">
      <c r="A7" s="215" t="s">
        <v>56</v>
      </c>
      <c r="B7" s="216"/>
      <c r="C7" s="216"/>
      <c r="D7" s="217"/>
      <c r="E7" s="218" t="s">
        <v>57</v>
      </c>
      <c r="F7" s="220" t="s">
        <v>58</v>
      </c>
      <c r="G7" s="220" t="s">
        <v>59</v>
      </c>
      <c r="H7" s="222"/>
      <c r="I7" s="223"/>
      <c r="J7" s="236" t="s">
        <v>19</v>
      </c>
      <c r="K7" s="238" t="s">
        <v>26</v>
      </c>
      <c r="L7" s="239"/>
      <c r="M7" s="239"/>
      <c r="N7" s="239"/>
      <c r="O7" s="240"/>
    </row>
    <row r="8" spans="1:15" s="172" customFormat="1" ht="31" thickBot="1" x14ac:dyDescent="0.25">
      <c r="A8" s="134" t="s">
        <v>29</v>
      </c>
      <c r="B8" s="135" t="s">
        <v>60</v>
      </c>
      <c r="C8" s="136" t="s">
        <v>61</v>
      </c>
      <c r="D8" s="137" t="s">
        <v>62</v>
      </c>
      <c r="E8" s="219"/>
      <c r="F8" s="221"/>
      <c r="G8" s="138" t="s">
        <v>49</v>
      </c>
      <c r="H8" s="139" t="s">
        <v>50</v>
      </c>
      <c r="I8" s="140" t="s">
        <v>51</v>
      </c>
      <c r="J8" s="237"/>
      <c r="K8" s="141" t="s">
        <v>63</v>
      </c>
      <c r="L8" s="142" t="s">
        <v>64</v>
      </c>
      <c r="M8" s="142" t="s">
        <v>65</v>
      </c>
      <c r="N8" s="143" t="s">
        <v>5</v>
      </c>
      <c r="O8" s="144" t="s">
        <v>6</v>
      </c>
    </row>
    <row r="9" spans="1:15" s="172" customFormat="1" ht="171" customHeight="1" x14ac:dyDescent="0.2">
      <c r="A9" s="145" t="s">
        <v>66</v>
      </c>
      <c r="B9" s="146" t="s">
        <v>67</v>
      </c>
      <c r="C9" s="147" t="s">
        <v>68</v>
      </c>
      <c r="D9" s="148" t="s">
        <v>69</v>
      </c>
      <c r="E9" s="149"/>
      <c r="F9" s="150" t="s">
        <v>70</v>
      </c>
      <c r="G9" s="151">
        <v>37.9</v>
      </c>
      <c r="H9" s="152">
        <v>74.8</v>
      </c>
      <c r="I9" s="153">
        <f>36.9*6</f>
        <v>221.39999999999998</v>
      </c>
      <c r="J9" s="154"/>
      <c r="K9" s="155"/>
      <c r="L9" s="156"/>
      <c r="M9" s="156"/>
      <c r="N9" s="157">
        <f t="shared" ref="N9:N20" si="0">O9/1.2</f>
        <v>0</v>
      </c>
      <c r="O9" s="158">
        <f t="shared" ref="O9:O12" si="1">K9*G9+L9*H9+M9*I9</f>
        <v>0</v>
      </c>
    </row>
    <row r="10" spans="1:15" s="172" customFormat="1" ht="174.75" customHeight="1" x14ac:dyDescent="0.2">
      <c r="A10" s="145" t="s">
        <v>66</v>
      </c>
      <c r="B10" s="146" t="s">
        <v>71</v>
      </c>
      <c r="C10" s="147" t="s">
        <v>72</v>
      </c>
      <c r="D10" s="148" t="s">
        <v>73</v>
      </c>
      <c r="E10" s="149"/>
      <c r="F10" s="150" t="s">
        <v>74</v>
      </c>
      <c r="G10" s="151">
        <v>36.9</v>
      </c>
      <c r="H10" s="152">
        <v>72.8</v>
      </c>
      <c r="I10" s="153">
        <f>35.9*6</f>
        <v>215.39999999999998</v>
      </c>
      <c r="J10" s="154"/>
      <c r="K10" s="155"/>
      <c r="L10" s="156"/>
      <c r="M10" s="156"/>
      <c r="N10" s="157">
        <f t="shared" si="0"/>
        <v>0</v>
      </c>
      <c r="O10" s="158">
        <f t="shared" si="1"/>
        <v>0</v>
      </c>
    </row>
    <row r="11" spans="1:15" s="172" customFormat="1" ht="180" customHeight="1" x14ac:dyDescent="0.2">
      <c r="A11" s="145" t="s">
        <v>66</v>
      </c>
      <c r="B11" s="146" t="s">
        <v>75</v>
      </c>
      <c r="C11" s="147" t="s">
        <v>76</v>
      </c>
      <c r="D11" s="148" t="s">
        <v>77</v>
      </c>
      <c r="E11" s="149"/>
      <c r="F11" s="150" t="s">
        <v>78</v>
      </c>
      <c r="G11" s="151">
        <v>35.9</v>
      </c>
      <c r="H11" s="152">
        <v>70.8</v>
      </c>
      <c r="I11" s="153">
        <f>34.9*6</f>
        <v>209.39999999999998</v>
      </c>
      <c r="J11" s="154"/>
      <c r="K11" s="155"/>
      <c r="L11" s="156"/>
      <c r="M11" s="156"/>
      <c r="N11" s="157">
        <f t="shared" si="0"/>
        <v>0</v>
      </c>
      <c r="O11" s="158">
        <f t="shared" si="1"/>
        <v>0</v>
      </c>
    </row>
    <row r="12" spans="1:15" s="172" customFormat="1" ht="187.5" customHeight="1" x14ac:dyDescent="0.2">
      <c r="A12" s="145" t="s">
        <v>66</v>
      </c>
      <c r="B12" s="146" t="s">
        <v>79</v>
      </c>
      <c r="C12" s="147" t="s">
        <v>68</v>
      </c>
      <c r="D12" s="148" t="s">
        <v>80</v>
      </c>
      <c r="E12" s="149"/>
      <c r="F12" s="150" t="s">
        <v>81</v>
      </c>
      <c r="G12" s="151">
        <v>34.9</v>
      </c>
      <c r="H12" s="152">
        <v>68.8</v>
      </c>
      <c r="I12" s="153">
        <f>33.9*6</f>
        <v>203.39999999999998</v>
      </c>
      <c r="J12" s="154"/>
      <c r="K12" s="155"/>
      <c r="L12" s="156"/>
      <c r="M12" s="156"/>
      <c r="N12" s="157">
        <f t="shared" si="0"/>
        <v>0</v>
      </c>
      <c r="O12" s="158">
        <f t="shared" si="1"/>
        <v>0</v>
      </c>
    </row>
    <row r="13" spans="1:15" s="172" customFormat="1" ht="173.25" customHeight="1" x14ac:dyDescent="0.2">
      <c r="A13" s="145" t="s">
        <v>82</v>
      </c>
      <c r="B13" s="146" t="s">
        <v>83</v>
      </c>
      <c r="C13" s="147" t="s">
        <v>84</v>
      </c>
      <c r="D13" s="148" t="s">
        <v>85</v>
      </c>
      <c r="E13" s="149"/>
      <c r="F13" s="150" t="s">
        <v>86</v>
      </c>
      <c r="G13" s="151">
        <v>23.9</v>
      </c>
      <c r="H13" s="152" t="s">
        <v>87</v>
      </c>
      <c r="I13" s="153">
        <f>6*22.9</f>
        <v>137.39999999999998</v>
      </c>
      <c r="J13" s="154"/>
      <c r="K13" s="155"/>
      <c r="L13" s="156" t="s">
        <v>87</v>
      </c>
      <c r="M13" s="156"/>
      <c r="N13" s="157">
        <f t="shared" si="0"/>
        <v>0</v>
      </c>
      <c r="O13" s="158">
        <f>K13*G13+M13*I13</f>
        <v>0</v>
      </c>
    </row>
    <row r="14" spans="1:15" s="172" customFormat="1" ht="174" customHeight="1" x14ac:dyDescent="0.2">
      <c r="A14" s="145" t="s">
        <v>88</v>
      </c>
      <c r="B14" s="146" t="s">
        <v>89</v>
      </c>
      <c r="C14" s="147" t="s">
        <v>90</v>
      </c>
      <c r="D14" s="148" t="s">
        <v>91</v>
      </c>
      <c r="E14" s="149"/>
      <c r="F14" s="150" t="s">
        <v>92</v>
      </c>
      <c r="G14" s="151">
        <v>74.900000000000006</v>
      </c>
      <c r="H14" s="152" t="s">
        <v>87</v>
      </c>
      <c r="I14" s="153" t="s">
        <v>87</v>
      </c>
      <c r="J14" s="154"/>
      <c r="K14" s="155"/>
      <c r="L14" s="156" t="s">
        <v>87</v>
      </c>
      <c r="M14" s="156" t="s">
        <v>87</v>
      </c>
      <c r="N14" s="157">
        <f t="shared" si="0"/>
        <v>0</v>
      </c>
      <c r="O14" s="158">
        <f t="shared" ref="O14:O20" si="2">K14*G14</f>
        <v>0</v>
      </c>
    </row>
    <row r="15" spans="1:15" s="172" customFormat="1" ht="176.25" customHeight="1" x14ac:dyDescent="0.2">
      <c r="A15" s="145" t="s">
        <v>88</v>
      </c>
      <c r="B15" s="146" t="s">
        <v>93</v>
      </c>
      <c r="C15" s="147" t="s">
        <v>94</v>
      </c>
      <c r="D15" s="148" t="s">
        <v>95</v>
      </c>
      <c r="E15" s="149"/>
      <c r="F15" s="150" t="s">
        <v>96</v>
      </c>
      <c r="G15" s="151">
        <v>86.9</v>
      </c>
      <c r="H15" s="152" t="s">
        <v>87</v>
      </c>
      <c r="I15" s="153" t="s">
        <v>87</v>
      </c>
      <c r="J15" s="154"/>
      <c r="K15" s="155"/>
      <c r="L15" s="156" t="s">
        <v>87</v>
      </c>
      <c r="M15" s="156" t="s">
        <v>87</v>
      </c>
      <c r="N15" s="157">
        <f t="shared" si="0"/>
        <v>0</v>
      </c>
      <c r="O15" s="158">
        <f t="shared" si="2"/>
        <v>0</v>
      </c>
    </row>
    <row r="16" spans="1:15" s="172" customFormat="1" ht="170.25" customHeight="1" x14ac:dyDescent="0.2">
      <c r="A16" s="145" t="s">
        <v>88</v>
      </c>
      <c r="B16" s="146" t="s">
        <v>97</v>
      </c>
      <c r="C16" s="147" t="s">
        <v>98</v>
      </c>
      <c r="D16" s="148" t="s">
        <v>99</v>
      </c>
      <c r="E16" s="149"/>
      <c r="F16" s="150" t="s">
        <v>100</v>
      </c>
      <c r="G16" s="151">
        <v>34.9</v>
      </c>
      <c r="H16" s="152" t="s">
        <v>87</v>
      </c>
      <c r="I16" s="153" t="s">
        <v>87</v>
      </c>
      <c r="J16" s="154"/>
      <c r="K16" s="155"/>
      <c r="L16" s="156" t="s">
        <v>87</v>
      </c>
      <c r="M16" s="156" t="s">
        <v>87</v>
      </c>
      <c r="N16" s="157">
        <f t="shared" si="0"/>
        <v>0</v>
      </c>
      <c r="O16" s="158">
        <f t="shared" si="2"/>
        <v>0</v>
      </c>
    </row>
    <row r="17" spans="1:15" s="172" customFormat="1" ht="174" customHeight="1" x14ac:dyDescent="0.2">
      <c r="A17" s="145" t="s">
        <v>88</v>
      </c>
      <c r="B17" s="146" t="s">
        <v>101</v>
      </c>
      <c r="C17" s="147" t="s">
        <v>102</v>
      </c>
      <c r="D17" s="148" t="s">
        <v>103</v>
      </c>
      <c r="E17" s="149"/>
      <c r="F17" s="150" t="s">
        <v>104</v>
      </c>
      <c r="G17" s="151">
        <v>48.9</v>
      </c>
      <c r="H17" s="152" t="s">
        <v>87</v>
      </c>
      <c r="I17" s="153" t="s">
        <v>87</v>
      </c>
      <c r="J17" s="154"/>
      <c r="K17" s="155"/>
      <c r="L17" s="156" t="s">
        <v>87</v>
      </c>
      <c r="M17" s="156" t="s">
        <v>87</v>
      </c>
      <c r="N17" s="157">
        <f t="shared" si="0"/>
        <v>0</v>
      </c>
      <c r="O17" s="158">
        <f t="shared" si="2"/>
        <v>0</v>
      </c>
    </row>
    <row r="18" spans="1:15" s="172" customFormat="1" ht="192.75" customHeight="1" x14ac:dyDescent="0.2">
      <c r="A18" s="145" t="s">
        <v>88</v>
      </c>
      <c r="B18" s="146" t="s">
        <v>105</v>
      </c>
      <c r="C18" s="147" t="s">
        <v>106</v>
      </c>
      <c r="D18" s="148" t="s">
        <v>107</v>
      </c>
      <c r="E18" s="149"/>
      <c r="F18" s="150" t="s">
        <v>108</v>
      </c>
      <c r="G18" s="151">
        <v>60.9</v>
      </c>
      <c r="H18" s="152" t="s">
        <v>87</v>
      </c>
      <c r="I18" s="153" t="s">
        <v>87</v>
      </c>
      <c r="J18" s="154"/>
      <c r="K18" s="155"/>
      <c r="L18" s="156" t="s">
        <v>87</v>
      </c>
      <c r="M18" s="156" t="s">
        <v>87</v>
      </c>
      <c r="N18" s="157">
        <f t="shared" si="0"/>
        <v>0</v>
      </c>
      <c r="O18" s="158">
        <f t="shared" si="2"/>
        <v>0</v>
      </c>
    </row>
    <row r="19" spans="1:15" s="172" customFormat="1" ht="171" customHeight="1" thickBot="1" x14ac:dyDescent="0.25">
      <c r="A19" s="145" t="s">
        <v>88</v>
      </c>
      <c r="B19" s="146" t="s">
        <v>109</v>
      </c>
      <c r="C19" s="147" t="s">
        <v>110</v>
      </c>
      <c r="D19" s="148" t="s">
        <v>111</v>
      </c>
      <c r="E19" s="149"/>
      <c r="F19" s="159" t="s">
        <v>112</v>
      </c>
      <c r="G19" s="151">
        <v>37.9</v>
      </c>
      <c r="H19" s="152" t="s">
        <v>87</v>
      </c>
      <c r="I19" s="153" t="s">
        <v>87</v>
      </c>
      <c r="J19" s="154"/>
      <c r="K19" s="155"/>
      <c r="L19" s="156" t="s">
        <v>87</v>
      </c>
      <c r="M19" s="156" t="s">
        <v>87</v>
      </c>
      <c r="N19" s="157">
        <f t="shared" si="0"/>
        <v>0</v>
      </c>
      <c r="O19" s="158">
        <f t="shared" si="2"/>
        <v>0</v>
      </c>
    </row>
    <row r="20" spans="1:15" s="172" customFormat="1" ht="174.75" customHeight="1" thickBot="1" x14ac:dyDescent="0.25">
      <c r="A20" s="160" t="s">
        <v>88</v>
      </c>
      <c r="B20" s="161" t="s">
        <v>113</v>
      </c>
      <c r="C20" s="162" t="s">
        <v>114</v>
      </c>
      <c r="D20" s="163" t="s">
        <v>115</v>
      </c>
      <c r="E20" s="164"/>
      <c r="F20" s="159" t="s">
        <v>116</v>
      </c>
      <c r="G20" s="165">
        <v>61.9</v>
      </c>
      <c r="H20" s="152" t="s">
        <v>87</v>
      </c>
      <c r="I20" s="153" t="s">
        <v>87</v>
      </c>
      <c r="J20" s="166"/>
      <c r="K20" s="167"/>
      <c r="L20" s="168" t="s">
        <v>87</v>
      </c>
      <c r="M20" s="168" t="s">
        <v>87</v>
      </c>
      <c r="N20" s="169">
        <f t="shared" si="0"/>
        <v>0</v>
      </c>
      <c r="O20" s="170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2021-04-13T16:09:50Z</cp:lastPrinted>
  <dcterms:created xsi:type="dcterms:W3CDTF">2014-09-02T10:40:28Z</dcterms:created>
  <dcterms:modified xsi:type="dcterms:W3CDTF">2021-04-13T16:10:01Z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