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60D5F04A-3F1A-7940-AB9A-6A5039753123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Gesamtliste!$A$13:$X$32</definedName>
    <definedName name="_xlnm.Print_Area" localSheetId="0">Gesamtliste!$A$1:$X$49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5" i="1" l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<sst xmlns="http://schemas.openxmlformats.org/spreadsheetml/2006/main" count="407" uniqueCount="167">
  <si>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</si>
  <si>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</si>
  <si>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</si>
  <si>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</si>
  <si>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</si>
  <si>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</si>
  <si>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</si>
  <si>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</si>
  <si>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</si>
  <si>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</si>
  <si>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</si>
  <si>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</si>
  <si>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</si>
  <si>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</si>
  <si>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</si>
  <si>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</si>
  <si>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</si>
  <si>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</si>
  <si>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</si>
  <si>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</si>
  <si>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</si>
  <si>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</si>
  <si>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</si>
  <si>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</si>
  <si>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</si>
  <si>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</si>
  <si>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</si>
  <si>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</si>
  <si>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</si>
  <si>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</si>
  <si>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</si>
  <si>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</si>
  <si>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</si>
  <si>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</si>
  <si>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</si>
  <si>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</si>
  <si>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</si>
  <si>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</si>
  <si>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</si>
  <si>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</si>
  <si>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</si>
  <si>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</si>
  <si>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</si>
  <si>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</si>
  <si>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</si>
  <si>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</si>
  <si>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</si>
  <si>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</si>
  <si>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</si>
  <si>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</si>
  <si>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</si>
  <si>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</si>
  <si>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</si>
  <si>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</si>
  <si>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</si>
  <si>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</si>
  <si>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</si>
  <si>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</si>
  <si>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</si>
  <si>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</si>
  <si>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</si>
  <si>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</si>
  <si>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</si>
  <si>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</si>
  <si>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</si>
  <si>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</si>
  <si>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</si>
  <si>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</si>
  <si>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</si>
  <si>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</si>
  <si>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</si>
  <si>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</si>
  <si>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</si>
  <si>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</si>
  <si>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</si>
  <si>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</si>
  <si>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</si>
  <si>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</si>
  <si>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</si>
  <si>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</si>
  <si>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</si>
  <si>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</si>
  <si>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</si>
  <si>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</si>
  <si>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</si>
  <si>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</si>
  <si>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</si>
  <si>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</si>
  <si>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</si>
  <si>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</si>
  <si>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</si>
  <si>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</si>
  <si>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</si>
  <si>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</si>
  <si>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</si>
  <si>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</si>
  <si>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</si>
  <si>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</si>
  <si>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</si>
  <si>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</si>
  <si>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</si>
  <si>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</si>
  <si>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</si>
  <si>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</si>
  <si>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</si>
  <si>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</si>
  <si>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</si>
  <si>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</si>
  <si>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</si>
  <si>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</si>
  <si>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</si>
  <si>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</si>
  <si>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</si>
  <si>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</si>
  <si>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</si>
  <si>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</si>
  <si>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</si>
  <si>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</si>
  <si>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weiß</t>
  </si>
  <si>
    <t>trocken</t>
  </si>
  <si>
    <t>Deutschland</t>
  </si>
  <si>
    <t>Rheinhessen</t>
  </si>
  <si>
    <t>Klaus Peter Keller</t>
  </si>
  <si>
    <t>Riesling</t>
  </si>
  <si>
    <t>Riesling Abtserde GG</t>
  </si>
  <si>
    <t>Riesling G-MAX</t>
  </si>
  <si>
    <t>Riesling Hipping GG</t>
  </si>
  <si>
    <t>Riesling Hipping GL</t>
  </si>
  <si>
    <t>Riesling Hipping Versteigerung</t>
  </si>
  <si>
    <t>Riesling Hubacker GG</t>
  </si>
  <si>
    <t>Riesling Kirchspiel GG</t>
  </si>
  <si>
    <t>Riesling Morstein GG</t>
  </si>
  <si>
    <t>Riesling Pettenthal GG</t>
  </si>
  <si>
    <t>Riesling Pettenthal GL</t>
  </si>
  <si>
    <t>G-BOX-I/03</t>
  </si>
  <si>
    <t>tr-16-18750</t>
  </si>
  <si>
    <t>ORANGE-A/00</t>
  </si>
  <si>
    <t>tr-16-13855</t>
  </si>
  <si>
    <t>G-BOX-G/04</t>
  </si>
  <si>
    <t>tr-16-13857</t>
  </si>
  <si>
    <t>tr-16-13858</t>
  </si>
  <si>
    <t>P-BOX-H/05</t>
  </si>
  <si>
    <t>tr-16-10240</t>
  </si>
  <si>
    <t>W-BOX-D/06</t>
  </si>
  <si>
    <t>tr-16-18756</t>
  </si>
  <si>
    <t>tr-16-13884</t>
  </si>
  <si>
    <t>tr-16-13885</t>
  </si>
  <si>
    <t>tr-16-13886</t>
  </si>
  <si>
    <t>tr-16-13902</t>
  </si>
  <si>
    <t>tr-16-13903</t>
  </si>
  <si>
    <t>tr-16-13904</t>
  </si>
  <si>
    <t>R-BOX-F/08</t>
  </si>
  <si>
    <t>tr-16-16681</t>
  </si>
  <si>
    <t>R-BOX-K/07</t>
  </si>
  <si>
    <t>tr-16-12820</t>
  </si>
  <si>
    <t>tr-16-15055</t>
  </si>
  <si>
    <t>L-BOX-L/07</t>
  </si>
  <si>
    <t>tr-16-13941</t>
  </si>
  <si>
    <t>tr-16-12151</t>
  </si>
  <si>
    <t>tr-16-13946</t>
  </si>
  <si>
    <t>tr-16-13947</t>
  </si>
  <si>
    <t>D</t>
  </si>
  <si>
    <t>U</t>
  </si>
  <si>
    <t>KLAUS PETER KELLER</t>
  </si>
  <si>
    <t>SONDERPREISLISTE</t>
  </si>
  <si>
    <t>hf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</si>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</sst>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60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" fillId="0" borderId="46" xfId="0" applyFont="1" applyBorder="1" applyAlignment="1">
      <alignment horizontal="center" vertical="center"/>
    </xf>
    <xf numFmtId="49" fontId="1" fillId="0" borderId="43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0" fillId="0" borderId="81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369180</xdr:colOff>
      <xdr:row>1</xdr:row>
      <xdr:rowOff>48960</xdr:rowOff>
    </xdr:from>
    <xdr:to>
      <xdr:col>6</xdr:col>
      <xdr:colOff>2001588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9180" y="270472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1182101</xdr:colOff>
      <xdr:row>36</xdr:row>
      <xdr:rowOff>88934</xdr:rowOff>
    </xdr:from>
    <xdr:to>
      <xdr:col>19</xdr:col>
      <xdr:colOff>820018</xdr:colOff>
      <xdr:row>50</xdr:row>
      <xdr:rowOff>191535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540706" y="7723701"/>
          <a:ext cx="7198847" cy="279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1"/>
  <sheetViews>
    <sheetView showGridLines="0" tabSelected="1" topLeftCell="E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collapsed="1"/>
    <col min="5" max="5" width="17.83203125" style="1" customWidth="1"/>
    <col min="6" max="6" width="18.5" style="1" hidden="1" customWidth="1"/>
    <col min="7" max="7" width="31.6640625" style="2" customWidth="1"/>
    <col min="8" max="8" width="33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1.6640625" style="5" hidden="1" customWidth="1"/>
    <col min="16" max="16" width="18.6640625" style="5" hidden="1" customWidth="1" outlineLevel="1"/>
    <col min="17" max="18" width="10" style="6" hidden="1" customWidth="1" outlineLevel="1"/>
    <col min="19" max="19" width="10.5" style="7" hidden="1" customWidth="1" collapsed="1"/>
    <col min="20" max="20" width="17.6640625" style="8" customWidth="1"/>
    <col min="21" max="21" width="25.33203125" style="2" hidden="1" customWidth="1" outlineLevel="1"/>
    <col min="22" max="22" width="7" style="9" customWidth="1" collapsed="1"/>
    <col min="23" max="23" width="10.33203125" style="10" hidden="1" customWidth="1"/>
    <col min="24" max="24" width="12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6"/>
      <c r="T1" s="6"/>
      <c r="W1" s="9"/>
      <c r="X1" s="9"/>
    </row>
    <row r="2" spans="1:1024" ht="29" customHeight="1" x14ac:dyDescent="0.2">
      <c r="G2" s="176"/>
      <c r="H2" s="11" t="s">
        <v>1</v>
      </c>
      <c r="I2" s="12"/>
      <c r="J2" s="206"/>
      <c r="K2" s="206"/>
      <c r="L2" s="206"/>
      <c r="M2" s="206"/>
      <c r="N2" s="206"/>
      <c r="O2" s="206"/>
      <c r="S2" s="183"/>
      <c r="T2" s="213" t="s">
        <v>0</v>
      </c>
      <c r="V2" s="186" t="s">
        <v>2</v>
      </c>
      <c r="W2" s="186"/>
      <c r="X2" s="186"/>
    </row>
    <row r="3" spans="1:1024" ht="31" customHeight="1" thickBot="1" x14ac:dyDescent="0.25">
      <c r="G3" s="176"/>
      <c r="H3" s="13" t="s">
        <v>3</v>
      </c>
      <c r="I3" s="14"/>
      <c r="J3" s="207"/>
      <c r="K3" s="207"/>
      <c r="L3" s="207"/>
      <c r="M3" s="207"/>
      <c r="N3" s="207"/>
      <c r="O3" s="207"/>
      <c r="S3" s="184"/>
      <c r="T3" s="214"/>
      <c r="V3" s="15" t="s">
        <v>4</v>
      </c>
      <c r="W3" s="16" t="s">
        <v>5</v>
      </c>
      <c r="X3" s="17" t="s">
        <v>166</v>
      </c>
    </row>
    <row r="4" spans="1:1024" ht="28" customHeight="1" thickBot="1" x14ac:dyDescent="0.25">
      <c r="D4" s="199" t="s">
        <v>164</v>
      </c>
      <c r="E4" s="199"/>
      <c r="F4" s="199"/>
      <c r="G4" s="200"/>
      <c r="H4" s="18" t="s">
        <v>7</v>
      </c>
      <c r="I4" s="14"/>
      <c r="J4" s="208"/>
      <c r="K4" s="208"/>
      <c r="L4" s="208"/>
      <c r="M4" s="208"/>
      <c r="N4" s="208"/>
      <c r="O4" s="208"/>
      <c r="S4" s="184"/>
      <c r="T4" s="214"/>
      <c r="V4" s="209">
        <f>SUM(V14:V50)</f>
        <v>0</v>
      </c>
      <c r="W4" s="210">
        <f>SUM(W14:W50)</f>
        <v>0</v>
      </c>
      <c r="X4" s="211">
        <f>SUM(X14:X50)</f>
        <v>0</v>
      </c>
    </row>
    <row r="5" spans="1:1024" ht="32" customHeight="1" thickBot="1" x14ac:dyDescent="0.25">
      <c r="D5" s="201" t="s">
        <v>163</v>
      </c>
      <c r="E5" s="201"/>
      <c r="F5" s="201"/>
      <c r="G5" s="202"/>
      <c r="H5" s="19" t="s">
        <v>8</v>
      </c>
      <c r="I5" s="20"/>
      <c r="J5" s="212"/>
      <c r="K5" s="212"/>
      <c r="L5" s="212"/>
      <c r="M5" s="212"/>
      <c r="N5" s="212"/>
      <c r="O5" s="212"/>
      <c r="S5" s="185"/>
      <c r="T5" s="215"/>
      <c r="V5" s="209"/>
      <c r="W5" s="210"/>
      <c r="X5" s="211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203"/>
      <c r="K7" s="203"/>
      <c r="L7" s="204"/>
      <c r="M7" s="204"/>
      <c r="N7" s="205"/>
      <c r="O7" s="205"/>
      <c r="U7" s="24"/>
      <c r="V7" s="198" t="s">
        <v>10</v>
      </c>
      <c r="W7" s="198"/>
      <c r="X7" s="27"/>
    </row>
    <row r="8" spans="1:1024" ht="20" hidden="1" customHeight="1" outlineLevel="1" x14ac:dyDescent="0.2">
      <c r="G8" s="21"/>
      <c r="H8" s="28" t="s">
        <v>11</v>
      </c>
      <c r="I8" s="29"/>
      <c r="J8" s="190"/>
      <c r="K8" s="190"/>
      <c r="L8" s="191"/>
      <c r="M8" s="191"/>
      <c r="N8" s="192"/>
      <c r="O8" s="192"/>
      <c r="U8" s="24"/>
      <c r="V8" s="193" t="s">
        <v>12</v>
      </c>
      <c r="W8" s="193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90"/>
      <c r="K9" s="190"/>
      <c r="L9" s="191"/>
      <c r="M9" s="191"/>
      <c r="N9" s="192"/>
      <c r="O9" s="192"/>
      <c r="U9" s="24"/>
      <c r="V9" s="193" t="s">
        <v>14</v>
      </c>
      <c r="W9" s="193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94"/>
      <c r="K10" s="194"/>
      <c r="L10" s="195"/>
      <c r="M10" s="195"/>
      <c r="N10" s="196"/>
      <c r="O10" s="196"/>
      <c r="U10" s="24"/>
      <c r="V10" s="197" t="s">
        <v>16</v>
      </c>
      <c r="W10" s="197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7" t="s">
        <v>20</v>
      </c>
      <c r="B12" s="187"/>
      <c r="C12" s="187"/>
      <c r="D12" s="187" t="s">
        <v>21</v>
      </c>
      <c r="E12" s="187"/>
      <c r="F12" s="187"/>
      <c r="G12" s="188" t="s">
        <v>22</v>
      </c>
      <c r="H12" s="188"/>
      <c r="I12" s="188"/>
      <c r="J12" s="188"/>
      <c r="K12" s="188"/>
      <c r="L12" s="188"/>
      <c r="M12" s="188" t="s">
        <v>23</v>
      </c>
      <c r="N12" s="188"/>
      <c r="O12" s="188"/>
      <c r="P12" s="189" t="s">
        <v>24</v>
      </c>
      <c r="Q12" s="189"/>
      <c r="R12" s="189"/>
      <c r="S12" s="189"/>
      <c r="T12" s="189"/>
      <c r="U12" s="39" t="s">
        <v>25</v>
      </c>
      <c r="V12" s="186" t="s">
        <v>26</v>
      </c>
      <c r="W12" s="186"/>
      <c r="X12" s="186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166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118</v>
      </c>
      <c r="C14" s="73" t="s">
        <v>119</v>
      </c>
      <c r="D14" s="74" t="s">
        <v>120</v>
      </c>
      <c r="E14" s="75" t="s">
        <v>121</v>
      </c>
      <c r="F14" s="76"/>
      <c r="G14" s="77" t="s">
        <v>122</v>
      </c>
      <c r="H14" s="78" t="s">
        <v>124</v>
      </c>
      <c r="I14" s="75" t="s">
        <v>123</v>
      </c>
      <c r="J14" s="79">
        <v>2012</v>
      </c>
      <c r="K14" s="80">
        <v>0.75</v>
      </c>
      <c r="L14" s="81">
        <v>1</v>
      </c>
      <c r="M14" s="177" t="s">
        <v>165</v>
      </c>
      <c r="N14" s="178"/>
      <c r="O14" s="179"/>
      <c r="P14" s="174" t="s">
        <v>134</v>
      </c>
      <c r="Q14" s="175" t="s">
        <v>135</v>
      </c>
      <c r="R14" s="82" t="s">
        <v>161</v>
      </c>
      <c r="S14" s="83">
        <v>225</v>
      </c>
      <c r="T14" s="84">
        <v>270</v>
      </c>
      <c r="U14" s="85"/>
      <c r="V14" s="86"/>
      <c r="W14" s="87">
        <f t="shared" ref="W14:W25" si="0">V14*S14</f>
        <v>0</v>
      </c>
      <c r="X14" s="88">
        <f t="shared" ref="X14:X25" si="1">V14*T14</f>
        <v>0</v>
      </c>
      <c r="Y14" s="66"/>
      <c r="Z14" s="89"/>
      <c r="AA14" s="90"/>
      <c r="AB14" s="91"/>
      <c r="AC14" s="92"/>
    </row>
    <row r="15" spans="1:1024" ht="15.75" customHeight="1" x14ac:dyDescent="0.2">
      <c r="A15" s="71" t="s">
        <v>117</v>
      </c>
      <c r="B15" s="72" t="s">
        <v>118</v>
      </c>
      <c r="C15" s="73" t="s">
        <v>119</v>
      </c>
      <c r="D15" s="74" t="s">
        <v>120</v>
      </c>
      <c r="E15" s="75" t="s">
        <v>121</v>
      </c>
      <c r="F15" s="76"/>
      <c r="G15" s="77" t="s">
        <v>122</v>
      </c>
      <c r="H15" s="78" t="s">
        <v>124</v>
      </c>
      <c r="I15" s="75" t="s">
        <v>123</v>
      </c>
      <c r="J15" s="79">
        <v>2013</v>
      </c>
      <c r="K15" s="80">
        <v>0.75</v>
      </c>
      <c r="L15" s="81">
        <v>4</v>
      </c>
      <c r="M15" s="177" t="s">
        <v>165</v>
      </c>
      <c r="N15" s="178"/>
      <c r="O15" s="179"/>
      <c r="P15" s="174" t="s">
        <v>136</v>
      </c>
      <c r="Q15" s="175" t="s">
        <v>137</v>
      </c>
      <c r="R15" s="82" t="s">
        <v>161</v>
      </c>
      <c r="S15" s="83">
        <v>225</v>
      </c>
      <c r="T15" s="84">
        <v>270</v>
      </c>
      <c r="U15" s="85"/>
      <c r="V15" s="86"/>
      <c r="W15" s="87">
        <f t="shared" si="0"/>
        <v>0</v>
      </c>
      <c r="X15" s="88">
        <f t="shared" si="1"/>
        <v>0</v>
      </c>
      <c r="Y15" s="66"/>
      <c r="Z15" s="89"/>
      <c r="AA15" s="90"/>
      <c r="AB15" s="91"/>
      <c r="AC15" s="92"/>
    </row>
    <row r="16" spans="1:1024" ht="15.75" customHeight="1" x14ac:dyDescent="0.2">
      <c r="A16" s="71" t="s">
        <v>117</v>
      </c>
      <c r="B16" s="72" t="s">
        <v>118</v>
      </c>
      <c r="C16" s="73" t="s">
        <v>119</v>
      </c>
      <c r="D16" s="74" t="s">
        <v>120</v>
      </c>
      <c r="E16" s="75" t="s">
        <v>121</v>
      </c>
      <c r="F16" s="76"/>
      <c r="G16" s="77" t="s">
        <v>122</v>
      </c>
      <c r="H16" s="78" t="s">
        <v>124</v>
      </c>
      <c r="I16" s="75" t="s">
        <v>123</v>
      </c>
      <c r="J16" s="79">
        <v>2014</v>
      </c>
      <c r="K16" s="80">
        <v>0.75</v>
      </c>
      <c r="L16" s="81">
        <v>3</v>
      </c>
      <c r="M16" s="177" t="s">
        <v>165</v>
      </c>
      <c r="N16" s="178"/>
      <c r="O16" s="179"/>
      <c r="P16" s="174" t="s">
        <v>136</v>
      </c>
      <c r="Q16" s="175" t="s">
        <v>139</v>
      </c>
      <c r="R16" s="82" t="s">
        <v>161</v>
      </c>
      <c r="S16" s="83">
        <v>225</v>
      </c>
      <c r="T16" s="84">
        <v>270</v>
      </c>
      <c r="U16" s="85"/>
      <c r="V16" s="86"/>
      <c r="W16" s="87">
        <f t="shared" si="0"/>
        <v>0</v>
      </c>
      <c r="X16" s="88">
        <f t="shared" si="1"/>
        <v>0</v>
      </c>
      <c r="Y16" s="66"/>
      <c r="Z16" s="89"/>
      <c r="AA16" s="90"/>
      <c r="AB16" s="91"/>
      <c r="AC16" s="92"/>
    </row>
    <row r="17" spans="1:29" ht="15.75" customHeight="1" x14ac:dyDescent="0.2">
      <c r="A17" s="71" t="s">
        <v>117</v>
      </c>
      <c r="B17" s="72" t="s">
        <v>118</v>
      </c>
      <c r="C17" s="73" t="s">
        <v>119</v>
      </c>
      <c r="D17" s="74" t="s">
        <v>120</v>
      </c>
      <c r="E17" s="75" t="s">
        <v>121</v>
      </c>
      <c r="F17" s="76"/>
      <c r="G17" s="77" t="s">
        <v>122</v>
      </c>
      <c r="H17" s="78" t="s">
        <v>124</v>
      </c>
      <c r="I17" s="75" t="s">
        <v>123</v>
      </c>
      <c r="J17" s="79">
        <v>2015</v>
      </c>
      <c r="K17" s="80">
        <v>0.75</v>
      </c>
      <c r="L17" s="81">
        <v>6</v>
      </c>
      <c r="M17" s="177" t="s">
        <v>165</v>
      </c>
      <c r="N17" s="178"/>
      <c r="O17" s="179"/>
      <c r="P17" s="174" t="s">
        <v>136</v>
      </c>
      <c r="Q17" s="175" t="s">
        <v>140</v>
      </c>
      <c r="R17" s="82" t="s">
        <v>161</v>
      </c>
      <c r="S17" s="83">
        <v>208.33333333333334</v>
      </c>
      <c r="T17" s="84">
        <v>250</v>
      </c>
      <c r="U17" s="85"/>
      <c r="V17" s="86"/>
      <c r="W17" s="87">
        <f t="shared" si="0"/>
        <v>0</v>
      </c>
      <c r="X17" s="88">
        <f t="shared" si="1"/>
        <v>0</v>
      </c>
      <c r="Y17" s="66"/>
      <c r="Z17" s="89"/>
      <c r="AA17" s="90"/>
      <c r="AB17" s="91"/>
      <c r="AC17" s="92"/>
    </row>
    <row r="18" spans="1:29" ht="15.75" customHeight="1" x14ac:dyDescent="0.2">
      <c r="A18" s="71" t="s">
        <v>117</v>
      </c>
      <c r="B18" s="72" t="s">
        <v>118</v>
      </c>
      <c r="C18" s="73" t="s">
        <v>119</v>
      </c>
      <c r="D18" s="74" t="s">
        <v>120</v>
      </c>
      <c r="E18" s="75" t="s">
        <v>121</v>
      </c>
      <c r="F18" s="76"/>
      <c r="G18" s="77" t="s">
        <v>122</v>
      </c>
      <c r="H18" s="78" t="s">
        <v>124</v>
      </c>
      <c r="I18" s="75" t="s">
        <v>123</v>
      </c>
      <c r="J18" s="79">
        <v>2016</v>
      </c>
      <c r="K18" s="80">
        <v>0.75</v>
      </c>
      <c r="L18" s="81">
        <v>7</v>
      </c>
      <c r="M18" s="177" t="s">
        <v>165</v>
      </c>
      <c r="N18" s="178"/>
      <c r="O18" s="179"/>
      <c r="P18" s="174" t="s">
        <v>141</v>
      </c>
      <c r="Q18" s="175" t="s">
        <v>142</v>
      </c>
      <c r="R18" s="82" t="s">
        <v>162</v>
      </c>
      <c r="S18" s="83">
        <v>183.33333333333334</v>
      </c>
      <c r="T18" s="84">
        <v>220</v>
      </c>
      <c r="U18" s="85"/>
      <c r="V18" s="86"/>
      <c r="W18" s="87">
        <f t="shared" si="0"/>
        <v>0</v>
      </c>
      <c r="X18" s="88">
        <f t="shared" si="1"/>
        <v>0</v>
      </c>
      <c r="Y18" s="66"/>
      <c r="Z18" s="89"/>
      <c r="AA18" s="90"/>
      <c r="AB18" s="91"/>
      <c r="AC18" s="92"/>
    </row>
    <row r="19" spans="1:29" ht="15.75" customHeight="1" x14ac:dyDescent="0.2">
      <c r="A19" s="71" t="s">
        <v>117</v>
      </c>
      <c r="B19" s="72" t="s">
        <v>118</v>
      </c>
      <c r="C19" s="73" t="s">
        <v>119</v>
      </c>
      <c r="D19" s="74" t="s">
        <v>120</v>
      </c>
      <c r="E19" s="75" t="s">
        <v>121</v>
      </c>
      <c r="F19" s="76"/>
      <c r="G19" s="77" t="s">
        <v>122</v>
      </c>
      <c r="H19" s="78" t="s">
        <v>124</v>
      </c>
      <c r="I19" s="75" t="s">
        <v>123</v>
      </c>
      <c r="J19" s="79">
        <v>2018</v>
      </c>
      <c r="K19" s="80">
        <v>0.75</v>
      </c>
      <c r="L19" s="81">
        <v>2</v>
      </c>
      <c r="M19" s="177" t="s">
        <v>165</v>
      </c>
      <c r="N19" s="178"/>
      <c r="O19" s="179"/>
      <c r="P19" s="174" t="s">
        <v>143</v>
      </c>
      <c r="Q19" s="175" t="s">
        <v>144</v>
      </c>
      <c r="R19" s="82" t="s">
        <v>161</v>
      </c>
      <c r="S19" s="83">
        <v>183.33333333333334</v>
      </c>
      <c r="T19" s="84">
        <v>220</v>
      </c>
      <c r="U19" s="85"/>
      <c r="V19" s="86"/>
      <c r="W19" s="87">
        <f t="shared" si="0"/>
        <v>0</v>
      </c>
      <c r="X19" s="88">
        <f t="shared" si="1"/>
        <v>0</v>
      </c>
      <c r="Y19" s="66"/>
      <c r="Z19" s="89"/>
      <c r="AA19" s="90"/>
      <c r="AB19" s="91"/>
      <c r="AC19" s="92"/>
    </row>
    <row r="20" spans="1:29" ht="15.75" customHeight="1" x14ac:dyDescent="0.2">
      <c r="A20" s="71" t="s">
        <v>117</v>
      </c>
      <c r="B20" s="72" t="s">
        <v>118</v>
      </c>
      <c r="C20" s="73" t="s">
        <v>119</v>
      </c>
      <c r="D20" s="74" t="s">
        <v>120</v>
      </c>
      <c r="E20" s="75" t="s">
        <v>121</v>
      </c>
      <c r="F20" s="76"/>
      <c r="G20" s="77" t="s">
        <v>122</v>
      </c>
      <c r="H20" s="78" t="s">
        <v>125</v>
      </c>
      <c r="I20" s="75" t="s">
        <v>123</v>
      </c>
      <c r="J20" s="79">
        <v>2013</v>
      </c>
      <c r="K20" s="80">
        <v>0.75</v>
      </c>
      <c r="L20" s="81">
        <v>2</v>
      </c>
      <c r="M20" s="177" t="s">
        <v>165</v>
      </c>
      <c r="N20" s="178"/>
      <c r="O20" s="179"/>
      <c r="P20" s="174" t="s">
        <v>136</v>
      </c>
      <c r="Q20" s="175" t="s">
        <v>145</v>
      </c>
      <c r="R20" s="82" t="s">
        <v>161</v>
      </c>
      <c r="S20" s="83">
        <v>1166.6666666666667</v>
      </c>
      <c r="T20" s="84">
        <v>1400</v>
      </c>
      <c r="U20" s="85"/>
      <c r="V20" s="86"/>
      <c r="W20" s="87">
        <f t="shared" si="0"/>
        <v>0</v>
      </c>
      <c r="X20" s="88">
        <f t="shared" si="1"/>
        <v>0</v>
      </c>
      <c r="Y20" s="66"/>
      <c r="Z20" s="89"/>
      <c r="AA20" s="90"/>
      <c r="AB20" s="91"/>
      <c r="AC20" s="92"/>
    </row>
    <row r="21" spans="1:29" ht="15.75" customHeight="1" x14ac:dyDescent="0.2">
      <c r="A21" s="71" t="s">
        <v>117</v>
      </c>
      <c r="B21" s="72" t="s">
        <v>118</v>
      </c>
      <c r="C21" s="73" t="s">
        <v>119</v>
      </c>
      <c r="D21" s="74" t="s">
        <v>120</v>
      </c>
      <c r="E21" s="75" t="s">
        <v>121</v>
      </c>
      <c r="F21" s="76"/>
      <c r="G21" s="77" t="s">
        <v>122</v>
      </c>
      <c r="H21" s="78" t="s">
        <v>125</v>
      </c>
      <c r="I21" s="75" t="s">
        <v>123</v>
      </c>
      <c r="J21" s="79">
        <v>2014</v>
      </c>
      <c r="K21" s="80">
        <v>0.75</v>
      </c>
      <c r="L21" s="81">
        <v>1</v>
      </c>
      <c r="M21" s="177" t="s">
        <v>165</v>
      </c>
      <c r="N21" s="178"/>
      <c r="O21" s="179"/>
      <c r="P21" s="174" t="s">
        <v>136</v>
      </c>
      <c r="Q21" s="175" t="s">
        <v>146</v>
      </c>
      <c r="R21" s="82" t="s">
        <v>161</v>
      </c>
      <c r="S21" s="83">
        <v>1083.3333333333335</v>
      </c>
      <c r="T21" s="84">
        <v>1300</v>
      </c>
      <c r="U21" s="85"/>
      <c r="V21" s="86"/>
      <c r="W21" s="87">
        <f t="shared" si="0"/>
        <v>0</v>
      </c>
      <c r="X21" s="88">
        <f t="shared" si="1"/>
        <v>0</v>
      </c>
      <c r="Y21" s="66"/>
      <c r="Z21" s="89"/>
      <c r="AA21" s="90"/>
      <c r="AB21" s="91"/>
      <c r="AC21" s="92"/>
    </row>
    <row r="22" spans="1:29" ht="15.75" customHeight="1" x14ac:dyDescent="0.2">
      <c r="A22" s="71" t="s">
        <v>117</v>
      </c>
      <c r="B22" s="72" t="s">
        <v>118</v>
      </c>
      <c r="C22" s="73" t="s">
        <v>119</v>
      </c>
      <c r="D22" s="74" t="s">
        <v>120</v>
      </c>
      <c r="E22" s="75" t="s">
        <v>121</v>
      </c>
      <c r="F22" s="76"/>
      <c r="G22" s="77" t="s">
        <v>122</v>
      </c>
      <c r="H22" s="78" t="s">
        <v>125</v>
      </c>
      <c r="I22" s="75" t="s">
        <v>123</v>
      </c>
      <c r="J22" s="79">
        <v>2015</v>
      </c>
      <c r="K22" s="80">
        <v>0.75</v>
      </c>
      <c r="L22" s="81">
        <v>2</v>
      </c>
      <c r="M22" s="177" t="s">
        <v>165</v>
      </c>
      <c r="N22" s="178"/>
      <c r="O22" s="179"/>
      <c r="P22" s="174" t="s">
        <v>136</v>
      </c>
      <c r="Q22" s="175" t="s">
        <v>147</v>
      </c>
      <c r="R22" s="82" t="s">
        <v>161</v>
      </c>
      <c r="S22" s="83">
        <v>1125</v>
      </c>
      <c r="T22" s="84">
        <v>1350</v>
      </c>
      <c r="U22" s="85"/>
      <c r="V22" s="86"/>
      <c r="W22" s="87">
        <f t="shared" si="0"/>
        <v>0</v>
      </c>
      <c r="X22" s="88">
        <f t="shared" si="1"/>
        <v>0</v>
      </c>
      <c r="Y22" s="66"/>
      <c r="Z22" s="89"/>
      <c r="AA22" s="90"/>
      <c r="AB22" s="91"/>
      <c r="AC22" s="92"/>
    </row>
    <row r="23" spans="1:29" ht="15.75" customHeight="1" x14ac:dyDescent="0.2">
      <c r="A23" s="71" t="s">
        <v>117</v>
      </c>
      <c r="B23" s="72" t="s">
        <v>118</v>
      </c>
      <c r="C23" s="73" t="s">
        <v>119</v>
      </c>
      <c r="D23" s="74" t="s">
        <v>120</v>
      </c>
      <c r="E23" s="75" t="s">
        <v>121</v>
      </c>
      <c r="F23" s="76"/>
      <c r="G23" s="77" t="s">
        <v>122</v>
      </c>
      <c r="H23" s="78" t="s">
        <v>126</v>
      </c>
      <c r="I23" s="75" t="s">
        <v>123</v>
      </c>
      <c r="J23" s="79">
        <v>2013</v>
      </c>
      <c r="K23" s="80">
        <v>0.75</v>
      </c>
      <c r="L23" s="81">
        <v>1</v>
      </c>
      <c r="M23" s="177" t="s">
        <v>165</v>
      </c>
      <c r="N23" s="178"/>
      <c r="O23" s="179"/>
      <c r="P23" s="174" t="s">
        <v>136</v>
      </c>
      <c r="Q23" s="175" t="s">
        <v>148</v>
      </c>
      <c r="R23" s="82" t="s">
        <v>161</v>
      </c>
      <c r="S23" s="83">
        <v>333.33333333333337</v>
      </c>
      <c r="T23" s="84">
        <v>400</v>
      </c>
      <c r="U23" s="85"/>
      <c r="V23" s="86"/>
      <c r="W23" s="87">
        <f t="shared" si="0"/>
        <v>0</v>
      </c>
      <c r="X23" s="88">
        <f t="shared" si="1"/>
        <v>0</v>
      </c>
      <c r="Y23" s="66"/>
      <c r="Z23" s="89"/>
      <c r="AA23" s="90"/>
      <c r="AB23" s="91"/>
      <c r="AC23" s="92"/>
    </row>
    <row r="24" spans="1:29" ht="15.75" customHeight="1" x14ac:dyDescent="0.2">
      <c r="A24" s="71" t="s">
        <v>117</v>
      </c>
      <c r="B24" s="72" t="s">
        <v>118</v>
      </c>
      <c r="C24" s="73" t="s">
        <v>119</v>
      </c>
      <c r="D24" s="74" t="s">
        <v>120</v>
      </c>
      <c r="E24" s="75" t="s">
        <v>121</v>
      </c>
      <c r="F24" s="76"/>
      <c r="G24" s="77" t="s">
        <v>122</v>
      </c>
      <c r="H24" s="78" t="s">
        <v>127</v>
      </c>
      <c r="I24" s="75" t="s">
        <v>123</v>
      </c>
      <c r="J24" s="79">
        <v>2015</v>
      </c>
      <c r="K24" s="80">
        <v>0.75</v>
      </c>
      <c r="L24" s="81">
        <v>1</v>
      </c>
      <c r="M24" s="177" t="s">
        <v>165</v>
      </c>
      <c r="N24" s="178"/>
      <c r="O24" s="179"/>
      <c r="P24" s="174" t="s">
        <v>136</v>
      </c>
      <c r="Q24" s="175" t="s">
        <v>149</v>
      </c>
      <c r="R24" s="82" t="s">
        <v>161</v>
      </c>
      <c r="S24" s="83">
        <v>333.33333333333337</v>
      </c>
      <c r="T24" s="84">
        <v>400</v>
      </c>
      <c r="U24" s="85"/>
      <c r="V24" s="86"/>
      <c r="W24" s="87">
        <f t="shared" si="0"/>
        <v>0</v>
      </c>
      <c r="X24" s="88">
        <f t="shared" si="1"/>
        <v>0</v>
      </c>
      <c r="Y24" s="66"/>
      <c r="Z24" s="89"/>
      <c r="AA24" s="90"/>
      <c r="AB24" s="91"/>
      <c r="AC24" s="92"/>
    </row>
    <row r="25" spans="1:29" ht="15.75" customHeight="1" x14ac:dyDescent="0.2">
      <c r="A25" s="71" t="s">
        <v>117</v>
      </c>
      <c r="B25" s="72" t="s">
        <v>118</v>
      </c>
      <c r="C25" s="73" t="s">
        <v>119</v>
      </c>
      <c r="D25" s="74" t="s">
        <v>120</v>
      </c>
      <c r="E25" s="75" t="s">
        <v>121</v>
      </c>
      <c r="F25" s="76"/>
      <c r="G25" s="77" t="s">
        <v>122</v>
      </c>
      <c r="H25" s="78" t="s">
        <v>128</v>
      </c>
      <c r="I25" s="75" t="s">
        <v>123</v>
      </c>
      <c r="J25" s="79">
        <v>2014</v>
      </c>
      <c r="K25" s="80">
        <v>0.75</v>
      </c>
      <c r="L25" s="81">
        <v>1</v>
      </c>
      <c r="M25" s="177" t="s">
        <v>165</v>
      </c>
      <c r="N25" s="178"/>
      <c r="O25" s="179"/>
      <c r="P25" s="174" t="s">
        <v>136</v>
      </c>
      <c r="Q25" s="175" t="s">
        <v>150</v>
      </c>
      <c r="R25" s="82" t="s">
        <v>161</v>
      </c>
      <c r="S25" s="83">
        <v>316.66666666666669</v>
      </c>
      <c r="T25" s="84">
        <v>380</v>
      </c>
      <c r="U25" s="85"/>
      <c r="V25" s="86"/>
      <c r="W25" s="87">
        <f t="shared" si="0"/>
        <v>0</v>
      </c>
      <c r="X25" s="88">
        <f t="shared" si="1"/>
        <v>0</v>
      </c>
      <c r="Y25" s="66"/>
      <c r="Z25" s="89"/>
      <c r="AA25" s="90"/>
      <c r="AB25" s="91"/>
      <c r="AC25" s="92"/>
    </row>
    <row r="26" spans="1:29" ht="15.75" customHeight="1" x14ac:dyDescent="0.2">
      <c r="A26" s="71" t="s">
        <v>117</v>
      </c>
      <c r="B26" s="72" t="s">
        <v>118</v>
      </c>
      <c r="C26" s="73" t="s">
        <v>119</v>
      </c>
      <c r="D26" s="74" t="s">
        <v>120</v>
      </c>
      <c r="E26" s="75" t="s">
        <v>121</v>
      </c>
      <c r="F26" s="76"/>
      <c r="G26" s="77" t="s">
        <v>122</v>
      </c>
      <c r="H26" s="78" t="s">
        <v>129</v>
      </c>
      <c r="I26" s="75" t="s">
        <v>123</v>
      </c>
      <c r="J26" s="79">
        <v>2015</v>
      </c>
      <c r="K26" s="80">
        <v>0.75</v>
      </c>
      <c r="L26" s="81">
        <v>1</v>
      </c>
      <c r="M26" s="177" t="s">
        <v>165</v>
      </c>
      <c r="N26" s="178"/>
      <c r="O26" s="179"/>
      <c r="P26" s="174" t="s">
        <v>151</v>
      </c>
      <c r="Q26" s="175" t="s">
        <v>152</v>
      </c>
      <c r="R26" s="82" t="s">
        <v>161</v>
      </c>
      <c r="S26" s="83">
        <v>133.33333333333334</v>
      </c>
      <c r="T26" s="84">
        <v>160</v>
      </c>
      <c r="U26" s="85"/>
      <c r="V26" s="86"/>
      <c r="W26" s="87">
        <f t="shared" ref="W26:W32" si="2">V26*S26</f>
        <v>0</v>
      </c>
      <c r="X26" s="88">
        <f t="shared" ref="X26:X32" si="3">V26*T26</f>
        <v>0</v>
      </c>
      <c r="Y26" s="66"/>
      <c r="Z26" s="89"/>
      <c r="AA26" s="90"/>
      <c r="AB26" s="91"/>
      <c r="AC26" s="92"/>
    </row>
    <row r="27" spans="1:29" ht="15.75" customHeight="1" x14ac:dyDescent="0.2">
      <c r="A27" s="71" t="s">
        <v>117</v>
      </c>
      <c r="B27" s="72" t="s">
        <v>118</v>
      </c>
      <c r="C27" s="73" t="s">
        <v>119</v>
      </c>
      <c r="D27" s="74" t="s">
        <v>120</v>
      </c>
      <c r="E27" s="75" t="s">
        <v>121</v>
      </c>
      <c r="F27" s="76"/>
      <c r="G27" s="77" t="s">
        <v>122</v>
      </c>
      <c r="H27" s="78" t="s">
        <v>130</v>
      </c>
      <c r="I27" s="75" t="s">
        <v>123</v>
      </c>
      <c r="J27" s="79">
        <v>2010</v>
      </c>
      <c r="K27" s="80">
        <v>0.75</v>
      </c>
      <c r="L27" s="81">
        <v>1</v>
      </c>
      <c r="M27" s="177" t="s">
        <v>165</v>
      </c>
      <c r="N27" s="178"/>
      <c r="O27" s="179"/>
      <c r="P27" s="174" t="s">
        <v>153</v>
      </c>
      <c r="Q27" s="175" t="s">
        <v>154</v>
      </c>
      <c r="R27" s="82" t="s">
        <v>161</v>
      </c>
      <c r="S27" s="83">
        <v>141.66666666666669</v>
      </c>
      <c r="T27" s="84">
        <v>170</v>
      </c>
      <c r="U27" s="85"/>
      <c r="V27" s="86"/>
      <c r="W27" s="87">
        <f t="shared" si="2"/>
        <v>0</v>
      </c>
      <c r="X27" s="88">
        <f t="shared" si="3"/>
        <v>0</v>
      </c>
      <c r="Y27" s="66"/>
      <c r="Z27" s="89"/>
      <c r="AA27" s="90"/>
      <c r="AB27" s="91"/>
      <c r="AC27" s="92"/>
    </row>
    <row r="28" spans="1:29" ht="15.75" customHeight="1" x14ac:dyDescent="0.2">
      <c r="A28" s="71" t="s">
        <v>117</v>
      </c>
      <c r="B28" s="72" t="s">
        <v>118</v>
      </c>
      <c r="C28" s="73" t="s">
        <v>119</v>
      </c>
      <c r="D28" s="74" t="s">
        <v>120</v>
      </c>
      <c r="E28" s="75" t="s">
        <v>121</v>
      </c>
      <c r="F28" s="76"/>
      <c r="G28" s="77" t="s">
        <v>122</v>
      </c>
      <c r="H28" s="78" t="s">
        <v>130</v>
      </c>
      <c r="I28" s="75" t="s">
        <v>123</v>
      </c>
      <c r="J28" s="79">
        <v>2011</v>
      </c>
      <c r="K28" s="80">
        <v>0.75</v>
      </c>
      <c r="L28" s="81">
        <v>1</v>
      </c>
      <c r="M28" s="177" t="s">
        <v>165</v>
      </c>
      <c r="N28" s="178"/>
      <c r="O28" s="179"/>
      <c r="P28" s="174" t="s">
        <v>138</v>
      </c>
      <c r="Q28" s="175" t="s">
        <v>155</v>
      </c>
      <c r="R28" s="82" t="s">
        <v>161</v>
      </c>
      <c r="S28" s="83">
        <v>141.66666666666669</v>
      </c>
      <c r="T28" s="84">
        <v>170</v>
      </c>
      <c r="U28" s="85"/>
      <c r="V28" s="86"/>
      <c r="W28" s="87">
        <f t="shared" si="2"/>
        <v>0</v>
      </c>
      <c r="X28" s="88">
        <f t="shared" si="3"/>
        <v>0</v>
      </c>
      <c r="Y28" s="66"/>
      <c r="Z28" s="89"/>
      <c r="AA28" s="90"/>
      <c r="AB28" s="91"/>
      <c r="AC28" s="92"/>
    </row>
    <row r="29" spans="1:29" ht="15.75" customHeight="1" x14ac:dyDescent="0.2">
      <c r="A29" s="71" t="s">
        <v>117</v>
      </c>
      <c r="B29" s="72" t="s">
        <v>118</v>
      </c>
      <c r="C29" s="73" t="s">
        <v>119</v>
      </c>
      <c r="D29" s="74" t="s">
        <v>120</v>
      </c>
      <c r="E29" s="75" t="s">
        <v>121</v>
      </c>
      <c r="F29" s="76"/>
      <c r="G29" s="77" t="s">
        <v>122</v>
      </c>
      <c r="H29" s="78" t="s">
        <v>131</v>
      </c>
      <c r="I29" s="75" t="s">
        <v>123</v>
      </c>
      <c r="J29" s="79">
        <v>2013</v>
      </c>
      <c r="K29" s="80">
        <v>0.75</v>
      </c>
      <c r="L29" s="81">
        <v>2</v>
      </c>
      <c r="M29" s="177" t="s">
        <v>165</v>
      </c>
      <c r="N29" s="178"/>
      <c r="O29" s="179"/>
      <c r="P29" s="174" t="s">
        <v>136</v>
      </c>
      <c r="Q29" s="175" t="s">
        <v>157</v>
      </c>
      <c r="R29" s="82" t="s">
        <v>161</v>
      </c>
      <c r="S29" s="83">
        <v>316.66666666666669</v>
      </c>
      <c r="T29" s="84">
        <v>380</v>
      </c>
      <c r="U29" s="85"/>
      <c r="V29" s="86"/>
      <c r="W29" s="87">
        <f t="shared" si="2"/>
        <v>0</v>
      </c>
      <c r="X29" s="88">
        <f t="shared" si="3"/>
        <v>0</v>
      </c>
      <c r="Y29" s="66"/>
      <c r="Z29" s="89"/>
      <c r="AA29" s="90"/>
      <c r="AB29" s="91"/>
      <c r="AC29" s="92"/>
    </row>
    <row r="30" spans="1:29" ht="15.75" customHeight="1" x14ac:dyDescent="0.2">
      <c r="A30" s="71" t="s">
        <v>117</v>
      </c>
      <c r="B30" s="72" t="s">
        <v>118</v>
      </c>
      <c r="C30" s="73" t="s">
        <v>119</v>
      </c>
      <c r="D30" s="74" t="s">
        <v>120</v>
      </c>
      <c r="E30" s="75" t="s">
        <v>121</v>
      </c>
      <c r="F30" s="76"/>
      <c r="G30" s="77" t="s">
        <v>122</v>
      </c>
      <c r="H30" s="78" t="s">
        <v>131</v>
      </c>
      <c r="I30" s="75" t="s">
        <v>123</v>
      </c>
      <c r="J30" s="79">
        <v>2015</v>
      </c>
      <c r="K30" s="80">
        <v>0.75</v>
      </c>
      <c r="L30" s="81">
        <v>3</v>
      </c>
      <c r="M30" s="177" t="s">
        <v>165</v>
      </c>
      <c r="N30" s="178"/>
      <c r="O30" s="179"/>
      <c r="P30" s="174" t="s">
        <v>156</v>
      </c>
      <c r="Q30" s="175" t="s">
        <v>158</v>
      </c>
      <c r="R30" s="82" t="s">
        <v>162</v>
      </c>
      <c r="S30" s="83">
        <v>291.66666666666669</v>
      </c>
      <c r="T30" s="84">
        <v>350</v>
      </c>
      <c r="U30" s="85"/>
      <c r="V30" s="86"/>
      <c r="W30" s="87">
        <f t="shared" si="2"/>
        <v>0</v>
      </c>
      <c r="X30" s="88">
        <f t="shared" si="3"/>
        <v>0</v>
      </c>
      <c r="Y30" s="66"/>
      <c r="Z30" s="89"/>
      <c r="AA30" s="90"/>
      <c r="AB30" s="91"/>
      <c r="AC30" s="92"/>
    </row>
    <row r="31" spans="1:29" ht="15.75" customHeight="1" x14ac:dyDescent="0.2">
      <c r="A31" s="71" t="s">
        <v>117</v>
      </c>
      <c r="B31" s="72" t="s">
        <v>118</v>
      </c>
      <c r="C31" s="73" t="s">
        <v>119</v>
      </c>
      <c r="D31" s="74" t="s">
        <v>120</v>
      </c>
      <c r="E31" s="75" t="s">
        <v>121</v>
      </c>
      <c r="F31" s="76"/>
      <c r="G31" s="77" t="s">
        <v>122</v>
      </c>
      <c r="H31" s="78" t="s">
        <v>132</v>
      </c>
      <c r="I31" s="75" t="s">
        <v>123</v>
      </c>
      <c r="J31" s="79">
        <v>2014</v>
      </c>
      <c r="K31" s="80">
        <v>0.75</v>
      </c>
      <c r="L31" s="81">
        <v>1</v>
      </c>
      <c r="M31" s="177" t="s">
        <v>165</v>
      </c>
      <c r="N31" s="178"/>
      <c r="O31" s="179"/>
      <c r="P31" s="174" t="s">
        <v>136</v>
      </c>
      <c r="Q31" s="175" t="s">
        <v>159</v>
      </c>
      <c r="R31" s="82" t="s">
        <v>161</v>
      </c>
      <c r="S31" s="83">
        <v>316.66666666666669</v>
      </c>
      <c r="T31" s="84">
        <v>380</v>
      </c>
      <c r="U31" s="85"/>
      <c r="V31" s="86"/>
      <c r="W31" s="87">
        <f t="shared" si="2"/>
        <v>0</v>
      </c>
      <c r="X31" s="88">
        <f t="shared" si="3"/>
        <v>0</v>
      </c>
      <c r="Y31" s="66"/>
      <c r="Z31" s="89"/>
      <c r="AA31" s="90"/>
      <c r="AB31" s="91"/>
      <c r="AC31" s="92"/>
    </row>
    <row r="32" spans="1:29" ht="15.75" customHeight="1" thickBot="1" x14ac:dyDescent="0.25">
      <c r="A32" s="93" t="s">
        <v>117</v>
      </c>
      <c r="B32" s="94" t="s">
        <v>118</v>
      </c>
      <c r="C32" s="95" t="s">
        <v>119</v>
      </c>
      <c r="D32" s="96" t="s">
        <v>120</v>
      </c>
      <c r="E32" s="97" t="s">
        <v>121</v>
      </c>
      <c r="F32" s="98"/>
      <c r="G32" s="99" t="s">
        <v>122</v>
      </c>
      <c r="H32" s="100" t="s">
        <v>133</v>
      </c>
      <c r="I32" s="97" t="s">
        <v>123</v>
      </c>
      <c r="J32" s="101">
        <v>2015</v>
      </c>
      <c r="K32" s="102">
        <v>0.75</v>
      </c>
      <c r="L32" s="103">
        <v>1</v>
      </c>
      <c r="M32" s="180" t="s">
        <v>165</v>
      </c>
      <c r="N32" s="181"/>
      <c r="O32" s="182"/>
      <c r="P32" s="104" t="s">
        <v>136</v>
      </c>
      <c r="Q32" s="105" t="s">
        <v>160</v>
      </c>
      <c r="R32" s="106" t="s">
        <v>161</v>
      </c>
      <c r="S32" s="107">
        <v>333.33333333333337</v>
      </c>
      <c r="T32" s="108">
        <v>400</v>
      </c>
      <c r="U32" s="109"/>
      <c r="V32" s="110"/>
      <c r="W32" s="111">
        <f t="shared" si="2"/>
        <v>0</v>
      </c>
      <c r="X32" s="112">
        <f t="shared" si="3"/>
        <v>0</v>
      </c>
      <c r="Y32" s="66"/>
      <c r="Z32" s="89"/>
      <c r="AA32" s="90"/>
      <c r="AB32" s="91"/>
      <c r="AC32" s="92"/>
    </row>
    <row r="33" spans="4:29" ht="15.75" customHeight="1" x14ac:dyDescent="0.2">
      <c r="D33" s="66"/>
      <c r="E33" s="66"/>
      <c r="F33" s="66"/>
      <c r="G33" s="113"/>
      <c r="H33" s="113"/>
      <c r="I33" s="66"/>
      <c r="K33" s="114"/>
      <c r="M33" s="115"/>
      <c r="N33" s="115"/>
      <c r="O33" s="115"/>
      <c r="P33" s="115"/>
      <c r="Q33" s="116"/>
      <c r="R33" s="116"/>
      <c r="S33" s="117"/>
      <c r="T33" s="118"/>
      <c r="U33" s="113"/>
      <c r="V33" s="3"/>
      <c r="W33" s="3"/>
      <c r="X33" s="3"/>
      <c r="Y33" s="66"/>
      <c r="Z33" s="114"/>
      <c r="AA33" s="114"/>
      <c r="AB33" s="114"/>
      <c r="AC33" s="66"/>
    </row>
    <row r="34" spans="4:29" ht="15.75" customHeight="1" x14ac:dyDescent="0.2">
      <c r="D34" s="66"/>
      <c r="E34" s="66"/>
      <c r="F34" s="66"/>
      <c r="G34" s="113"/>
      <c r="H34" s="113"/>
      <c r="I34" s="66"/>
      <c r="K34" s="114"/>
      <c r="M34" s="115"/>
      <c r="N34" s="115"/>
      <c r="O34" s="115"/>
      <c r="P34" s="115"/>
      <c r="Q34" s="116"/>
      <c r="R34" s="116"/>
      <c r="S34" s="117"/>
      <c r="T34" s="118"/>
      <c r="U34" s="113"/>
      <c r="V34" s="3"/>
      <c r="W34" s="3"/>
      <c r="X34" s="3"/>
      <c r="Y34" s="66"/>
      <c r="Z34" s="114"/>
      <c r="AA34" s="114"/>
      <c r="AB34" s="114"/>
      <c r="AC34" s="66"/>
    </row>
    <row r="35" spans="4:29" ht="15.75" customHeight="1" x14ac:dyDescent="0.2">
      <c r="D35" s="66"/>
      <c r="E35" s="66"/>
      <c r="F35" s="66"/>
      <c r="G35" s="113"/>
      <c r="H35" s="113"/>
      <c r="I35" s="66"/>
      <c r="K35" s="114"/>
      <c r="M35" s="115"/>
      <c r="N35" s="115"/>
      <c r="O35" s="115"/>
      <c r="P35" s="115"/>
      <c r="Q35" s="116"/>
      <c r="R35" s="116"/>
      <c r="S35" s="117"/>
      <c r="T35" s="118"/>
      <c r="U35" s="113"/>
      <c r="V35" s="3"/>
      <c r="W35" s="3"/>
      <c r="X35" s="3"/>
      <c r="Y35" s="66"/>
      <c r="Z35" s="114"/>
      <c r="AA35" s="114"/>
      <c r="AB35" s="114"/>
      <c r="AC35" s="66"/>
    </row>
    <row r="36" spans="4:29" ht="15.75" customHeight="1" x14ac:dyDescent="0.2">
      <c r="D36" s="66"/>
      <c r="E36" s="66"/>
      <c r="F36" s="66"/>
      <c r="G36" s="113"/>
      <c r="H36" s="113"/>
      <c r="I36" s="66"/>
      <c r="K36" s="114"/>
      <c r="M36" s="115"/>
      <c r="N36" s="115"/>
      <c r="O36" s="115"/>
      <c r="P36" s="115"/>
      <c r="Q36" s="116"/>
      <c r="R36" s="116"/>
      <c r="S36" s="117"/>
      <c r="T36" s="118"/>
      <c r="U36" s="113"/>
      <c r="V36" s="3"/>
      <c r="W36" s="3"/>
      <c r="X36" s="3"/>
      <c r="Y36" s="66"/>
      <c r="Z36" s="114"/>
      <c r="AA36" s="114"/>
      <c r="AB36" s="114"/>
      <c r="AC36" s="66"/>
    </row>
    <row r="37" spans="4:29" ht="15.75" customHeight="1" x14ac:dyDescent="0.2">
      <c r="D37" s="66"/>
      <c r="E37" s="66"/>
      <c r="F37" s="66"/>
      <c r="G37" s="113"/>
      <c r="H37" s="113"/>
      <c r="I37" s="66"/>
      <c r="K37" s="114"/>
      <c r="M37" s="115"/>
      <c r="N37" s="115"/>
      <c r="O37" s="115"/>
      <c r="P37" s="115"/>
      <c r="Q37" s="116"/>
      <c r="R37" s="116"/>
      <c r="S37" s="117"/>
      <c r="T37" s="118"/>
      <c r="U37" s="113"/>
      <c r="V37" s="3"/>
      <c r="W37" s="3"/>
      <c r="X37" s="3"/>
      <c r="Y37" s="66"/>
      <c r="Z37" s="114"/>
      <c r="AA37" s="114"/>
      <c r="AB37" s="114"/>
      <c r="AC37" s="66"/>
    </row>
    <row r="38" spans="4:29" ht="15.75" customHeight="1" x14ac:dyDescent="0.2">
      <c r="D38" s="66"/>
      <c r="E38" s="66"/>
      <c r="F38" s="66"/>
      <c r="G38" s="113"/>
      <c r="H38" s="113"/>
      <c r="I38" s="66"/>
      <c r="K38" s="114"/>
      <c r="M38" s="115"/>
      <c r="N38" s="115"/>
      <c r="O38" s="115"/>
      <c r="P38" s="115"/>
      <c r="Q38" s="116"/>
      <c r="R38" s="116"/>
      <c r="S38" s="117"/>
      <c r="T38" s="118"/>
      <c r="U38" s="113"/>
      <c r="V38" s="3"/>
      <c r="W38" s="3"/>
      <c r="X38" s="3"/>
      <c r="Y38" s="66"/>
      <c r="Z38" s="114"/>
      <c r="AA38" s="114"/>
      <c r="AB38" s="114"/>
      <c r="AC38" s="66"/>
    </row>
    <row r="39" spans="4:29" ht="15.75" customHeight="1" x14ac:dyDescent="0.2">
      <c r="D39" s="66"/>
      <c r="E39" s="66"/>
      <c r="F39" s="66"/>
      <c r="G39" s="113"/>
      <c r="H39" s="113"/>
      <c r="I39" s="66"/>
      <c r="K39" s="114"/>
      <c r="M39" s="115"/>
      <c r="N39" s="115"/>
      <c r="O39" s="115"/>
      <c r="P39" s="115"/>
      <c r="Q39" s="116"/>
      <c r="R39" s="116"/>
      <c r="S39" s="117"/>
      <c r="T39" s="118"/>
      <c r="U39" s="113"/>
      <c r="V39" s="3"/>
      <c r="W39" s="3"/>
      <c r="X39" s="3"/>
      <c r="Y39" s="66"/>
      <c r="Z39" s="114"/>
      <c r="AA39" s="114"/>
      <c r="AB39" s="114"/>
      <c r="AC39" s="66"/>
    </row>
    <row r="40" spans="4:29" ht="15.75" customHeight="1" x14ac:dyDescent="0.2">
      <c r="D40" s="66"/>
      <c r="E40" s="66"/>
      <c r="F40" s="66"/>
      <c r="G40" s="113"/>
      <c r="H40" s="113"/>
      <c r="I40" s="66"/>
      <c r="K40" s="114"/>
      <c r="M40" s="115"/>
      <c r="N40" s="115"/>
      <c r="O40" s="115"/>
      <c r="P40" s="115"/>
      <c r="Q40" s="116"/>
      <c r="R40" s="116"/>
      <c r="S40" s="117"/>
      <c r="T40" s="118"/>
      <c r="U40" s="113"/>
      <c r="V40" s="3"/>
      <c r="W40" s="3"/>
      <c r="X40" s="3"/>
      <c r="Y40" s="66"/>
      <c r="Z40" s="114"/>
      <c r="AA40" s="114"/>
      <c r="AB40" s="114"/>
      <c r="AC40" s="66"/>
    </row>
    <row r="41" spans="4:29" ht="15.75" customHeight="1" x14ac:dyDescent="0.2">
      <c r="D41" s="66"/>
      <c r="E41" s="66"/>
      <c r="F41" s="66"/>
      <c r="G41" s="113"/>
      <c r="H41" s="113"/>
      <c r="I41" s="66"/>
      <c r="K41" s="114"/>
      <c r="M41" s="115"/>
      <c r="N41" s="115"/>
      <c r="O41" s="115"/>
      <c r="P41" s="115"/>
      <c r="Q41" s="116"/>
      <c r="R41" s="116"/>
      <c r="S41" s="117"/>
      <c r="T41" s="118"/>
      <c r="U41" s="113"/>
      <c r="V41" s="3"/>
      <c r="W41" s="3"/>
      <c r="X41" s="3"/>
      <c r="Y41" s="66"/>
      <c r="Z41" s="114"/>
      <c r="AA41" s="114"/>
      <c r="AB41" s="114"/>
      <c r="AC41" s="66"/>
    </row>
    <row r="42" spans="4:29" ht="15.75" customHeight="1" x14ac:dyDescent="0.2">
      <c r="D42" s="66"/>
      <c r="E42" s="66"/>
      <c r="F42" s="66"/>
      <c r="G42" s="113"/>
      <c r="H42" s="113"/>
      <c r="I42" s="66"/>
      <c r="K42" s="114"/>
      <c r="M42" s="115"/>
      <c r="N42" s="115"/>
      <c r="O42" s="115"/>
      <c r="P42" s="115"/>
      <c r="Q42" s="116"/>
      <c r="R42" s="116"/>
      <c r="S42" s="117"/>
      <c r="T42" s="118"/>
      <c r="U42" s="113"/>
      <c r="V42" s="3"/>
      <c r="W42" s="3"/>
      <c r="X42" s="3"/>
      <c r="Y42" s="66"/>
      <c r="Z42" s="114"/>
      <c r="AA42" s="114"/>
      <c r="AB42" s="114"/>
      <c r="AC42" s="66"/>
    </row>
    <row r="43" spans="4:29" ht="15.75" customHeight="1" x14ac:dyDescent="0.2">
      <c r="D43" s="66"/>
      <c r="E43" s="66"/>
      <c r="F43" s="66"/>
      <c r="G43" s="113"/>
      <c r="H43" s="113"/>
      <c r="I43" s="66"/>
      <c r="K43" s="114"/>
      <c r="M43" s="115"/>
      <c r="N43" s="115"/>
      <c r="O43" s="115"/>
      <c r="P43" s="115"/>
      <c r="Q43" s="116"/>
      <c r="R43" s="116"/>
      <c r="S43" s="117"/>
      <c r="T43" s="118"/>
      <c r="U43" s="113"/>
      <c r="V43" s="3"/>
      <c r="W43" s="3"/>
      <c r="X43" s="3"/>
      <c r="Y43" s="66"/>
      <c r="Z43" s="114"/>
      <c r="AA43" s="114"/>
      <c r="AB43" s="114"/>
      <c r="AC43" s="66"/>
    </row>
    <row r="44" spans="4:29" ht="15.75" customHeight="1" x14ac:dyDescent="0.2">
      <c r="D44" s="66"/>
      <c r="E44" s="66"/>
      <c r="F44" s="66"/>
      <c r="G44" s="113"/>
      <c r="H44" s="113"/>
      <c r="I44" s="66"/>
      <c r="K44" s="114"/>
      <c r="M44" s="115"/>
      <c r="N44" s="115"/>
      <c r="O44" s="115"/>
      <c r="P44" s="115"/>
      <c r="Q44" s="116"/>
      <c r="R44" s="116"/>
      <c r="S44" s="117"/>
      <c r="T44" s="118"/>
      <c r="U44" s="113"/>
      <c r="V44" s="3"/>
      <c r="W44" s="3"/>
      <c r="X44" s="3"/>
      <c r="Y44" s="66"/>
      <c r="Z44" s="114"/>
      <c r="AA44" s="114"/>
      <c r="AB44" s="114"/>
      <c r="AC44" s="66"/>
    </row>
    <row r="45" spans="4:29" ht="15.75" customHeight="1" x14ac:dyDescent="0.2">
      <c r="D45" s="66"/>
      <c r="E45" s="66"/>
      <c r="F45" s="66"/>
      <c r="G45" s="113"/>
      <c r="H45" s="113"/>
      <c r="I45" s="66"/>
      <c r="K45" s="114"/>
      <c r="M45" s="115"/>
      <c r="N45" s="115"/>
      <c r="O45" s="115"/>
      <c r="P45" s="115"/>
      <c r="Q45" s="116"/>
      <c r="R45" s="116"/>
      <c r="S45" s="117"/>
      <c r="T45" s="118"/>
      <c r="U45" s="113"/>
      <c r="V45" s="3"/>
      <c r="W45" s="3"/>
      <c r="X45" s="3"/>
      <c r="Y45" s="66"/>
      <c r="Z45" s="114"/>
      <c r="AA45" s="114"/>
      <c r="AB45" s="114"/>
      <c r="AC45" s="66"/>
    </row>
    <row r="46" spans="4:29" ht="15.75" customHeight="1" x14ac:dyDescent="0.2">
      <c r="D46" s="66"/>
      <c r="E46" s="66"/>
      <c r="F46" s="66"/>
      <c r="G46" s="113"/>
      <c r="H46" s="113"/>
      <c r="I46" s="66"/>
      <c r="K46" s="114"/>
      <c r="M46" s="115"/>
      <c r="N46" s="115"/>
      <c r="O46" s="115"/>
      <c r="P46" s="115"/>
      <c r="Q46" s="116"/>
      <c r="R46" s="116"/>
      <c r="S46" s="117"/>
      <c r="T46" s="118"/>
      <c r="U46" s="113"/>
      <c r="V46" s="3"/>
      <c r="W46" s="3"/>
      <c r="X46" s="3"/>
      <c r="Y46" s="66"/>
      <c r="Z46" s="114"/>
      <c r="AA46" s="114"/>
      <c r="AB46" s="114"/>
      <c r="AC46" s="66"/>
    </row>
    <row r="47" spans="4:29" ht="15.75" customHeight="1" x14ac:dyDescent="0.2">
      <c r="D47" s="66"/>
      <c r="E47" s="66"/>
      <c r="F47" s="66"/>
      <c r="G47" s="113"/>
      <c r="H47" s="113"/>
      <c r="I47" s="66"/>
      <c r="K47" s="114"/>
      <c r="M47" s="115"/>
      <c r="N47" s="115"/>
      <c r="O47" s="115"/>
      <c r="P47" s="115"/>
      <c r="Q47" s="116"/>
      <c r="R47" s="116"/>
      <c r="S47" s="117"/>
      <c r="T47" s="118"/>
      <c r="U47" s="113"/>
      <c r="V47" s="3"/>
      <c r="W47" s="3"/>
      <c r="X47" s="3"/>
      <c r="Y47" s="66"/>
      <c r="Z47" s="114"/>
      <c r="AA47" s="114"/>
      <c r="AB47" s="114"/>
      <c r="AC47" s="66"/>
    </row>
    <row r="48" spans="4:29" ht="15.75" customHeight="1" x14ac:dyDescent="0.2">
      <c r="D48" s="66"/>
      <c r="E48" s="66"/>
      <c r="F48" s="66"/>
      <c r="G48" s="113"/>
      <c r="H48" s="113"/>
      <c r="I48" s="66"/>
      <c r="K48" s="114"/>
      <c r="M48" s="115"/>
      <c r="N48" s="115"/>
      <c r="O48" s="115"/>
      <c r="P48" s="115"/>
      <c r="Q48" s="116"/>
      <c r="R48" s="116"/>
      <c r="S48" s="117"/>
      <c r="T48" s="118"/>
      <c r="U48" s="113"/>
      <c r="V48" s="3"/>
      <c r="W48" s="3"/>
      <c r="X48" s="3"/>
      <c r="Y48" s="66"/>
      <c r="Z48" s="114"/>
      <c r="AA48" s="114"/>
      <c r="AB48" s="114"/>
      <c r="AC48" s="66"/>
    </row>
    <row r="49" spans="4:29" ht="15.75" customHeight="1" x14ac:dyDescent="0.2">
      <c r="D49" s="66"/>
      <c r="E49" s="66"/>
      <c r="F49" s="66"/>
      <c r="G49" s="113"/>
      <c r="H49" s="113"/>
      <c r="I49" s="66"/>
      <c r="K49" s="114"/>
      <c r="M49" s="115"/>
      <c r="N49" s="115"/>
      <c r="O49" s="115"/>
      <c r="P49" s="115"/>
      <c r="Q49" s="116"/>
      <c r="R49" s="116"/>
      <c r="S49" s="117"/>
      <c r="T49" s="118"/>
      <c r="U49" s="113"/>
      <c r="V49" s="3"/>
      <c r="W49" s="3"/>
      <c r="X49" s="3"/>
      <c r="Y49" s="66"/>
      <c r="Z49" s="114"/>
      <c r="AA49" s="114"/>
      <c r="AB49" s="114"/>
      <c r="AC49" s="66"/>
    </row>
    <row r="50" spans="4:29" ht="15.75" customHeight="1" x14ac:dyDescent="0.2">
      <c r="D50" s="66"/>
      <c r="E50" s="66"/>
      <c r="F50" s="66"/>
      <c r="G50" s="113"/>
      <c r="H50" s="113"/>
      <c r="I50" s="66"/>
      <c r="K50" s="114"/>
      <c r="M50" s="115"/>
      <c r="N50" s="115"/>
      <c r="O50" s="115"/>
      <c r="P50" s="115"/>
      <c r="Q50" s="116"/>
      <c r="R50" s="116"/>
      <c r="S50" s="117"/>
      <c r="T50" s="118"/>
      <c r="U50" s="113"/>
      <c r="V50" s="3"/>
      <c r="W50" s="3"/>
      <c r="X50" s="3"/>
      <c r="Y50" s="66"/>
      <c r="Z50" s="114"/>
      <c r="AA50" s="114"/>
      <c r="AB50" s="114"/>
      <c r="AC50" s="66"/>
    </row>
    <row r="51" spans="4:29" x14ac:dyDescent="0.2">
      <c r="V51" s="3"/>
      <c r="W51" s="3"/>
      <c r="X51" s="3"/>
    </row>
    <row r="52" spans="4:29" x14ac:dyDescent="0.2">
      <c r="V52" s="3"/>
      <c r="W52" s="3"/>
      <c r="X52" s="3"/>
    </row>
    <row r="53" spans="4:29" x14ac:dyDescent="0.2">
      <c r="V53" s="3"/>
      <c r="W53" s="3"/>
      <c r="X53" s="3"/>
    </row>
    <row r="54" spans="4:29" x14ac:dyDescent="0.2">
      <c r="V54" s="3"/>
      <c r="W54" s="3"/>
      <c r="X54" s="3"/>
    </row>
    <row r="55" spans="4:29" x14ac:dyDescent="0.2">
      <c r="V55" s="3"/>
      <c r="W55" s="3"/>
      <c r="X55" s="3"/>
    </row>
    <row r="56" spans="4:29" x14ac:dyDescent="0.2">
      <c r="V56" s="3"/>
      <c r="W56" s="3"/>
      <c r="X56" s="3"/>
    </row>
    <row r="57" spans="4:29" x14ac:dyDescent="0.2">
      <c r="V57" s="3"/>
      <c r="W57" s="3"/>
      <c r="X57" s="3"/>
    </row>
    <row r="58" spans="4:29" x14ac:dyDescent="0.2">
      <c r="V58" s="3"/>
      <c r="W58" s="3"/>
      <c r="X58" s="3"/>
    </row>
    <row r="59" spans="4:29" x14ac:dyDescent="0.2">
      <c r="V59" s="3"/>
      <c r="W59" s="3"/>
      <c r="X59" s="3"/>
    </row>
    <row r="60" spans="4:29" x14ac:dyDescent="0.2">
      <c r="V60" s="3"/>
      <c r="W60" s="3"/>
      <c r="X60" s="3"/>
    </row>
    <row r="61" spans="4:29" x14ac:dyDescent="0.2">
      <c r="V61" s="3"/>
      <c r="W61" s="3"/>
      <c r="X61" s="3"/>
    </row>
  </sheetData>
  <autoFilter ref="A13:X32" xr:uid="{00000000-0009-0000-0000-000000000000}"/>
  <mergeCells count="33">
    <mergeCell ref="J2:O2"/>
    <mergeCell ref="V2:X2"/>
    <mergeCell ref="J3:O3"/>
    <mergeCell ref="J4:O4"/>
    <mergeCell ref="V4:V5"/>
    <mergeCell ref="W4:W5"/>
    <mergeCell ref="X4:X5"/>
    <mergeCell ref="J5:O5"/>
    <mergeCell ref="T2:T5"/>
    <mergeCell ref="D4:G4"/>
    <mergeCell ref="D5:G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conditionalFormatting sqref="Q14:Q31">
    <cfRule type="duplicateValues" dxfId="2" priority="42"/>
    <cfRule type="duplicateValues" dxfId="1" priority="43"/>
  </conditionalFormatting>
  <conditionalFormatting sqref="Q14:Q31">
    <cfRule type="duplicateValues" dxfId="0" priority="46"/>
  </conditionalFormatting>
  <dataValidations count="6">
    <dataValidation type="whole" allowBlank="1" showInputMessage="1" showErrorMessage="1" sqref="Z1:AA11 Z14:AA50" xr:uid="{00000000-0002-0000-0000-000000000000}">
      <formula1>-500</formula1>
      <formula2>500</formula2>
    </dataValidation>
    <dataValidation type="list" allowBlank="1" showInputMessage="1" showErrorMessage="1" sqref="AB1:AB11 AB14:AB5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32" xr:uid="{00000000-0002-0000-0000-000002000000}">
      <formula1>0</formula1>
      <formula2>1000</formula2>
    </dataValidation>
    <dataValidation type="list" allowBlank="1" showInputMessage="1" showErrorMessage="1" sqref="A14:A32" xr:uid="{00000000-0002-0000-0000-000003000000}">
      <formula1>"Wein,Schaumwein,Fortfied,Spirituose"</formula1>
      <formula2>0</formula2>
    </dataValidation>
    <dataValidation type="list" allowBlank="1" showInputMessage="1" showErrorMessage="1" sqref="B14:B32" xr:uid="{00000000-0002-0000-0000-000004000000}">
      <formula1>"weiß,rot,rosé,n.a."</formula1>
      <formula2>0</formula2>
    </dataValidation>
    <dataValidation type="list" allowBlank="1" showInputMessage="1" showErrorMessage="1" sqref="C14:C32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87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65"/>
  </cols>
  <sheetData>
    <row r="1" spans="1:15" ht="17" thickBo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66" customFormat="1" ht="34.5" customHeight="1" x14ac:dyDescent="0.2">
      <c r="D2" s="246" t="s">
        <v>47</v>
      </c>
      <c r="E2" s="247"/>
      <c r="F2" s="119" t="s">
        <v>1</v>
      </c>
      <c r="G2" s="248"/>
      <c r="H2" s="249"/>
      <c r="I2" s="250"/>
      <c r="J2" s="168"/>
      <c r="K2" s="229" t="s">
        <v>2</v>
      </c>
      <c r="L2" s="230"/>
      <c r="M2" s="230"/>
      <c r="N2" s="230"/>
      <c r="O2" s="231"/>
    </row>
    <row r="3" spans="1:15" s="166" customFormat="1" ht="28.5" customHeight="1" thickBot="1" x14ac:dyDescent="0.25">
      <c r="D3" s="232" t="s">
        <v>48</v>
      </c>
      <c r="E3" s="233"/>
      <c r="F3" s="120" t="s">
        <v>3</v>
      </c>
      <c r="G3" s="234"/>
      <c r="H3" s="235"/>
      <c r="I3" s="236"/>
      <c r="J3" s="168"/>
      <c r="K3" s="121" t="s">
        <v>49</v>
      </c>
      <c r="L3" s="122" t="s">
        <v>50</v>
      </c>
      <c r="M3" s="123" t="s">
        <v>51</v>
      </c>
      <c r="N3" s="124" t="s">
        <v>5</v>
      </c>
      <c r="O3" s="125" t="s">
        <v>6</v>
      </c>
    </row>
    <row r="4" spans="1:15" s="166" customFormat="1" ht="32.25" customHeight="1" x14ac:dyDescent="0.2">
      <c r="A4" s="256" t="s">
        <v>52</v>
      </c>
      <c r="B4" s="256"/>
      <c r="C4" s="256"/>
      <c r="D4" s="257" t="s">
        <v>53</v>
      </c>
      <c r="E4" s="233"/>
      <c r="F4" s="126" t="s">
        <v>7</v>
      </c>
      <c r="G4" s="234"/>
      <c r="H4" s="235"/>
      <c r="I4" s="236"/>
      <c r="J4" s="168"/>
      <c r="K4" s="225">
        <f>SUM(K9:K3494)</f>
        <v>0</v>
      </c>
      <c r="L4" s="227">
        <f>SUM(L9:L3494)</f>
        <v>0</v>
      </c>
      <c r="M4" s="219">
        <f>SUM(M9:M3494)</f>
        <v>0</v>
      </c>
      <c r="N4" s="221">
        <f>SUM(N9:N3494)</f>
        <v>0</v>
      </c>
      <c r="O4" s="223">
        <f>SUM(O9:O3494)</f>
        <v>0</v>
      </c>
    </row>
    <row r="5" spans="1:15" s="166" customFormat="1" ht="16.5" customHeight="1" thickBot="1" x14ac:dyDescent="0.25">
      <c r="A5" s="251" t="s">
        <v>54</v>
      </c>
      <c r="B5" s="252"/>
      <c r="D5" s="232" t="s">
        <v>55</v>
      </c>
      <c r="E5" s="233"/>
      <c r="F5" s="127" t="s">
        <v>8</v>
      </c>
      <c r="G5" s="253"/>
      <c r="H5" s="254"/>
      <c r="I5" s="255"/>
      <c r="J5" s="168"/>
      <c r="K5" s="226"/>
      <c r="L5" s="228"/>
      <c r="M5" s="220"/>
      <c r="N5" s="222"/>
      <c r="O5" s="224"/>
    </row>
    <row r="6" spans="1:15" s="166" customFormat="1" ht="50" thickBot="1" x14ac:dyDescent="0.25">
      <c r="D6" s="167"/>
      <c r="E6" s="167"/>
      <c r="F6" s="169"/>
      <c r="G6" s="170"/>
      <c r="H6" s="171"/>
      <c r="I6" s="171"/>
      <c r="J6" s="168"/>
      <c r="K6" s="172"/>
      <c r="L6" s="172"/>
      <c r="M6" s="172"/>
      <c r="N6" s="172"/>
      <c r="O6" s="172"/>
    </row>
    <row r="7" spans="1:15" s="173" customFormat="1" ht="21" x14ac:dyDescent="0.2">
      <c r="A7" s="237" t="s">
        <v>56</v>
      </c>
      <c r="B7" s="238"/>
      <c r="C7" s="238"/>
      <c r="D7" s="239"/>
      <c r="E7" s="240" t="s">
        <v>57</v>
      </c>
      <c r="F7" s="242" t="s">
        <v>58</v>
      </c>
      <c r="G7" s="242" t="s">
        <v>59</v>
      </c>
      <c r="H7" s="244"/>
      <c r="I7" s="245"/>
      <c r="J7" s="258" t="s">
        <v>19</v>
      </c>
      <c r="K7" s="216" t="s">
        <v>26</v>
      </c>
      <c r="L7" s="217"/>
      <c r="M7" s="217"/>
      <c r="N7" s="217"/>
      <c r="O7" s="218"/>
    </row>
    <row r="8" spans="1:15" s="166" customFormat="1" ht="31" thickBot="1" x14ac:dyDescent="0.25">
      <c r="A8" s="128" t="s">
        <v>29</v>
      </c>
      <c r="B8" s="129" t="s">
        <v>60</v>
      </c>
      <c r="C8" s="130" t="s">
        <v>61</v>
      </c>
      <c r="D8" s="131" t="s">
        <v>62</v>
      </c>
      <c r="E8" s="241"/>
      <c r="F8" s="243"/>
      <c r="G8" s="132" t="s">
        <v>49</v>
      </c>
      <c r="H8" s="133" t="s">
        <v>50</v>
      </c>
      <c r="I8" s="134" t="s">
        <v>51</v>
      </c>
      <c r="J8" s="259"/>
      <c r="K8" s="135" t="s">
        <v>63</v>
      </c>
      <c r="L8" s="136" t="s">
        <v>64</v>
      </c>
      <c r="M8" s="136" t="s">
        <v>65</v>
      </c>
      <c r="N8" s="137" t="s">
        <v>5</v>
      </c>
      <c r="O8" s="138" t="s">
        <v>6</v>
      </c>
    </row>
    <row r="9" spans="1:15" s="166" customFormat="1" ht="171" customHeight="1" x14ac:dyDescent="0.2">
      <c r="A9" s="139" t="s">
        <v>66</v>
      </c>
      <c r="B9" s="140" t="s">
        <v>67</v>
      </c>
      <c r="C9" s="141" t="s">
        <v>68</v>
      </c>
      <c r="D9" s="142" t="s">
        <v>69</v>
      </c>
      <c r="E9" s="143"/>
      <c r="F9" s="144" t="s">
        <v>70</v>
      </c>
      <c r="G9" s="145">
        <v>37.9</v>
      </c>
      <c r="H9" s="146">
        <v>74.8</v>
      </c>
      <c r="I9" s="147">
        <f>36.9*6</f>
        <v>221.39999999999998</v>
      </c>
      <c r="J9" s="148"/>
      <c r="K9" s="149"/>
      <c r="L9" s="150"/>
      <c r="M9" s="150"/>
      <c r="N9" s="151">
        <f t="shared" ref="N9:N20" si="0">O9/1.2</f>
        <v>0</v>
      </c>
      <c r="O9" s="152">
        <f t="shared" ref="O9:O12" si="1">K9*G9+L9*H9+M9*I9</f>
        <v>0</v>
      </c>
    </row>
    <row r="10" spans="1:15" s="166" customFormat="1" ht="174.75" customHeight="1" x14ac:dyDescent="0.2">
      <c r="A10" s="139" t="s">
        <v>66</v>
      </c>
      <c r="B10" s="140" t="s">
        <v>71</v>
      </c>
      <c r="C10" s="141" t="s">
        <v>72</v>
      </c>
      <c r="D10" s="142" t="s">
        <v>73</v>
      </c>
      <c r="E10" s="143"/>
      <c r="F10" s="144" t="s">
        <v>74</v>
      </c>
      <c r="G10" s="145">
        <v>36.9</v>
      </c>
      <c r="H10" s="146">
        <v>72.8</v>
      </c>
      <c r="I10" s="147">
        <f>35.9*6</f>
        <v>215.39999999999998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66" customFormat="1" ht="180" customHeight="1" x14ac:dyDescent="0.2">
      <c r="A11" s="139" t="s">
        <v>66</v>
      </c>
      <c r="B11" s="140" t="s">
        <v>75</v>
      </c>
      <c r="C11" s="141" t="s">
        <v>76</v>
      </c>
      <c r="D11" s="142" t="s">
        <v>77</v>
      </c>
      <c r="E11" s="143"/>
      <c r="F11" s="144" t="s">
        <v>78</v>
      </c>
      <c r="G11" s="145">
        <v>35.9</v>
      </c>
      <c r="H11" s="146">
        <v>70.8</v>
      </c>
      <c r="I11" s="147">
        <f>34.9*6</f>
        <v>209.39999999999998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66" customFormat="1" ht="187.5" customHeight="1" x14ac:dyDescent="0.2">
      <c r="A12" s="139" t="s">
        <v>66</v>
      </c>
      <c r="B12" s="140" t="s">
        <v>79</v>
      </c>
      <c r="C12" s="141" t="s">
        <v>68</v>
      </c>
      <c r="D12" s="142" t="s">
        <v>80</v>
      </c>
      <c r="E12" s="143"/>
      <c r="F12" s="144" t="s">
        <v>81</v>
      </c>
      <c r="G12" s="145">
        <v>34.9</v>
      </c>
      <c r="H12" s="146">
        <v>68.8</v>
      </c>
      <c r="I12" s="147">
        <f>33.9*6</f>
        <v>203.39999999999998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66" customFormat="1" ht="173.25" customHeight="1" x14ac:dyDescent="0.2">
      <c r="A13" s="139" t="s">
        <v>82</v>
      </c>
      <c r="B13" s="140" t="s">
        <v>83</v>
      </c>
      <c r="C13" s="141" t="s">
        <v>84</v>
      </c>
      <c r="D13" s="142" t="s">
        <v>85</v>
      </c>
      <c r="E13" s="143"/>
      <c r="F13" s="144" t="s">
        <v>86</v>
      </c>
      <c r="G13" s="145">
        <v>23.9</v>
      </c>
      <c r="H13" s="146" t="s">
        <v>87</v>
      </c>
      <c r="I13" s="147">
        <f>6*22.9</f>
        <v>137.39999999999998</v>
      </c>
      <c r="J13" s="148"/>
      <c r="K13" s="149"/>
      <c r="L13" s="150" t="s">
        <v>87</v>
      </c>
      <c r="M13" s="150"/>
      <c r="N13" s="151">
        <f t="shared" si="0"/>
        <v>0</v>
      </c>
      <c r="O13" s="152">
        <f>K13*G13+M13*I13</f>
        <v>0</v>
      </c>
    </row>
    <row r="14" spans="1:15" s="166" customFormat="1" ht="174" customHeight="1" x14ac:dyDescent="0.2">
      <c r="A14" s="139" t="s">
        <v>88</v>
      </c>
      <c r="B14" s="140" t="s">
        <v>89</v>
      </c>
      <c r="C14" s="141" t="s">
        <v>90</v>
      </c>
      <c r="D14" s="142" t="s">
        <v>91</v>
      </c>
      <c r="E14" s="143"/>
      <c r="F14" s="144" t="s">
        <v>92</v>
      </c>
      <c r="G14" s="145">
        <v>74.900000000000006</v>
      </c>
      <c r="H14" s="146" t="s">
        <v>87</v>
      </c>
      <c r="I14" s="147" t="s">
        <v>87</v>
      </c>
      <c r="J14" s="148"/>
      <c r="K14" s="149"/>
      <c r="L14" s="150" t="s">
        <v>87</v>
      </c>
      <c r="M14" s="150" t="s">
        <v>87</v>
      </c>
      <c r="N14" s="151">
        <f t="shared" si="0"/>
        <v>0</v>
      </c>
      <c r="O14" s="152">
        <f t="shared" ref="O14:O20" si="2">K14*G14</f>
        <v>0</v>
      </c>
    </row>
    <row r="15" spans="1:15" s="166" customFormat="1" ht="176.25" customHeight="1" x14ac:dyDescent="0.2">
      <c r="A15" s="139" t="s">
        <v>88</v>
      </c>
      <c r="B15" s="140" t="s">
        <v>93</v>
      </c>
      <c r="C15" s="141" t="s">
        <v>94</v>
      </c>
      <c r="D15" s="142" t="s">
        <v>95</v>
      </c>
      <c r="E15" s="143"/>
      <c r="F15" s="144" t="s">
        <v>96</v>
      </c>
      <c r="G15" s="145">
        <v>86.9</v>
      </c>
      <c r="H15" s="146" t="s">
        <v>87</v>
      </c>
      <c r="I15" s="147" t="s">
        <v>87</v>
      </c>
      <c r="J15" s="148"/>
      <c r="K15" s="149"/>
      <c r="L15" s="150" t="s">
        <v>87</v>
      </c>
      <c r="M15" s="150" t="s">
        <v>87</v>
      </c>
      <c r="N15" s="151">
        <f t="shared" si="0"/>
        <v>0</v>
      </c>
      <c r="O15" s="152">
        <f t="shared" si="2"/>
        <v>0</v>
      </c>
    </row>
    <row r="16" spans="1:15" s="166" customFormat="1" ht="170.25" customHeight="1" x14ac:dyDescent="0.2">
      <c r="A16" s="139" t="s">
        <v>88</v>
      </c>
      <c r="B16" s="140" t="s">
        <v>97</v>
      </c>
      <c r="C16" s="141" t="s">
        <v>98</v>
      </c>
      <c r="D16" s="142" t="s">
        <v>99</v>
      </c>
      <c r="E16" s="143"/>
      <c r="F16" s="144" t="s">
        <v>100</v>
      </c>
      <c r="G16" s="145">
        <v>34.9</v>
      </c>
      <c r="H16" s="146" t="s">
        <v>87</v>
      </c>
      <c r="I16" s="147" t="s">
        <v>87</v>
      </c>
      <c r="J16" s="148"/>
      <c r="K16" s="149"/>
      <c r="L16" s="150" t="s">
        <v>87</v>
      </c>
      <c r="M16" s="150" t="s">
        <v>87</v>
      </c>
      <c r="N16" s="151">
        <f t="shared" si="0"/>
        <v>0</v>
      </c>
      <c r="O16" s="152">
        <f t="shared" si="2"/>
        <v>0</v>
      </c>
    </row>
    <row r="17" spans="1:15" s="166" customFormat="1" ht="174" customHeight="1" x14ac:dyDescent="0.2">
      <c r="A17" s="139" t="s">
        <v>88</v>
      </c>
      <c r="B17" s="140" t="s">
        <v>101</v>
      </c>
      <c r="C17" s="141" t="s">
        <v>102</v>
      </c>
      <c r="D17" s="142" t="s">
        <v>103</v>
      </c>
      <c r="E17" s="143"/>
      <c r="F17" s="144" t="s">
        <v>104</v>
      </c>
      <c r="G17" s="145">
        <v>48.9</v>
      </c>
      <c r="H17" s="146" t="s">
        <v>87</v>
      </c>
      <c r="I17" s="147" t="s">
        <v>87</v>
      </c>
      <c r="J17" s="148"/>
      <c r="K17" s="149"/>
      <c r="L17" s="150" t="s">
        <v>87</v>
      </c>
      <c r="M17" s="150" t="s">
        <v>87</v>
      </c>
      <c r="N17" s="151">
        <f t="shared" si="0"/>
        <v>0</v>
      </c>
      <c r="O17" s="152">
        <f t="shared" si="2"/>
        <v>0</v>
      </c>
    </row>
    <row r="18" spans="1:15" s="166" customFormat="1" ht="192.75" customHeight="1" x14ac:dyDescent="0.2">
      <c r="A18" s="139" t="s">
        <v>88</v>
      </c>
      <c r="B18" s="140" t="s">
        <v>105</v>
      </c>
      <c r="C18" s="141" t="s">
        <v>106</v>
      </c>
      <c r="D18" s="142" t="s">
        <v>107</v>
      </c>
      <c r="E18" s="143"/>
      <c r="F18" s="144" t="s">
        <v>108</v>
      </c>
      <c r="G18" s="145">
        <v>60.9</v>
      </c>
      <c r="H18" s="146" t="s">
        <v>87</v>
      </c>
      <c r="I18" s="147" t="s">
        <v>87</v>
      </c>
      <c r="J18" s="148"/>
      <c r="K18" s="149"/>
      <c r="L18" s="150" t="s">
        <v>87</v>
      </c>
      <c r="M18" s="150" t="s">
        <v>87</v>
      </c>
      <c r="N18" s="151">
        <f t="shared" si="0"/>
        <v>0</v>
      </c>
      <c r="O18" s="152">
        <f t="shared" si="2"/>
        <v>0</v>
      </c>
    </row>
    <row r="19" spans="1:15" s="166" customFormat="1" ht="171" customHeight="1" thickBot="1" x14ac:dyDescent="0.25">
      <c r="A19" s="139" t="s">
        <v>88</v>
      </c>
      <c r="B19" s="140" t="s">
        <v>109</v>
      </c>
      <c r="C19" s="141" t="s">
        <v>110</v>
      </c>
      <c r="D19" s="142" t="s">
        <v>111</v>
      </c>
      <c r="E19" s="143"/>
      <c r="F19" s="153" t="s">
        <v>112</v>
      </c>
      <c r="G19" s="145">
        <v>37.9</v>
      </c>
      <c r="H19" s="146" t="s">
        <v>87</v>
      </c>
      <c r="I19" s="147" t="s">
        <v>87</v>
      </c>
      <c r="J19" s="148"/>
      <c r="K19" s="149"/>
      <c r="L19" s="150" t="s">
        <v>87</v>
      </c>
      <c r="M19" s="150" t="s">
        <v>87</v>
      </c>
      <c r="N19" s="151">
        <f t="shared" si="0"/>
        <v>0</v>
      </c>
      <c r="O19" s="152">
        <f t="shared" si="2"/>
        <v>0</v>
      </c>
    </row>
    <row r="20" spans="1:15" s="166" customFormat="1" ht="174.75" customHeight="1" thickBot="1" x14ac:dyDescent="0.25">
      <c r="A20" s="154" t="s">
        <v>88</v>
      </c>
      <c r="B20" s="155" t="s">
        <v>113</v>
      </c>
      <c r="C20" s="156" t="s">
        <v>114</v>
      </c>
      <c r="D20" s="157" t="s">
        <v>115</v>
      </c>
      <c r="E20" s="158"/>
      <c r="F20" s="153" t="s">
        <v>116</v>
      </c>
      <c r="G20" s="159">
        <v>61.9</v>
      </c>
      <c r="H20" s="146" t="s">
        <v>87</v>
      </c>
      <c r="I20" s="147" t="s">
        <v>87</v>
      </c>
      <c r="J20" s="160"/>
      <c r="K20" s="161"/>
      <c r="L20" s="162" t="s">
        <v>87</v>
      </c>
      <c r="M20" s="162" t="s">
        <v>87</v>
      </c>
      <c r="N20" s="163">
        <f t="shared" si="0"/>
        <v>0</v>
      </c>
      <c r="O20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2021-04-19T12:13:43Z</cp:lastPrinted>
  <dcterms:created xsi:type="dcterms:W3CDTF">2014-09-02T10:40:28Z</dcterms:created>
  <dcterms:modified xsi:type="dcterms:W3CDTF">2021-04-19T12:13:46Z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