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n/Dropbox (Trinkreif)/Team-Ordner „Trinkreif“/preislisten trinkreif/"/>
    </mc:Choice>
  </mc:AlternateContent>
  <xr:revisionPtr revIDLastSave="0" documentId="13_ncr:1_{0FC5A1F9-5B15-FD43-B58E-5E471AD02F48}" xr6:coauthVersionLast="46" xr6:coauthVersionMax="46" xr10:uidLastSave="{00000000-0000-0000-0000-000000000000}"/>
  <bookViews>
    <workbookView xWindow="0" yWindow="500" windowWidth="28800" windowHeight="16380" tabRatio="500" xr2:uid="{00000000-000D-0000-FFFF-FFFF00000000}"/>
  </bookViews>
  <sheets>
    <sheet name="Gesamtliste" sheetId="1" r:id="rId1"/>
    <sheet name="Zalto Denk'Art" sheetId="2" r:id="rId2"/>
  </sheets>
  <definedNames>
    <definedName name="_xlnm._FilterDatabase" localSheetId="0" hidden="1">Gesamtliste!$A$13:$X$53</definedName>
    <definedName name="_xlnm.Print_Area" localSheetId="0">Gesamtliste!$A$1:$X$65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X53" i="1" l="1"/>
  <c r="S53" i="1"/>
  <c r="W53" i="1" s="1"/>
  <c r="X52" i="1"/>
  <c r="S52" i="1"/>
  <c r="W52" i="1" s="1"/>
  <c r="X51" i="1"/>
  <c r="S51" i="1"/>
  <c r="W51" i="1" s="1"/>
  <c r="X50" i="1"/>
  <c r="S50" i="1"/>
  <c r="W50" i="1" s="1"/>
  <c r="X49" i="1"/>
  <c r="S49" i="1"/>
  <c r="W49" i="1" s="1"/>
  <c r="X48" i="1"/>
  <c r="S48" i="1"/>
  <c r="W48" i="1" s="1"/>
  <c r="X47" i="1"/>
  <c r="S47" i="1"/>
  <c r="W47" i="1" s="1"/>
  <c r="X46" i="1"/>
  <c r="S46" i="1"/>
  <c r="W46" i="1" s="1"/>
  <c r="X45" i="1"/>
  <c r="S45" i="1"/>
  <c r="W45" i="1" s="1"/>
  <c r="X44" i="1"/>
  <c r="S44" i="1"/>
  <c r="W44" i="1" s="1"/>
  <c r="X43" i="1"/>
  <c r="W43" i="1"/>
  <c r="S43" i="1"/>
  <c r="X42" i="1"/>
  <c r="S42" i="1"/>
  <c r="W42" i="1" s="1"/>
  <c r="X41" i="1"/>
  <c r="S41" i="1"/>
  <c r="W41" i="1" s="1"/>
  <c r="X40" i="1"/>
  <c r="S40" i="1"/>
  <c r="W40" i="1" s="1"/>
  <c r="X39" i="1"/>
  <c r="S39" i="1"/>
  <c r="W39" i="1" s="1"/>
  <c r="X38" i="1"/>
  <c r="S38" i="1"/>
  <c r="W38" i="1" s="1"/>
  <c r="X37" i="1"/>
  <c r="S37" i="1"/>
  <c r="W37" i="1" s="1"/>
  <c r="X36" i="1"/>
  <c r="S36" i="1"/>
  <c r="W36" i="1" s="1"/>
  <c r="X35" i="1"/>
  <c r="S35" i="1"/>
  <c r="W35" i="1" s="1"/>
  <c r="X34" i="1"/>
  <c r="S34" i="1"/>
  <c r="W34" i="1" s="1"/>
  <c r="X33" i="1"/>
  <c r="S33" i="1"/>
  <c r="W33" i="1" s="1"/>
  <c r="X32" i="1"/>
  <c r="S32" i="1"/>
  <c r="W32" i="1" s="1"/>
  <c r="X31" i="1"/>
  <c r="S31" i="1"/>
  <c r="W31" i="1" s="1"/>
  <c r="X30" i="1"/>
  <c r="S30" i="1"/>
  <c r="W30" i="1" s="1"/>
  <c r="X29" i="1"/>
  <c r="S29" i="1"/>
  <c r="W29" i="1" s="1"/>
  <c r="X28" i="1"/>
  <c r="S28" i="1"/>
  <c r="W28" i="1" s="1"/>
  <c r="X27" i="1"/>
  <c r="S27" i="1"/>
  <c r="W27" i="1" s="1"/>
  <c r="X26" i="1"/>
  <c r="S26" i="1"/>
  <c r="W26" i="1" s="1"/>
  <c r="X25" i="1"/>
  <c r="S25" i="1"/>
  <c r="W25" i="1" s="1"/>
  <c r="X24" i="1"/>
  <c r="S24" i="1"/>
  <c r="W24" i="1" s="1"/>
  <c r="X23" i="1"/>
  <c r="S23" i="1"/>
  <c r="W23" i="1" s="1"/>
  <c r="X22" i="1"/>
  <c r="S22" i="1"/>
  <c r="W22" i="1" s="1"/>
  <c r="X21" i="1"/>
  <c r="S21" i="1"/>
  <c r="W21" i="1" s="1"/>
  <c r="X20" i="1"/>
  <c r="S20" i="1"/>
  <c r="W20" i="1" s="1"/>
  <c r="X19" i="1"/>
  <c r="S19" i="1"/>
  <c r="W19" i="1" s="1"/>
  <c r="X18" i="1"/>
  <c r="S18" i="1"/>
  <c r="W18" i="1" s="1"/>
  <c r="X17" i="1"/>
  <c r="S17" i="1"/>
  <c r="W17" i="1" s="1"/>
  <c r="X16" i="1"/>
  <c r="S16" i="1"/>
  <c r="W16" i="1" s="1"/>
  <c r="X15" i="1"/>
  <c r="S15" i="1"/>
  <c r="W15" i="1" s="1"/>
  <c r="X14" i="1"/>
  <c r="S14" i="1"/>
  <c r="W14" i="1" s="1"/>
  <c r="O20" i="2" l="1"/>
  <c r="N20" i="2" s="1"/>
  <c r="O19" i="2"/>
  <c r="N19" i="2" s="1"/>
  <c r="O18" i="2"/>
  <c r="N18" i="2"/>
  <c r="O17" i="2"/>
  <c r="N17" i="2"/>
  <c r="O16" i="2"/>
  <c r="N16" i="2" s="1"/>
  <c r="O15" i="2"/>
  <c r="N15" i="2" s="1"/>
  <c r="O14" i="2"/>
  <c r="N14" i="2"/>
  <c r="I13" i="2"/>
  <c r="O13" i="2" s="1"/>
  <c r="N13" i="2" s="1"/>
  <c r="I12" i="2"/>
  <c r="O12" i="2" s="1"/>
  <c r="N12" i="2" s="1"/>
  <c r="I11" i="2"/>
  <c r="O11" i="2" s="1"/>
  <c r="N11" i="2" s="1"/>
  <c r="I10" i="2"/>
  <c r="O10" i="2" s="1"/>
  <c r="N10" i="2" s="1"/>
  <c r="I9" i="2"/>
  <c r="O9" i="2" s="1"/>
  <c r="M4" i="2"/>
  <c r="L4" i="2"/>
  <c r="K4" i="2"/>
  <c r="W4" i="1" l="1"/>
  <c r="X8" i="1" s="1"/>
  <c r="X9" i="1" s="1"/>
  <c r="X10" i="1" s="1"/>
  <c r="V4" i="1"/>
  <c r="X4" i="1"/>
  <c r="N9" i="2"/>
  <c r="N4" i="2" s="1"/>
  <c r="O4" i="2"/>
</calcChain>
</file>

<file path=xl/sharedStrings.xml><?xml version="1.0" encoding="utf-8"?>
<sst xmlns="http://schemas.openxmlformats.org/spreadsheetml/2006/main" count="818" uniqueCount="258">
  <si>
    <t>First come. First serve. / Es gelten unsere AGB's. www.trinkreif.at / info@trinkreif.at / +4319974145</t>
  </si>
  <si>
    <t xml:space="preserve">NAME &amp; RECHNUNGSADRESSE     </t>
  </si>
  <si>
    <t>SUMME BESTELLUNG</t>
  </si>
  <si>
    <t xml:space="preserve">TELEFON &amp; E-MAIL    </t>
  </si>
  <si>
    <t>STK</t>
  </si>
  <si>
    <t>GESAMT EXKL. MWST</t>
  </si>
  <si>
    <t>GESAMT INKL. MWST</t>
  </si>
  <si>
    <t xml:space="preserve">VERSAND / ABHOLUNG     </t>
  </si>
  <si>
    <t xml:space="preserve">LIEFERADRESSE / ANMERKUNGEN     </t>
  </si>
  <si>
    <t>BESTANDSPRÜFUNG</t>
  </si>
  <si>
    <t>Versand netto</t>
  </si>
  <si>
    <t>FAKTURIERUNG</t>
  </si>
  <si>
    <t>Gesamt netto</t>
  </si>
  <si>
    <t>ZAHLUNGSEINGANG</t>
  </si>
  <si>
    <t>MWSt</t>
  </si>
  <si>
    <t>VERSAND</t>
  </si>
  <si>
    <t>Gesamt brutto</t>
  </si>
  <si>
    <t>DIFF.</t>
  </si>
  <si>
    <t>GRUND</t>
  </si>
  <si>
    <t>ANMERKUNGEN</t>
  </si>
  <si>
    <t>KATEGORIE</t>
  </si>
  <si>
    <t>REGION</t>
  </si>
  <si>
    <t>WEIN</t>
  </si>
  <si>
    <t>ZUSTAND</t>
  </si>
  <si>
    <t>PREIS / FLASCHE</t>
  </si>
  <si>
    <t>SELEKTION</t>
  </si>
  <si>
    <t>BESTELLUNG</t>
  </si>
  <si>
    <t>BESTELL-MENGE</t>
  </si>
  <si>
    <t>AB-WEICHUNG</t>
  </si>
  <si>
    <t>Kategorie</t>
  </si>
  <si>
    <t>Farbe</t>
  </si>
  <si>
    <t>Suesse</t>
  </si>
  <si>
    <t>Land</t>
  </si>
  <si>
    <t>Region</t>
  </si>
  <si>
    <t>Appelation</t>
  </si>
  <si>
    <t>Weingut</t>
  </si>
  <si>
    <t>Weinbezeichnung</t>
  </si>
  <si>
    <t>Rebsorte</t>
  </si>
  <si>
    <t>JG</t>
  </si>
  <si>
    <t>EH</t>
  </si>
  <si>
    <t>Füllstand</t>
  </si>
  <si>
    <t>Kapsel</t>
  </si>
  <si>
    <t>Etikette</t>
  </si>
  <si>
    <t>Lagerort</t>
  </si>
  <si>
    <t>ID</t>
  </si>
  <si>
    <t>VK exkl.</t>
  </si>
  <si>
    <t>trinkreif Premium Vintage Wine      Handels GmbH</t>
  </si>
  <si>
    <t>Tel. 01-9974145</t>
  </si>
  <si>
    <t>1er</t>
  </si>
  <si>
    <t>2er</t>
  </si>
  <si>
    <t>6er</t>
  </si>
  <si>
    <t>ZALTO DENK'ART</t>
  </si>
  <si>
    <t>info@trinkreif.at</t>
  </si>
  <si>
    <t>STAND 09-12-2020</t>
  </si>
  <si>
    <t>Es gelten unsere AGB.</t>
  </si>
  <si>
    <t>PRODUKT</t>
  </si>
  <si>
    <t>FOTO</t>
  </si>
  <si>
    <t>VERWENDUNG</t>
  </si>
  <si>
    <t>PREISE INKL. MWST</t>
  </si>
  <si>
    <t>Glas</t>
  </si>
  <si>
    <t>Glashöhe</t>
  </si>
  <si>
    <t>Füllmenge</t>
  </si>
  <si>
    <t xml:space="preserve"> 1er</t>
  </si>
  <si>
    <t xml:space="preserve"> 2er</t>
  </si>
  <si>
    <t xml:space="preserve"> 6er</t>
  </si>
  <si>
    <t>Weinglas</t>
  </si>
  <si>
    <t>Burgunder</t>
  </si>
  <si>
    <t>230 mm</t>
  </si>
  <si>
    <t>960 ml</t>
  </si>
  <si>
    <t>Gereifte, hochwertige Burgunder(weiß &amp; rot) / Grüner Veltliner "Grand Cru" / Piemont / Rhone-Süd / Blaufränkisch  - - - - -  persönliche Gravur pro Glas ab 
2,50 Euro inkl. MWSt</t>
  </si>
  <si>
    <t>Bordeaux</t>
  </si>
  <si>
    <t>240 mm</t>
  </si>
  <si>
    <t>765 ml</t>
  </si>
  <si>
    <t>Schwere, gereifte Weißweine / junger deutscher Riesling "Grand Cru" / Jahrgangschampagner / Syrah / Bordeaux / Neue Welt / Supertuscans  - - - - -  
persönliche Gravur pro Glas ab 
2,50 Euro inkl. MWSt</t>
  </si>
  <si>
    <t>Universal</t>
  </si>
  <si>
    <t>235 mm</t>
  </si>
  <si>
    <t>530 ml</t>
  </si>
  <si>
    <t>Smaragde / Champagner / Sekt mit Jahrgang / deutscher Riesling gereift / sehr reifer Bordeaux &amp; Burgunder / österreichische Cuvees   - - - - -  persönliche Gravur pro Glas ab 
2,50 Euro inkl. MWSt</t>
  </si>
  <si>
    <t>Weisswein</t>
  </si>
  <si>
    <t>400 ml</t>
  </si>
  <si>
    <t>Leichte, junge Weissweine / Sekt ohne Jahrgang / Bier   - - - - -  persönliche Gravur pro Glas ab 
2,50 Euro inkl. MWSt</t>
  </si>
  <si>
    <t>Wasserglas</t>
  </si>
  <si>
    <t>Becher kristallklar</t>
  </si>
  <si>
    <t>98 mm</t>
  </si>
  <si>
    <t>380 ml</t>
  </si>
  <si>
    <t>Wasser  ;-)   - - - - -  
persönliche Gravur pro Glas ab 
2,50 Euro inkl. MWSt</t>
  </si>
  <si>
    <t>n.a.</t>
  </si>
  <si>
    <t>Karaffe</t>
  </si>
  <si>
    <t>Axium</t>
  </si>
  <si>
    <t>204 mm</t>
  </si>
  <si>
    <t>1450 ml</t>
  </si>
  <si>
    <t>Klassische Einzelflaschen-Karaffe für Rotweine und Weissweine die viel Luft brauchen.   - - - - -  
persönliche Gravur pro Stück ab 
10,00 Euro inkl. MWSt</t>
  </si>
  <si>
    <t>Mystique</t>
  </si>
  <si>
    <t>185 mm</t>
  </si>
  <si>
    <t>1900 ml</t>
  </si>
  <si>
    <t>Ideal für Rotweine, die viel Luft brauchen und Magnums, welche nach belüften nicht mehr gekühlt werden müssen/sollen. - - - - -  
persönliche Gravur pro Stück ab 
10,00 Euro inkl. MWSt</t>
  </si>
  <si>
    <t>Karaffe No. 25</t>
  </si>
  <si>
    <t>175 mm</t>
  </si>
  <si>
    <t>350 ml</t>
  </si>
  <si>
    <t>Das Baby unten den Karaffen dient mehr als Nachfolger der Glaskännchen um ein Viertel zu servieren. - - - - - 
persönliche Gravur pro Stück ab 
10,00 Euro inkl. MWSt</t>
  </si>
  <si>
    <t>Karaffe No. 75</t>
  </si>
  <si>
    <t>248 mm</t>
  </si>
  <si>
    <t>820 ml</t>
  </si>
  <si>
    <t>Schaumwein / Weine welche weiterhin gekühlt werden sollen (passt in Kühlmanschetten / Kühlschranktüre) - - - - -  
persönliche Gravur pro Stück ab 
10,00 Euro inkl. MWSt</t>
  </si>
  <si>
    <t>Karaffe No. 150</t>
  </si>
  <si>
    <t>300 mm</t>
  </si>
  <si>
    <t>1600 ml</t>
  </si>
  <si>
    <t>Ideal für Magnums, welche nach dem belüften gekühlt werden müssen/sollen. - - - - -  
persönliche Gravur pro Stück ab 
10,00 Euro inkl. MWSt</t>
  </si>
  <si>
    <t>Schüttkaraffe klein</t>
  </si>
  <si>
    <t>130 mm</t>
  </si>
  <si>
    <t>610 ml</t>
  </si>
  <si>
    <t>Schüttkaraffe für Weinreste zur persönlichen Verwendung. Erhältlich in den Farben grau, grün und rot. - - - - -  
persönliche Gravur pro Stück ab 
10,00 Euro inkl. MWSt</t>
  </si>
  <si>
    <t>Schüttkaraffe gross</t>
  </si>
  <si>
    <t>210 mm</t>
  </si>
  <si>
    <t>2600 ml</t>
  </si>
  <si>
    <t>Schüttkaraffe für Weinreste im Tischformat. Erhältlich in den Farben grau, grün und rot. - - - - -  
persönliche Gravur pro Stück ab 
10,00 Euro inkl. MWSt</t>
  </si>
  <si>
    <t>Wein</t>
  </si>
  <si>
    <t>weiß</t>
  </si>
  <si>
    <t>trocken</t>
  </si>
  <si>
    <t>Frankreich</t>
  </si>
  <si>
    <t>Burgund</t>
  </si>
  <si>
    <t/>
  </si>
  <si>
    <t>Domaine Bachelet-Monnot</t>
  </si>
  <si>
    <t>Puligny-Montrachet 1er Cru Les Referts</t>
  </si>
  <si>
    <t>Chardonnay</t>
  </si>
  <si>
    <t>0.75</t>
  </si>
  <si>
    <t>-0.5</t>
  </si>
  <si>
    <t>W-BOX-T/04</t>
  </si>
  <si>
    <t xml:space="preserve"> tr-16-19043</t>
  </si>
  <si>
    <t>U</t>
  </si>
  <si>
    <t>Marc Morey</t>
  </si>
  <si>
    <t>Domaine Paul Pillot</t>
  </si>
  <si>
    <t>Chassagne-Montrachet 1er Cru La Romanee</t>
  </si>
  <si>
    <t>W-BOX-K/04</t>
  </si>
  <si>
    <t xml:space="preserve"> tr-16-19061</t>
  </si>
  <si>
    <t>0.375</t>
  </si>
  <si>
    <t>klb</t>
  </si>
  <si>
    <t>D</t>
  </si>
  <si>
    <t>G-BOX-G/05</t>
  </si>
  <si>
    <t>hf</t>
  </si>
  <si>
    <t>#LogP</t>
  </si>
  <si>
    <t>1.5</t>
  </si>
  <si>
    <t>-3</t>
  </si>
  <si>
    <t>L-BOX-J/08</t>
  </si>
  <si>
    <t>-1.5</t>
  </si>
  <si>
    <t>elb, elv</t>
  </si>
  <si>
    <t>L-BOX-K/07</t>
  </si>
  <si>
    <t xml:space="preserve">Chassagne-Montrachet 1er Cru La Romanee </t>
  </si>
  <si>
    <t>W-BOX-O/04</t>
  </si>
  <si>
    <t>tr-16-15447</t>
  </si>
  <si>
    <t>W-BOX-M/09</t>
  </si>
  <si>
    <t>tr-16-15459</t>
  </si>
  <si>
    <t>P-BOX-G/07</t>
  </si>
  <si>
    <t>N-BOX-C/08</t>
  </si>
  <si>
    <t>O-BOX-A/02</t>
  </si>
  <si>
    <t>Charles Buisson</t>
  </si>
  <si>
    <t>0,75</t>
  </si>
  <si>
    <t>P-BOX-C/07</t>
  </si>
  <si>
    <t>tr-16-15449</t>
  </si>
  <si>
    <t>Domaine Olivier Leflaive</t>
  </si>
  <si>
    <t>Meursault Blagny "Sous les Dos D´Ane" 1er Cru</t>
  </si>
  <si>
    <t>Domaine de la Pousse D´Or</t>
  </si>
  <si>
    <t>Puligny-Montrachet Clos du Cailleret 1er Cru</t>
  </si>
  <si>
    <t>W-BOX-K/08</t>
  </si>
  <si>
    <t>R-BOX-C/03</t>
  </si>
  <si>
    <t>Pierre Boisson-Vadot</t>
  </si>
  <si>
    <t>Coche-Dury</t>
  </si>
  <si>
    <t>Meursault AC</t>
  </si>
  <si>
    <t>1x -0,5</t>
  </si>
  <si>
    <t>ORANGE-B/03-H</t>
  </si>
  <si>
    <t>tr-16-18807</t>
  </si>
  <si>
    <t>Domaine Bernard Moreau</t>
  </si>
  <si>
    <t>Chassagne-Montrachet 1er Cru Les Vergers</t>
  </si>
  <si>
    <t>tr-16-19928</t>
  </si>
  <si>
    <t>Olivier Leflaive</t>
  </si>
  <si>
    <t>Montrachet GC</t>
  </si>
  <si>
    <t>elb,elv</t>
  </si>
  <si>
    <t>tr-16-20196</t>
  </si>
  <si>
    <t>Maison Thierry Pillot</t>
  </si>
  <si>
    <t xml:space="preserve">Bourgogne Blanc </t>
  </si>
  <si>
    <t>tr-16-20652</t>
  </si>
  <si>
    <t>Domaine d'Eugenie</t>
  </si>
  <si>
    <t>Chassagne-Montrachet 1er Cru Les Caillerets</t>
  </si>
  <si>
    <t>R-BOX-H/04</t>
  </si>
  <si>
    <t xml:space="preserve"> tr-16-19053</t>
  </si>
  <si>
    <t>Chassagne-Montrachet 1er Cru Clos Saint Jean</t>
  </si>
  <si>
    <t xml:space="preserve"> tr-16-19057</t>
  </si>
  <si>
    <t>Domaine Ferret</t>
  </si>
  <si>
    <t>Pouilly-Fuisse AC</t>
  </si>
  <si>
    <t>tr-16-14099</t>
  </si>
  <si>
    <t xml:space="preserve">Domaine Besson </t>
  </si>
  <si>
    <t>Chablis  AC</t>
  </si>
  <si>
    <t>tr-16-20708</t>
  </si>
  <si>
    <t>Chablis GC Vaudesir</t>
  </si>
  <si>
    <t>P-BOX-F/06</t>
  </si>
  <si>
    <t>tr-16-20710</t>
  </si>
  <si>
    <t>Chassagne Montrachet AC Les Perclos</t>
  </si>
  <si>
    <t>GELB-A/04</t>
  </si>
  <si>
    <t>tr-16-20794</t>
  </si>
  <si>
    <t>Meursault 1er Cru Porusots</t>
  </si>
  <si>
    <t>ORANGE/A-03</t>
  </si>
  <si>
    <t>tr-16-20795</t>
  </si>
  <si>
    <t>Paul Pernot</t>
  </si>
  <si>
    <t>Batard-Montrachet GC</t>
  </si>
  <si>
    <t>tr-16-5849</t>
  </si>
  <si>
    <t>GELB-B/04</t>
  </si>
  <si>
    <t>Bourgogne Aligote</t>
  </si>
  <si>
    <t>Aligote</t>
  </si>
  <si>
    <t>tr-16-18334</t>
  </si>
  <si>
    <t>W-BOX-J/09</t>
  </si>
  <si>
    <t>tr-16-15450</t>
  </si>
  <si>
    <t>Henri Boillot</t>
  </si>
  <si>
    <t>Chassagne Montrachet 1er Cru Les Embrazees</t>
  </si>
  <si>
    <t>tr-16-20793</t>
  </si>
  <si>
    <t>Domaine Raymond Dupont-Fahn</t>
  </si>
  <si>
    <t>Meursault Les Clous</t>
  </si>
  <si>
    <t>L-BOX-H/04</t>
  </si>
  <si>
    <t>tr-16-18818</t>
  </si>
  <si>
    <t>G-BOX-J/09</t>
  </si>
  <si>
    <t>tr-16-20651</t>
  </si>
  <si>
    <t>W-BOX-Q/01</t>
  </si>
  <si>
    <t>tr-16-15479</t>
  </si>
  <si>
    <t>G-BOX-A/08</t>
  </si>
  <si>
    <t>tr-16-18831</t>
  </si>
  <si>
    <t>tr-16-15453</t>
  </si>
  <si>
    <t>W-BOX-D/09</t>
  </si>
  <si>
    <t>tr-16-15451</t>
  </si>
  <si>
    <t>tr-16-18820</t>
  </si>
  <si>
    <t>tr-16-17303</t>
  </si>
  <si>
    <t>tr-16-18830</t>
  </si>
  <si>
    <t>Puligny-Montrachet 1er Cru Les Folatieres</t>
  </si>
  <si>
    <t>W-BOX-S/08</t>
  </si>
  <si>
    <t xml:space="preserve"> tr-16-19036</t>
  </si>
  <si>
    <t xml:space="preserve"> tr-16-19037</t>
  </si>
  <si>
    <t>W-BOX-S/07</t>
  </si>
  <si>
    <t xml:space="preserve"> tr-16-19039</t>
  </si>
  <si>
    <t xml:space="preserve"> tr-16-19040</t>
  </si>
  <si>
    <t>R-BOX-G/08</t>
  </si>
  <si>
    <t xml:space="preserve"> tr-16-19042</t>
  </si>
  <si>
    <t>BURGUND WEISS</t>
  </si>
  <si>
    <t>GESAMT</t>
  </si>
  <si>
    <t>Mersault 1er Cru Les Boucheres</t>
  </si>
  <si>
    <t>tr-16-20704</t>
  </si>
  <si>
    <t xml:space="preserve">Puligny-Montrachet Les Folatieres 1er Cru </t>
  </si>
  <si>
    <t xml:space="preserve">Chablis GC Le Clos </t>
  </si>
  <si>
    <t>tr-16-20709</t>
  </si>
  <si>
    <t>L-BOX-I/04</t>
  </si>
  <si>
    <t xml:space="preserve"> tr-16-19055</t>
  </si>
  <si>
    <t>P-BOX-J/06</t>
  </si>
  <si>
    <t>Puligny-Montrachet 1er Cru Pucelles</t>
  </si>
  <si>
    <t>R-BOX-C/01</t>
  </si>
  <si>
    <t xml:space="preserve"> tr-16-19049</t>
  </si>
  <si>
    <t>R-BOX-J/02</t>
  </si>
  <si>
    <t xml:space="preserve"> tr-16-19051</t>
  </si>
  <si>
    <t>Vincent Girardin</t>
  </si>
  <si>
    <t>Meursault 1er Cru Les Charmes</t>
  </si>
  <si>
    <t>tr-16-19967</t>
  </si>
  <si>
    <t>STAND: 20.05.2021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</si>
</sst>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_-;\-* #,##0.00_-;_-* \-??_-;_-@_-"/>
    <numFmt numFmtId="165" formatCode="[$-409]d\-mmm"/>
    <numFmt numFmtId="166" formatCode="#,##0.00_ ;\-#,##0.00\ "/>
  </numFmts>
  <fonts count="35" x14ac:knownFonts="1">
    <font>
      <sz val="12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charset val="1"/>
    </font>
    <font>
      <b/>
      <sz val="12"/>
      <name val="Calibri"/>
      <family val="2"/>
      <charset val="1"/>
    </font>
    <font>
      <sz val="10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u/>
      <sz val="12"/>
      <color rgb="FF0000FF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38"/>
      <color rgb="FF000000"/>
      <name val="Calibri"/>
      <family val="2"/>
      <charset val="1"/>
    </font>
    <font>
      <b/>
      <i/>
      <sz val="12"/>
      <color rgb="FF000000"/>
      <name val="Calibri"/>
      <family val="2"/>
      <charset val="1"/>
    </font>
    <font>
      <b/>
      <sz val="12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6"/>
      <color rgb="FF000000"/>
      <name val="Calibri"/>
      <family val="2"/>
      <charset val="1"/>
    </font>
    <font>
      <sz val="12"/>
      <name val="Calibri"/>
      <family val="2"/>
      <charset val="1"/>
    </font>
    <font>
      <sz val="10"/>
      <name val="Calibri"/>
      <family val="2"/>
      <charset val="1"/>
    </font>
    <font>
      <b/>
      <sz val="1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sz val="12"/>
      <color rgb="FF000000"/>
      <name val="Calibri"/>
      <family val="2"/>
      <charset val="1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3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9"/>
      <color rgb="FFFF0000"/>
      <name val="Calibri"/>
      <family val="2"/>
      <charset val="1"/>
    </font>
  </fonts>
  <fills count="15">
    <fill>
      <patternFill patternType="none"/>
    </fill>
    <fill>
      <patternFill patternType="gray125"/>
    </fill>
    <fill>
      <patternFill patternType="solid">
        <fgColor rgb="FFD9D9D9"/>
        <bgColor rgb="FFDCE6F2"/>
      </patternFill>
    </fill>
    <fill>
      <patternFill patternType="solid">
        <fgColor rgb="FFFFFEC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C4F058"/>
        <bgColor rgb="FFFFFF00"/>
      </patternFill>
    </fill>
    <fill>
      <patternFill patternType="solid">
        <fgColor rgb="FFDCE6F2"/>
        <bgColor rgb="FFD9D9D9"/>
      </patternFill>
    </fill>
    <fill>
      <patternFill patternType="solid">
        <fgColor rgb="FFF2DCDB"/>
        <bgColor rgb="FFD9D9D9"/>
      </patternFill>
    </fill>
    <fill>
      <patternFill patternType="solid">
        <fgColor rgb="FFF2F2F2"/>
        <bgColor rgb="FFFFFFFF"/>
      </patternFill>
    </fill>
    <fill>
      <patternFill patternType="solid">
        <fgColor rgb="FFFFFEC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4F05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 style="thin">
        <color rgb="FFFF0000"/>
      </top>
      <bottom style="medium">
        <color rgb="FFFF0000"/>
      </bottom>
      <diagonal/>
    </border>
    <border>
      <left/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rgb="FFFF0000"/>
      </right>
      <top style="medium">
        <color auto="1"/>
      </top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hair">
        <color auto="1"/>
      </left>
      <right/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/>
      <top style="medium">
        <color rgb="FFFF0000"/>
      </top>
      <bottom style="thin">
        <color rgb="FFFF0000"/>
      </bottom>
      <diagonal/>
    </border>
    <border>
      <left/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hair">
        <color auto="1"/>
      </left>
      <right style="hair">
        <color auto="1"/>
      </right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hair">
        <color auto="1"/>
      </left>
      <right style="hair">
        <color auto="1"/>
      </right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rgb="FFFF0000"/>
      </left>
      <right/>
      <top style="medium">
        <color rgb="FFFF0000"/>
      </top>
      <bottom style="thin">
        <color auto="1"/>
      </bottom>
      <diagonal/>
    </border>
    <border>
      <left/>
      <right/>
      <top style="medium">
        <color rgb="FFFF0000"/>
      </top>
      <bottom style="thin">
        <color auto="1"/>
      </bottom>
      <diagonal/>
    </border>
    <border>
      <left/>
      <right style="medium">
        <color rgb="FFFF0000"/>
      </right>
      <top style="medium">
        <color rgb="FFFF0000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rgb="FFFF0000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medium">
        <color rgb="FFFF0000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/>
      <right/>
      <top style="thin">
        <color auto="1"/>
      </top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medium">
        <color rgb="FFFF0000"/>
      </left>
      <right/>
      <top style="thin">
        <color auto="1"/>
      </top>
      <bottom style="medium">
        <color rgb="FFFF0000"/>
      </bottom>
      <diagonal/>
    </border>
    <border>
      <left style="hair">
        <color auto="1"/>
      </left>
      <right/>
      <top style="thin">
        <color auto="1"/>
      </top>
      <bottom style="medium">
        <color rgb="FFFF0000"/>
      </bottom>
      <diagonal/>
    </border>
  </borders>
  <cellStyleXfs count="3">
    <xf numFmtId="0" fontId="0" fillId="0" borderId="0"/>
    <xf numFmtId="164" fontId="20" fillId="0" borderId="0" applyBorder="0" applyProtection="0"/>
    <xf numFmtId="0" fontId="6" fillId="0" borderId="0" applyBorder="0" applyProtection="0"/>
  </cellStyleXfs>
  <cellXfs count="258">
    <xf numFmtId="0" fontId="0" fillId="0" borderId="0" xfId="0"/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64" fontId="0" fillId="0" borderId="0" xfId="1" applyFont="1" applyBorder="1" applyAlignment="1" applyProtection="1">
      <alignment horizontal="right" vertical="center"/>
    </xf>
    <xf numFmtId="164" fontId="2" fillId="0" borderId="0" xfId="1" applyFont="1" applyBorder="1" applyAlignment="1" applyProtection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0" fillId="2" borderId="4" xfId="0" applyFont="1" applyFill="1" applyBorder="1" applyAlignment="1">
      <alignment vertical="center"/>
    </xf>
    <xf numFmtId="0" fontId="2" fillId="0" borderId="6" xfId="0" applyFont="1" applyBorder="1" applyAlignment="1">
      <alignment horizontal="right" vertical="center"/>
    </xf>
    <xf numFmtId="0" fontId="0" fillId="2" borderId="7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0" fillId="2" borderId="16" xfId="0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2" fontId="3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right" vertical="center"/>
    </xf>
    <xf numFmtId="0" fontId="11" fillId="7" borderId="17" xfId="0" applyFont="1" applyFill="1" applyBorder="1" applyAlignment="1">
      <alignment horizontal="right" vertical="center"/>
    </xf>
    <xf numFmtId="0" fontId="0" fillId="7" borderId="18" xfId="0" applyFont="1" applyFill="1" applyBorder="1" applyAlignment="1">
      <alignment vertical="center"/>
    </xf>
    <xf numFmtId="164" fontId="11" fillId="7" borderId="20" xfId="0" applyNumberFormat="1" applyFont="1" applyFill="1" applyBorder="1" applyAlignment="1">
      <alignment horizontal="center" vertical="center"/>
    </xf>
    <xf numFmtId="0" fontId="11" fillId="7" borderId="21" xfId="0" applyFont="1" applyFill="1" applyBorder="1" applyAlignment="1">
      <alignment horizontal="right" vertical="center"/>
    </xf>
    <xf numFmtId="0" fontId="0" fillId="7" borderId="0" xfId="0" applyFont="1" applyFill="1" applyBorder="1" applyAlignment="1">
      <alignment vertical="center"/>
    </xf>
    <xf numFmtId="164" fontId="11" fillId="4" borderId="23" xfId="0" applyNumberFormat="1" applyFont="1" applyFill="1" applyBorder="1" applyAlignment="1">
      <alignment horizontal="center" vertical="center"/>
    </xf>
    <xf numFmtId="164" fontId="11" fillId="7" borderId="23" xfId="0" applyNumberFormat="1" applyFont="1" applyFill="1" applyBorder="1" applyAlignment="1">
      <alignment horizontal="center" vertical="center"/>
    </xf>
    <xf numFmtId="0" fontId="11" fillId="7" borderId="24" xfId="0" applyFont="1" applyFill="1" applyBorder="1" applyAlignment="1">
      <alignment horizontal="right" vertical="center"/>
    </xf>
    <xf numFmtId="0" fontId="0" fillId="7" borderId="25" xfId="0" applyFont="1" applyFill="1" applyBorder="1" applyAlignment="1">
      <alignment vertical="center"/>
    </xf>
    <xf numFmtId="164" fontId="11" fillId="4" borderId="27" xfId="0" applyNumberFormat="1" applyFont="1" applyFill="1" applyBorder="1" applyAlignment="1">
      <alignment horizontal="center" vertical="center"/>
    </xf>
    <xf numFmtId="0" fontId="0" fillId="7" borderId="28" xfId="0" applyFont="1" applyFill="1" applyBorder="1" applyAlignment="1">
      <alignment horizontal="center" vertical="center"/>
    </xf>
    <xf numFmtId="0" fontId="0" fillId="7" borderId="29" xfId="0" applyFont="1" applyFill="1" applyBorder="1" applyAlignment="1">
      <alignment horizontal="center" vertical="center"/>
    </xf>
    <xf numFmtId="0" fontId="0" fillId="7" borderId="30" xfId="0" applyFont="1" applyFill="1" applyBorder="1" applyAlignment="1">
      <alignment horizontal="center" vertical="center"/>
    </xf>
    <xf numFmtId="0" fontId="0" fillId="7" borderId="31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vertical="center"/>
    </xf>
    <xf numFmtId="0" fontId="0" fillId="2" borderId="35" xfId="0" applyFont="1" applyFill="1" applyBorder="1" applyAlignment="1">
      <alignment vertical="center"/>
    </xf>
    <xf numFmtId="0" fontId="0" fillId="2" borderId="36" xfId="0" applyFont="1" applyFill="1" applyBorder="1" applyAlignment="1">
      <alignment vertical="center"/>
    </xf>
    <xf numFmtId="0" fontId="14" fillId="2" borderId="34" xfId="0" applyFont="1" applyFill="1" applyBorder="1" applyAlignment="1">
      <alignment vertical="center"/>
    </xf>
    <xf numFmtId="0" fontId="14" fillId="2" borderId="35" xfId="0" applyFont="1" applyFill="1" applyBorder="1" applyAlignment="1">
      <alignment vertical="center"/>
    </xf>
    <xf numFmtId="0" fontId="14" fillId="2" borderId="36" xfId="0" applyFont="1" applyFill="1" applyBorder="1" applyAlignment="1">
      <alignment vertical="center"/>
    </xf>
    <xf numFmtId="0" fontId="3" fillId="2" borderId="34" xfId="0" applyFont="1" applyFill="1" applyBorder="1" applyAlignment="1">
      <alignment vertical="center"/>
    </xf>
    <xf numFmtId="0" fontId="3" fillId="2" borderId="35" xfId="0" applyFont="1" applyFill="1" applyBorder="1" applyAlignment="1">
      <alignment vertical="center"/>
    </xf>
    <xf numFmtId="0" fontId="3" fillId="2" borderId="36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15" fillId="2" borderId="34" xfId="0" applyFont="1" applyFill="1" applyBorder="1" applyAlignment="1">
      <alignment horizontal="center" vertical="center"/>
    </xf>
    <xf numFmtId="0" fontId="15" fillId="2" borderId="35" xfId="0" applyFont="1" applyFill="1" applyBorder="1" applyAlignment="1">
      <alignment horizontal="center" vertical="center"/>
    </xf>
    <xf numFmtId="0" fontId="15" fillId="2" borderId="36" xfId="0" applyFont="1" applyFill="1" applyBorder="1" applyAlignment="1">
      <alignment horizontal="center" vertical="center"/>
    </xf>
    <xf numFmtId="0" fontId="15" fillId="2" borderId="38" xfId="0" applyFont="1" applyFill="1" applyBorder="1" applyAlignment="1">
      <alignment horizontal="center" vertical="center"/>
    </xf>
    <xf numFmtId="164" fontId="14" fillId="2" borderId="38" xfId="1" applyFont="1" applyFill="1" applyBorder="1" applyAlignment="1" applyProtection="1">
      <alignment horizontal="center" vertical="center"/>
    </xf>
    <xf numFmtId="164" fontId="3" fillId="2" borderId="38" xfId="1" applyFont="1" applyFill="1" applyBorder="1" applyAlignment="1" applyProtection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16" fillId="4" borderId="40" xfId="0" applyFont="1" applyFill="1" applyBorder="1" applyAlignment="1">
      <alignment horizontal="center" vertical="center" wrapText="1"/>
    </xf>
    <xf numFmtId="0" fontId="16" fillId="4" borderId="4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3" fillId="2" borderId="24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17" fillId="0" borderId="42" xfId="0" applyFont="1" applyBorder="1" applyAlignment="1">
      <alignment vertical="center"/>
    </xf>
    <xf numFmtId="0" fontId="17" fillId="0" borderId="43" xfId="0" applyFont="1" applyBorder="1" applyAlignment="1">
      <alignment vertical="center"/>
    </xf>
    <xf numFmtId="0" fontId="17" fillId="0" borderId="44" xfId="0" applyFont="1" applyBorder="1" applyAlignment="1">
      <alignment vertical="center"/>
    </xf>
    <xf numFmtId="0" fontId="18" fillId="0" borderId="42" xfId="0" applyFont="1" applyBorder="1" applyAlignment="1">
      <alignment vertical="center"/>
    </xf>
    <xf numFmtId="0" fontId="18" fillId="0" borderId="43" xfId="0" applyFont="1" applyBorder="1" applyAlignment="1">
      <alignment vertical="center"/>
    </xf>
    <xf numFmtId="0" fontId="18" fillId="0" borderId="44" xfId="0" applyFont="1" applyBorder="1" applyAlignment="1">
      <alignment vertical="center"/>
    </xf>
    <xf numFmtId="0" fontId="19" fillId="0" borderId="42" xfId="0" applyFont="1" applyBorder="1"/>
    <xf numFmtId="0" fontId="19" fillId="0" borderId="43" xfId="0" applyFont="1" applyBorder="1"/>
    <xf numFmtId="0" fontId="18" fillId="0" borderId="45" xfId="0" applyFont="1" applyBorder="1" applyAlignment="1">
      <alignment horizontal="center"/>
    </xf>
    <xf numFmtId="0" fontId="19" fillId="3" borderId="44" xfId="0" applyFont="1" applyFill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49" fontId="15" fillId="0" borderId="43" xfId="1" applyNumberFormat="1" applyFont="1" applyBorder="1" applyAlignment="1" applyProtection="1">
      <alignment horizontal="center" vertical="center"/>
    </xf>
    <xf numFmtId="49" fontId="15" fillId="0" borderId="47" xfId="1" applyNumberFormat="1" applyFont="1" applyBorder="1" applyAlignment="1" applyProtection="1">
      <alignment horizontal="center" vertical="center"/>
    </xf>
    <xf numFmtId="164" fontId="18" fillId="6" borderId="47" xfId="1" applyFont="1" applyFill="1" applyBorder="1" applyAlignment="1" applyProtection="1">
      <alignment horizontal="right" vertical="center"/>
    </xf>
    <xf numFmtId="164" fontId="19" fillId="3" borderId="46" xfId="1" applyFont="1" applyFill="1" applyBorder="1" applyAlignment="1" applyProtection="1">
      <alignment horizontal="right" vertical="center"/>
    </xf>
    <xf numFmtId="49" fontId="19" fillId="8" borderId="48" xfId="1" applyNumberFormat="1" applyFont="1" applyFill="1" applyBorder="1" applyAlignment="1" applyProtection="1">
      <alignment horizontal="center" vertical="center"/>
    </xf>
    <xf numFmtId="0" fontId="19" fillId="5" borderId="49" xfId="0" applyFont="1" applyFill="1" applyBorder="1" applyAlignment="1">
      <alignment horizontal="center" vertical="center"/>
    </xf>
    <xf numFmtId="164" fontId="18" fillId="6" borderId="46" xfId="0" applyNumberFormat="1" applyFont="1" applyFill="1" applyBorder="1" applyAlignment="1">
      <alignment horizontal="center" vertical="center"/>
    </xf>
    <xf numFmtId="164" fontId="19" fillId="3" borderId="50" xfId="0" applyNumberFormat="1" applyFont="1" applyFill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164" fontId="14" fillId="0" borderId="0" xfId="1" applyFont="1" applyBorder="1" applyAlignment="1" applyProtection="1">
      <alignment horizontal="right" vertical="center"/>
    </xf>
    <xf numFmtId="164" fontId="3" fillId="0" borderId="0" xfId="1" applyFont="1" applyBorder="1" applyAlignment="1" applyProtection="1">
      <alignment horizontal="right" vertical="center"/>
    </xf>
    <xf numFmtId="0" fontId="23" fillId="0" borderId="3" xfId="0" applyFont="1" applyBorder="1" applyAlignment="1">
      <alignment horizontal="right" vertical="center"/>
    </xf>
    <xf numFmtId="0" fontId="23" fillId="0" borderId="6" xfId="0" applyFont="1" applyBorder="1" applyAlignment="1">
      <alignment horizontal="right" vertical="center"/>
    </xf>
    <xf numFmtId="0" fontId="23" fillId="10" borderId="9" xfId="0" applyFont="1" applyFill="1" applyBorder="1" applyAlignment="1">
      <alignment horizontal="center" vertical="center"/>
    </xf>
    <xf numFmtId="0" fontId="23" fillId="10" borderId="10" xfId="0" applyFont="1" applyFill="1" applyBorder="1" applyAlignment="1">
      <alignment horizontal="center" vertical="center"/>
    </xf>
    <xf numFmtId="0" fontId="23" fillId="10" borderId="62" xfId="0" applyFont="1" applyFill="1" applyBorder="1" applyAlignment="1">
      <alignment horizontal="center" vertical="center"/>
    </xf>
    <xf numFmtId="0" fontId="25" fillId="10" borderId="10" xfId="0" applyFont="1" applyFill="1" applyBorder="1" applyAlignment="1">
      <alignment horizontal="center" vertical="center" wrapText="1"/>
    </xf>
    <xf numFmtId="0" fontId="25" fillId="10" borderId="11" xfId="0" applyFont="1" applyFill="1" applyBorder="1" applyAlignment="1">
      <alignment horizontal="center" vertical="center" wrapText="1"/>
    </xf>
    <xf numFmtId="0" fontId="23" fillId="0" borderId="8" xfId="0" applyFont="1" applyBorder="1" applyAlignment="1">
      <alignment horizontal="right" vertical="center"/>
    </xf>
    <xf numFmtId="0" fontId="23" fillId="0" borderId="15" xfId="0" applyFont="1" applyBorder="1" applyAlignment="1">
      <alignment horizontal="right" vertical="center"/>
    </xf>
    <xf numFmtId="0" fontId="0" fillId="13" borderId="24" xfId="0" applyFill="1" applyBorder="1" applyAlignment="1">
      <alignment vertical="center"/>
    </xf>
    <xf numFmtId="0" fontId="23" fillId="13" borderId="26" xfId="0" applyFont="1" applyFill="1" applyBorder="1" applyAlignment="1">
      <alignment vertical="center"/>
    </xf>
    <xf numFmtId="0" fontId="0" fillId="13" borderId="26" xfId="0" applyFill="1" applyBorder="1" applyAlignment="1">
      <alignment horizontal="center" vertical="center"/>
    </xf>
    <xf numFmtId="0" fontId="0" fillId="13" borderId="27" xfId="0" applyFill="1" applyBorder="1" applyAlignment="1">
      <alignment horizontal="center" vertical="center"/>
    </xf>
    <xf numFmtId="166" fontId="23" fillId="13" borderId="24" xfId="1" applyNumberFormat="1" applyFont="1" applyFill="1" applyBorder="1" applyAlignment="1">
      <alignment horizontal="center" vertical="center"/>
    </xf>
    <xf numFmtId="166" fontId="23" fillId="13" borderId="26" xfId="1" applyNumberFormat="1" applyFont="1" applyFill="1" applyBorder="1" applyAlignment="1">
      <alignment horizontal="center" vertical="center"/>
    </xf>
    <xf numFmtId="166" fontId="23" fillId="13" borderId="27" xfId="1" applyNumberFormat="1" applyFont="1" applyFill="1" applyBorder="1" applyAlignment="1">
      <alignment horizontal="center" vertical="center"/>
    </xf>
    <xf numFmtId="0" fontId="23" fillId="10" borderId="78" xfId="0" applyFont="1" applyFill="1" applyBorder="1" applyAlignment="1">
      <alignment horizontal="center" vertical="center"/>
    </xf>
    <xf numFmtId="0" fontId="23" fillId="10" borderId="26" xfId="0" applyFont="1" applyFill="1" applyBorder="1" applyAlignment="1">
      <alignment horizontal="center" vertical="center"/>
    </xf>
    <xf numFmtId="0" fontId="25" fillId="10" borderId="26" xfId="0" applyFont="1" applyFill="1" applyBorder="1" applyAlignment="1">
      <alignment horizontal="center" vertical="center" wrapText="1"/>
    </xf>
    <xf numFmtId="0" fontId="25" fillId="10" borderId="79" xfId="0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33" fillId="0" borderId="22" xfId="0" applyFont="1" applyBorder="1" applyAlignment="1">
      <alignment horizontal="left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3" fillId="0" borderId="8" xfId="0" applyFont="1" applyBorder="1" applyAlignment="1">
      <alignment vertical="center"/>
    </xf>
    <xf numFmtId="0" fontId="0" fillId="0" borderId="45" xfId="0" applyBorder="1" applyAlignment="1">
      <alignment horizontal="center" vertical="center" wrapText="1"/>
    </xf>
    <xf numFmtId="166" fontId="23" fillId="9" borderId="21" xfId="0" applyNumberFormat="1" applyFont="1" applyFill="1" applyBorder="1" applyAlignment="1">
      <alignment horizontal="center" vertical="center"/>
    </xf>
    <xf numFmtId="166" fontId="23" fillId="9" borderId="22" xfId="0" applyNumberFormat="1" applyFont="1" applyFill="1" applyBorder="1" applyAlignment="1">
      <alignment horizontal="center" vertical="center"/>
    </xf>
    <xf numFmtId="166" fontId="23" fillId="9" borderId="23" xfId="0" applyNumberFormat="1" applyFont="1" applyFill="1" applyBorder="1" applyAlignment="1">
      <alignment horizontal="center" vertical="center"/>
    </xf>
    <xf numFmtId="0" fontId="24" fillId="0" borderId="60" xfId="0" applyFont="1" applyBorder="1" applyAlignment="1">
      <alignment horizontal="center" vertical="center"/>
    </xf>
    <xf numFmtId="0" fontId="22" fillId="11" borderId="80" xfId="0" applyFont="1" applyFill="1" applyBorder="1" applyAlignment="1">
      <alignment horizontal="center" vertical="center"/>
    </xf>
    <xf numFmtId="0" fontId="22" fillId="11" borderId="22" xfId="0" applyFont="1" applyFill="1" applyBorder="1" applyAlignment="1">
      <alignment horizontal="center" vertical="center"/>
    </xf>
    <xf numFmtId="43" fontId="1" fillId="12" borderId="81" xfId="0" applyNumberFormat="1" applyFont="1" applyFill="1" applyBorder="1" applyAlignment="1">
      <alignment horizontal="center" vertical="center"/>
    </xf>
    <xf numFmtId="43" fontId="22" fillId="9" borderId="82" xfId="0" applyNumberFormat="1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33" fillId="0" borderId="26" xfId="0" applyFont="1" applyBorder="1" applyAlignment="1">
      <alignment horizontal="left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3" fillId="0" borderId="83" xfId="0" applyFont="1" applyBorder="1" applyAlignment="1">
      <alignment vertical="center"/>
    </xf>
    <xf numFmtId="166" fontId="23" fillId="9" borderId="24" xfId="0" applyNumberFormat="1" applyFont="1" applyFill="1" applyBorder="1" applyAlignment="1">
      <alignment horizontal="center" vertical="center"/>
    </xf>
    <xf numFmtId="0" fontId="24" fillId="0" borderId="79" xfId="0" applyFont="1" applyBorder="1" applyAlignment="1">
      <alignment horizontal="center" vertical="center"/>
    </xf>
    <xf numFmtId="0" fontId="22" fillId="11" borderId="84" xfId="0" applyFont="1" applyFill="1" applyBorder="1" applyAlignment="1">
      <alignment horizontal="center" vertical="center"/>
    </xf>
    <xf numFmtId="0" fontId="22" fillId="11" borderId="85" xfId="0" applyFont="1" applyFill="1" applyBorder="1" applyAlignment="1">
      <alignment horizontal="center" vertical="center"/>
    </xf>
    <xf numFmtId="43" fontId="1" fillId="12" borderId="86" xfId="0" applyNumberFormat="1" applyFont="1" applyFill="1" applyBorder="1" applyAlignment="1">
      <alignment horizontal="center" vertical="center"/>
    </xf>
    <xf numFmtId="43" fontId="22" fillId="9" borderId="53" xfId="0" applyNumberFormat="1" applyFont="1" applyFill="1" applyBorder="1" applyAlignment="1">
      <alignment horizontal="center" vertical="center"/>
    </xf>
    <xf numFmtId="0" fontId="0" fillId="14" borderId="0" xfId="0" applyFill="1"/>
    <xf numFmtId="0" fontId="0" fillId="14" borderId="0" xfId="0" applyFill="1" applyAlignment="1">
      <alignment vertical="center"/>
    </xf>
    <xf numFmtId="0" fontId="28" fillId="14" borderId="0" xfId="0" applyFont="1" applyFill="1" applyAlignment="1">
      <alignment horizontal="left" vertical="center"/>
    </xf>
    <xf numFmtId="0" fontId="24" fillId="14" borderId="0" xfId="0" applyFont="1" applyFill="1" applyAlignment="1">
      <alignment horizontal="center" vertical="center"/>
    </xf>
    <xf numFmtId="0" fontId="29" fillId="14" borderId="0" xfId="0" applyFont="1" applyFill="1" applyAlignment="1">
      <alignment horizontal="right" vertical="center"/>
    </xf>
    <xf numFmtId="2" fontId="30" fillId="14" borderId="0" xfId="0" applyNumberFormat="1" applyFont="1" applyFill="1" applyAlignment="1">
      <alignment horizontal="center" vertical="center"/>
    </xf>
    <xf numFmtId="0" fontId="0" fillId="14" borderId="0" xfId="0" applyFill="1" applyAlignment="1">
      <alignment horizontal="center" vertical="center"/>
    </xf>
    <xf numFmtId="0" fontId="23" fillId="14" borderId="0" xfId="0" applyFont="1" applyFill="1" applyAlignment="1">
      <alignment horizontal="center" vertical="center"/>
    </xf>
    <xf numFmtId="0" fontId="32" fillId="14" borderId="0" xfId="0" applyFont="1" applyFill="1" applyAlignment="1">
      <alignment vertical="center"/>
    </xf>
    <xf numFmtId="0" fontId="0" fillId="0" borderId="2" xfId="0" applyFont="1" applyBorder="1" applyAlignment="1">
      <alignment vertical="center" wrapText="1"/>
    </xf>
    <xf numFmtId="0" fontId="34" fillId="0" borderId="0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6" fillId="3" borderId="8" xfId="2" applyFill="1" applyBorder="1" applyAlignment="1" applyProtection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164" fontId="0" fillId="6" borderId="13" xfId="0" applyNumberFormat="1" applyFont="1" applyFill="1" applyBorder="1" applyAlignment="1">
      <alignment horizontal="center" vertical="center"/>
    </xf>
    <xf numFmtId="164" fontId="2" fillId="3" borderId="14" xfId="0" applyNumberFormat="1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0" fillId="0" borderId="74" xfId="0" applyFont="1" applyBorder="1" applyAlignment="1">
      <alignment horizontal="center" vertical="center" wrapText="1"/>
    </xf>
    <xf numFmtId="0" fontId="0" fillId="0" borderId="8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2" fontId="3" fillId="7" borderId="19" xfId="0" applyNumberFormat="1" applyFont="1" applyFill="1" applyBorder="1" applyAlignment="1">
      <alignment horizontal="center" vertical="center"/>
    </xf>
    <xf numFmtId="165" fontId="3" fillId="7" borderId="19" xfId="0" applyNumberFormat="1" applyFont="1" applyFill="1" applyBorder="1" applyAlignment="1">
      <alignment horizontal="center" vertical="center"/>
    </xf>
    <xf numFmtId="0" fontId="4" fillId="7" borderId="20" xfId="0" applyFont="1" applyFill="1" applyBorder="1" applyAlignment="1">
      <alignment horizontal="center" vertical="center"/>
    </xf>
    <xf numFmtId="0" fontId="12" fillId="7" borderId="17" xfId="0" applyFont="1" applyFill="1" applyBorder="1" applyAlignment="1">
      <alignment horizontal="right" vertical="center"/>
    </xf>
    <xf numFmtId="2" fontId="3" fillId="7" borderId="22" xfId="0" applyNumberFormat="1" applyFont="1" applyFill="1" applyBorder="1" applyAlignment="1">
      <alignment horizontal="center" vertical="center"/>
    </xf>
    <xf numFmtId="0" fontId="3" fillId="7" borderId="22" xfId="0" applyFont="1" applyFill="1" applyBorder="1" applyAlignment="1">
      <alignment horizontal="center" vertical="center"/>
    </xf>
    <xf numFmtId="0" fontId="4" fillId="7" borderId="23" xfId="0" applyFont="1" applyFill="1" applyBorder="1" applyAlignment="1">
      <alignment horizontal="center" vertical="center"/>
    </xf>
    <xf numFmtId="0" fontId="11" fillId="7" borderId="21" xfId="0" applyFont="1" applyFill="1" applyBorder="1" applyAlignment="1">
      <alignment horizontal="right" vertical="center"/>
    </xf>
    <xf numFmtId="2" fontId="3" fillId="7" borderId="26" xfId="0" applyNumberFormat="1" applyFont="1" applyFill="1" applyBorder="1" applyAlignment="1">
      <alignment horizontal="center" vertical="center"/>
    </xf>
    <xf numFmtId="0" fontId="3" fillId="7" borderId="26" xfId="0" applyFont="1" applyFill="1" applyBorder="1" applyAlignment="1">
      <alignment horizontal="center" vertical="center"/>
    </xf>
    <xf numFmtId="0" fontId="4" fillId="7" borderId="27" xfId="0" applyFont="1" applyFill="1" applyBorder="1" applyAlignment="1">
      <alignment horizontal="center" vertical="center"/>
    </xf>
    <xf numFmtId="0" fontId="11" fillId="7" borderId="24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3" fillId="10" borderId="57" xfId="0" applyFont="1" applyFill="1" applyBorder="1" applyAlignment="1">
      <alignment horizontal="center" vertical="center"/>
    </xf>
    <xf numFmtId="0" fontId="23" fillId="10" borderId="58" xfId="0" applyFont="1" applyFill="1" applyBorder="1" applyAlignment="1">
      <alignment horizontal="center" vertical="center"/>
    </xf>
    <xf numFmtId="0" fontId="23" fillId="10" borderId="59" xfId="0" applyFont="1" applyFill="1" applyBorder="1" applyAlignment="1">
      <alignment horizontal="center" vertical="center"/>
    </xf>
    <xf numFmtId="0" fontId="0" fillId="14" borderId="0" xfId="0" applyFill="1" applyAlignment="1">
      <alignment horizontal="center" vertical="center" wrapText="1"/>
    </xf>
    <xf numFmtId="0" fontId="0" fillId="14" borderId="2" xfId="0" applyFill="1" applyBorder="1" applyAlignment="1">
      <alignment horizontal="center" vertical="center" wrapText="1"/>
    </xf>
    <xf numFmtId="0" fontId="21" fillId="9" borderId="45" xfId="0" applyFont="1" applyFill="1" applyBorder="1" applyAlignment="1">
      <alignment horizontal="center" vertical="center"/>
    </xf>
    <xf numFmtId="0" fontId="21" fillId="9" borderId="60" xfId="0" applyFont="1" applyFill="1" applyBorder="1" applyAlignment="1">
      <alignment horizontal="center" vertical="center"/>
    </xf>
    <xf numFmtId="0" fontId="21" fillId="9" borderId="61" xfId="0" applyFont="1" applyFill="1" applyBorder="1" applyAlignment="1">
      <alignment horizontal="center" vertical="center"/>
    </xf>
    <xf numFmtId="0" fontId="31" fillId="13" borderId="4" xfId="0" applyFont="1" applyFill="1" applyBorder="1" applyAlignment="1">
      <alignment horizontal="center" vertical="center"/>
    </xf>
    <xf numFmtId="0" fontId="31" fillId="13" borderId="18" xfId="0" applyFont="1" applyFill="1" applyBorder="1" applyAlignment="1">
      <alignment horizontal="center" vertical="center"/>
    </xf>
    <xf numFmtId="0" fontId="31" fillId="13" borderId="73" xfId="0" applyFont="1" applyFill="1" applyBorder="1" applyAlignment="1">
      <alignment horizontal="center" vertical="center"/>
    </xf>
    <xf numFmtId="0" fontId="23" fillId="13" borderId="74" xfId="0" applyFont="1" applyFill="1" applyBorder="1" applyAlignment="1">
      <alignment horizontal="center" vertical="center"/>
    </xf>
    <xf numFmtId="0" fontId="23" fillId="13" borderId="15" xfId="0" applyFont="1" applyFill="1" applyBorder="1" applyAlignment="1">
      <alignment horizontal="center" vertical="center"/>
    </xf>
    <xf numFmtId="0" fontId="23" fillId="13" borderId="4" xfId="0" applyFont="1" applyFill="1" applyBorder="1" applyAlignment="1">
      <alignment horizontal="center" vertical="center"/>
    </xf>
    <xf numFmtId="0" fontId="23" fillId="13" borderId="16" xfId="0" applyFont="1" applyFill="1" applyBorder="1" applyAlignment="1">
      <alignment horizontal="center" vertical="center"/>
    </xf>
    <xf numFmtId="0" fontId="23" fillId="13" borderId="18" xfId="0" applyFont="1" applyFill="1" applyBorder="1" applyAlignment="1">
      <alignment horizontal="center" vertical="center"/>
    </xf>
    <xf numFmtId="0" fontId="23" fillId="13" borderId="73" xfId="0" applyFont="1" applyFill="1" applyBorder="1" applyAlignment="1">
      <alignment horizontal="center" vertical="center"/>
    </xf>
    <xf numFmtId="0" fontId="23" fillId="14" borderId="0" xfId="0" applyFont="1" applyFill="1" applyAlignment="1">
      <alignment horizontal="center" vertical="center" wrapText="1"/>
    </xf>
    <xf numFmtId="0" fontId="23" fillId="14" borderId="2" xfId="0" applyFont="1" applyFill="1" applyBorder="1" applyAlignment="1">
      <alignment horizontal="center" vertical="center" wrapText="1"/>
    </xf>
    <xf numFmtId="0" fontId="21" fillId="9" borderId="54" xfId="0" applyFont="1" applyFill="1" applyBorder="1" applyAlignment="1">
      <alignment horizontal="center" vertical="center"/>
    </xf>
    <xf numFmtId="0" fontId="21" fillId="9" borderId="55" xfId="0" applyFont="1" applyFill="1" applyBorder="1" applyAlignment="1">
      <alignment horizontal="center" vertical="center"/>
    </xf>
    <xf numFmtId="0" fontId="21" fillId="9" borderId="56" xfId="0" applyFont="1" applyFill="1" applyBorder="1" applyAlignment="1">
      <alignment horizontal="center" vertical="center"/>
    </xf>
    <xf numFmtId="0" fontId="0" fillId="14" borderId="0" xfId="0" applyFill="1" applyAlignment="1">
      <alignment horizontal="right" vertical="center"/>
    </xf>
    <xf numFmtId="0" fontId="27" fillId="14" borderId="0" xfId="0" applyFont="1" applyFill="1" applyAlignment="1">
      <alignment horizontal="right" vertical="center"/>
    </xf>
    <xf numFmtId="0" fontId="21" fillId="9" borderId="52" xfId="0" applyFont="1" applyFill="1" applyBorder="1" applyAlignment="1">
      <alignment horizontal="center" vertical="center"/>
    </xf>
    <xf numFmtId="0" fontId="21" fillId="9" borderId="67" xfId="0" applyFont="1" applyFill="1" applyBorder="1" applyAlignment="1">
      <alignment horizontal="center" vertical="center"/>
    </xf>
    <xf numFmtId="0" fontId="21" fillId="9" borderId="68" xfId="0" applyFont="1" applyFill="1" applyBorder="1" applyAlignment="1">
      <alignment horizontal="center" vertical="center"/>
    </xf>
    <xf numFmtId="0" fontId="26" fillId="14" borderId="0" xfId="0" applyFont="1" applyFill="1" applyAlignment="1">
      <alignment horizontal="center" vertical="center"/>
    </xf>
    <xf numFmtId="0" fontId="6" fillId="14" borderId="0" xfId="2" applyFill="1" applyBorder="1" applyAlignment="1">
      <alignment horizontal="center" vertical="center" wrapText="1"/>
    </xf>
    <xf numFmtId="0" fontId="25" fillId="13" borderId="18" xfId="0" applyFont="1" applyFill="1" applyBorder="1" applyAlignment="1">
      <alignment horizontal="center" vertical="center" wrapText="1"/>
    </xf>
    <xf numFmtId="0" fontId="25" fillId="13" borderId="25" xfId="0" applyFont="1" applyFill="1" applyBorder="1" applyAlignment="1">
      <alignment horizontal="center" vertical="center" wrapText="1"/>
    </xf>
    <xf numFmtId="0" fontId="23" fillId="10" borderId="75" xfId="0" applyFont="1" applyFill="1" applyBorder="1" applyAlignment="1">
      <alignment horizontal="center" vertical="center"/>
    </xf>
    <xf numFmtId="0" fontId="23" fillId="10" borderId="76" xfId="0" applyFont="1" applyFill="1" applyBorder="1" applyAlignment="1">
      <alignment horizontal="center" vertical="center"/>
    </xf>
    <xf numFmtId="0" fontId="23" fillId="10" borderId="77" xfId="0" applyFont="1" applyFill="1" applyBorder="1" applyAlignment="1">
      <alignment horizontal="center" vertical="center"/>
    </xf>
    <xf numFmtId="0" fontId="23" fillId="11" borderId="65" xfId="0" applyFont="1" applyFill="1" applyBorder="1" applyAlignment="1">
      <alignment horizontal="center" vertical="center"/>
    </xf>
    <xf numFmtId="0" fontId="23" fillId="11" borderId="71" xfId="0" applyFont="1" applyFill="1" applyBorder="1" applyAlignment="1">
      <alignment horizontal="center" vertical="center"/>
    </xf>
    <xf numFmtId="43" fontId="0" fillId="12" borderId="64" xfId="0" applyNumberFormat="1" applyFill="1" applyBorder="1" applyAlignment="1">
      <alignment horizontal="center" vertical="center"/>
    </xf>
    <xf numFmtId="43" fontId="0" fillId="12" borderId="70" xfId="0" applyNumberFormat="1" applyFill="1" applyBorder="1" applyAlignment="1">
      <alignment horizontal="center" vertical="center"/>
    </xf>
    <xf numFmtId="43" fontId="23" fillId="9" borderId="66" xfId="0" applyNumberFormat="1" applyFont="1" applyFill="1" applyBorder="1" applyAlignment="1">
      <alignment horizontal="center" vertical="center"/>
    </xf>
    <xf numFmtId="43" fontId="23" fillId="9" borderId="72" xfId="0" applyNumberFormat="1" applyFont="1" applyFill="1" applyBorder="1" applyAlignment="1">
      <alignment horizontal="center" vertical="center"/>
    </xf>
    <xf numFmtId="0" fontId="23" fillId="11" borderId="63" xfId="0" applyFont="1" applyFill="1" applyBorder="1" applyAlignment="1">
      <alignment horizontal="center" vertical="center"/>
    </xf>
    <xf numFmtId="0" fontId="23" fillId="11" borderId="69" xfId="0" applyFont="1" applyFill="1" applyBorder="1" applyAlignment="1">
      <alignment horizontal="center" vertical="center"/>
    </xf>
    <xf numFmtId="0" fontId="23" fillId="11" borderId="64" xfId="0" applyFont="1" applyFill="1" applyBorder="1" applyAlignment="1">
      <alignment horizontal="center" vertical="center"/>
    </xf>
    <xf numFmtId="0" fontId="23" fillId="11" borderId="70" xfId="0" applyFont="1" applyFill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7" fillId="0" borderId="88" xfId="0" applyFont="1" applyBorder="1" applyAlignment="1">
      <alignment vertical="center"/>
    </xf>
    <xf numFmtId="0" fontId="17" fillId="0" borderId="89" xfId="0" applyFont="1" applyBorder="1" applyAlignment="1">
      <alignment vertical="center"/>
    </xf>
    <xf numFmtId="0" fontId="17" fillId="0" borderId="37" xfId="0" applyFont="1" applyBorder="1" applyAlignment="1">
      <alignment vertical="center"/>
    </xf>
    <xf numFmtId="0" fontId="18" fillId="0" borderId="88" xfId="0" applyFont="1" applyBorder="1" applyAlignment="1">
      <alignment vertical="center"/>
    </xf>
    <xf numFmtId="0" fontId="18" fillId="0" borderId="89" xfId="0" applyFont="1" applyBorder="1" applyAlignment="1">
      <alignment vertical="center"/>
    </xf>
    <xf numFmtId="0" fontId="18" fillId="0" borderId="37" xfId="0" applyFont="1" applyBorder="1" applyAlignment="1">
      <alignment vertical="center"/>
    </xf>
    <xf numFmtId="0" fontId="19" fillId="0" borderId="88" xfId="0" applyFont="1" applyBorder="1"/>
    <xf numFmtId="0" fontId="19" fillId="0" borderId="89" xfId="0" applyFont="1" applyBorder="1"/>
    <xf numFmtId="0" fontId="19" fillId="0" borderId="37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/>
    </xf>
    <xf numFmtId="0" fontId="19" fillId="3" borderId="37" xfId="0" applyFont="1" applyFill="1" applyBorder="1" applyAlignment="1">
      <alignment horizontal="center" vertical="center"/>
    </xf>
    <xf numFmtId="0" fontId="15" fillId="0" borderId="88" xfId="0" applyFont="1" applyBorder="1" applyAlignment="1">
      <alignment horizontal="center" vertical="center"/>
    </xf>
    <xf numFmtId="0" fontId="15" fillId="0" borderId="89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90" xfId="0" applyFont="1" applyBorder="1" applyAlignment="1">
      <alignment horizontal="center" vertical="center"/>
    </xf>
    <xf numFmtId="49" fontId="15" fillId="0" borderId="89" xfId="1" applyNumberFormat="1" applyFont="1" applyBorder="1" applyAlignment="1" applyProtection="1">
      <alignment horizontal="center" vertical="center"/>
    </xf>
    <xf numFmtId="49" fontId="15" fillId="0" borderId="90" xfId="1" applyNumberFormat="1" applyFont="1" applyBorder="1" applyAlignment="1" applyProtection="1">
      <alignment horizontal="center" vertical="center"/>
    </xf>
    <xf numFmtId="164" fontId="18" fillId="6" borderId="90" xfId="1" applyFont="1" applyFill="1" applyBorder="1" applyAlignment="1" applyProtection="1">
      <alignment horizontal="right" vertical="center"/>
    </xf>
    <xf numFmtId="164" fontId="19" fillId="3" borderId="91" xfId="1" applyFont="1" applyFill="1" applyBorder="1" applyAlignment="1" applyProtection="1">
      <alignment horizontal="right" vertical="center"/>
    </xf>
    <xf numFmtId="49" fontId="19" fillId="8" borderId="92" xfId="1" applyNumberFormat="1" applyFont="1" applyFill="1" applyBorder="1" applyAlignment="1" applyProtection="1">
      <alignment horizontal="center" vertical="center"/>
    </xf>
    <xf numFmtId="0" fontId="19" fillId="5" borderId="93" xfId="0" applyFont="1" applyFill="1" applyBorder="1" applyAlignment="1">
      <alignment horizontal="center" vertical="center"/>
    </xf>
    <xf numFmtId="164" fontId="18" fillId="6" borderId="94" xfId="0" applyNumberFormat="1" applyFont="1" applyFill="1" applyBorder="1" applyAlignment="1">
      <alignment horizontal="center" vertical="center"/>
    </xf>
    <xf numFmtId="164" fontId="19" fillId="3" borderId="53" xfId="0" applyNumberFormat="1" applyFont="1" applyFill="1" applyBorder="1" applyAlignment="1">
      <alignment horizontal="center" vertical="center"/>
    </xf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ECF"/>
      <rgbColor rgb="FFDCE6F2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2F2F2"/>
      <rgbColor rgb="FFF2DCDB"/>
      <rgbColor rgb="FFC4F058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13" Type="http://schemas.openxmlformats.org/officeDocument/2006/relationships/image" Target="../media/image14.jpeg"/><Relationship Id="rId3" Type="http://schemas.openxmlformats.org/officeDocument/2006/relationships/image" Target="../media/image4.jpeg"/><Relationship Id="rId7" Type="http://schemas.openxmlformats.org/officeDocument/2006/relationships/image" Target="../media/image8.jpg"/><Relationship Id="rId12" Type="http://schemas.openxmlformats.org/officeDocument/2006/relationships/image" Target="../media/image13.jpeg"/><Relationship Id="rId2" Type="http://schemas.openxmlformats.org/officeDocument/2006/relationships/image" Target="../media/image3.jpeg"/><Relationship Id="rId1" Type="http://schemas.openxmlformats.org/officeDocument/2006/relationships/image" Target="../media/image1.wmf"/><Relationship Id="rId6" Type="http://schemas.openxmlformats.org/officeDocument/2006/relationships/image" Target="../media/image7.jpg"/><Relationship Id="rId11" Type="http://schemas.openxmlformats.org/officeDocument/2006/relationships/image" Target="../media/image12.jpeg"/><Relationship Id="rId5" Type="http://schemas.openxmlformats.org/officeDocument/2006/relationships/image" Target="../media/image6.jpeg"/><Relationship Id="rId10" Type="http://schemas.openxmlformats.org/officeDocument/2006/relationships/image" Target="../media/image11.jpg"/><Relationship Id="rId4" Type="http://schemas.openxmlformats.org/officeDocument/2006/relationships/image" Target="../media/image5.jpeg"/><Relationship Id="rId9" Type="http://schemas.openxmlformats.org/officeDocument/2006/relationships/image" Target="../media/image10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413484</xdr:colOff>
      <xdr:row>1</xdr:row>
      <xdr:rowOff>108028</xdr:rowOff>
    </xdr:from>
    <xdr:to>
      <xdr:col>6</xdr:col>
      <xdr:colOff>2045892</xdr:colOff>
      <xdr:row>2</xdr:row>
      <xdr:rowOff>257788</xdr:rowOff>
    </xdr:to>
    <xdr:pic>
      <xdr:nvPicPr>
        <xdr:cNvPr id="2" name="Picture 1" descr="trinkreif_logo.ep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13484" y="329540"/>
          <a:ext cx="2991013" cy="51894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488031</xdr:colOff>
      <xdr:row>57</xdr:row>
      <xdr:rowOff>29865</xdr:rowOff>
    </xdr:from>
    <xdr:to>
      <xdr:col>12</xdr:col>
      <xdr:colOff>52111</xdr:colOff>
      <xdr:row>71</xdr:row>
      <xdr:rowOff>58628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6867566" y="14767772"/>
          <a:ext cx="7198847" cy="27902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338746</xdr:colOff>
      <xdr:row>1</xdr:row>
      <xdr:rowOff>48926</xdr:rowOff>
    </xdr:from>
    <xdr:to>
      <xdr:col>2</xdr:col>
      <xdr:colOff>811395</xdr:colOff>
      <xdr:row>2</xdr:row>
      <xdr:rowOff>123579</xdr:rowOff>
    </xdr:to>
    <xdr:pic>
      <xdr:nvPicPr>
        <xdr:cNvPr id="15" name="Picture 1" descr="trinkreif_logo.eps">
          <a:extLst>
            <a:ext uri="{FF2B5EF4-FFF2-40B4-BE49-F238E27FC236}">
              <a16:creationId xmlns:a16="http://schemas.microsoft.com/office/drawing/2014/main" id="{5D876B13-0DBB-4064-8DB2-3EE219B7B1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746" y="258476"/>
          <a:ext cx="3006299" cy="512803"/>
        </a:xfrm>
        <a:prstGeom prst="rect">
          <a:avLst/>
        </a:prstGeom>
      </xdr:spPr>
    </xdr:pic>
    <xdr:clientData/>
  </xdr:twoCellAnchor>
  <xdr:twoCellAnchor editAs="oneCell">
    <xdr:from>
      <xdr:col>4</xdr:col>
      <xdr:colOff>263896</xdr:colOff>
      <xdr:row>8</xdr:row>
      <xdr:rowOff>115455</xdr:rowOff>
    </xdr:from>
    <xdr:to>
      <xdr:col>4</xdr:col>
      <xdr:colOff>1583376</xdr:colOff>
      <xdr:row>8</xdr:row>
      <xdr:rowOff>2094675</xdr:rowOff>
    </xdr:to>
    <xdr:pic>
      <xdr:nvPicPr>
        <xdr:cNvPr id="16" name="Picture 3">
          <a:extLst>
            <a:ext uri="{FF2B5EF4-FFF2-40B4-BE49-F238E27FC236}">
              <a16:creationId xmlns:a16="http://schemas.microsoft.com/office/drawing/2014/main" id="{EAB8F1ED-F148-4586-96BB-B0C233864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54921" y="2849130"/>
          <a:ext cx="1319480" cy="1979220"/>
        </a:xfrm>
        <a:prstGeom prst="rect">
          <a:avLst/>
        </a:prstGeom>
      </xdr:spPr>
    </xdr:pic>
    <xdr:clientData/>
  </xdr:twoCellAnchor>
  <xdr:twoCellAnchor editAs="oneCell">
    <xdr:from>
      <xdr:col>4</xdr:col>
      <xdr:colOff>230906</xdr:colOff>
      <xdr:row>9</xdr:row>
      <xdr:rowOff>65973</xdr:rowOff>
    </xdr:from>
    <xdr:to>
      <xdr:col>4</xdr:col>
      <xdr:colOff>1599867</xdr:colOff>
      <xdr:row>9</xdr:row>
      <xdr:rowOff>2119415</xdr:rowOff>
    </xdr:to>
    <xdr:pic>
      <xdr:nvPicPr>
        <xdr:cNvPr id="17" name="Picture 4">
          <a:extLst>
            <a:ext uri="{FF2B5EF4-FFF2-40B4-BE49-F238E27FC236}">
              <a16:creationId xmlns:a16="http://schemas.microsoft.com/office/drawing/2014/main" id="{B090DC4B-6B62-4D3A-8827-4AC62F7A9B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1931" y="4971348"/>
          <a:ext cx="1368961" cy="2053442"/>
        </a:xfrm>
        <a:prstGeom prst="rect">
          <a:avLst/>
        </a:prstGeom>
      </xdr:spPr>
    </xdr:pic>
    <xdr:clientData/>
  </xdr:twoCellAnchor>
  <xdr:twoCellAnchor editAs="oneCell">
    <xdr:from>
      <xdr:col>4</xdr:col>
      <xdr:colOff>230910</xdr:colOff>
      <xdr:row>10</xdr:row>
      <xdr:rowOff>56951</xdr:rowOff>
    </xdr:from>
    <xdr:to>
      <xdr:col>4</xdr:col>
      <xdr:colOff>1610664</xdr:colOff>
      <xdr:row>10</xdr:row>
      <xdr:rowOff>2126582</xdr:rowOff>
    </xdr:to>
    <xdr:pic>
      <xdr:nvPicPr>
        <xdr:cNvPr id="18" name="Picture 5">
          <a:extLst>
            <a:ext uri="{FF2B5EF4-FFF2-40B4-BE49-F238E27FC236}">
              <a16:creationId xmlns:a16="http://schemas.microsoft.com/office/drawing/2014/main" id="{F290009F-A76A-46F8-8E51-9A8A61ADCE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1935" y="7134026"/>
          <a:ext cx="1379754" cy="2069631"/>
        </a:xfrm>
        <a:prstGeom prst="rect">
          <a:avLst/>
        </a:prstGeom>
      </xdr:spPr>
    </xdr:pic>
    <xdr:clientData/>
  </xdr:twoCellAnchor>
  <xdr:twoCellAnchor editAs="oneCell">
    <xdr:from>
      <xdr:col>4</xdr:col>
      <xdr:colOff>193462</xdr:colOff>
      <xdr:row>11</xdr:row>
      <xdr:rowOff>131947</xdr:rowOff>
    </xdr:from>
    <xdr:to>
      <xdr:col>4</xdr:col>
      <xdr:colOff>1645209</xdr:colOff>
      <xdr:row>11</xdr:row>
      <xdr:rowOff>2309568</xdr:rowOff>
    </xdr:to>
    <xdr:pic>
      <xdr:nvPicPr>
        <xdr:cNvPr id="19" name="Picture 6">
          <a:extLst>
            <a:ext uri="{FF2B5EF4-FFF2-40B4-BE49-F238E27FC236}">
              <a16:creationId xmlns:a16="http://schemas.microsoft.com/office/drawing/2014/main" id="{6BD42578-F8C3-4C84-AAA2-01E5F55B2B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84487" y="9533122"/>
          <a:ext cx="1451747" cy="2177621"/>
        </a:xfrm>
        <a:prstGeom prst="rect">
          <a:avLst/>
        </a:prstGeom>
      </xdr:spPr>
    </xdr:pic>
    <xdr:clientData/>
  </xdr:twoCellAnchor>
  <xdr:twoCellAnchor editAs="oneCell">
    <xdr:from>
      <xdr:col>4</xdr:col>
      <xdr:colOff>131946</xdr:colOff>
      <xdr:row>13</xdr:row>
      <xdr:rowOff>32617</xdr:rowOff>
    </xdr:from>
    <xdr:to>
      <xdr:col>4</xdr:col>
      <xdr:colOff>1682181</xdr:colOff>
      <xdr:row>13</xdr:row>
      <xdr:rowOff>2127663</xdr:rowOff>
    </xdr:to>
    <xdr:pic>
      <xdr:nvPicPr>
        <xdr:cNvPr id="20" name="Picture 7">
          <a:extLst>
            <a:ext uri="{FF2B5EF4-FFF2-40B4-BE49-F238E27FC236}">
              <a16:creationId xmlns:a16="http://schemas.microsoft.com/office/drawing/2014/main" id="{DDFE6BAC-3435-44B2-86F7-3152948AA2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2971" y="13977217"/>
          <a:ext cx="1550235" cy="2095046"/>
        </a:xfrm>
        <a:prstGeom prst="rect">
          <a:avLst/>
        </a:prstGeom>
      </xdr:spPr>
    </xdr:pic>
    <xdr:clientData/>
  </xdr:twoCellAnchor>
  <xdr:twoCellAnchor editAs="oneCell">
    <xdr:from>
      <xdr:col>4</xdr:col>
      <xdr:colOff>157659</xdr:colOff>
      <xdr:row>14</xdr:row>
      <xdr:rowOff>82468</xdr:rowOff>
    </xdr:from>
    <xdr:to>
      <xdr:col>4</xdr:col>
      <xdr:colOff>1658801</xdr:colOff>
      <xdr:row>14</xdr:row>
      <xdr:rowOff>2111168</xdr:rowOff>
    </xdr:to>
    <xdr:pic>
      <xdr:nvPicPr>
        <xdr:cNvPr id="21" name="Picture 8">
          <a:extLst>
            <a:ext uri="{FF2B5EF4-FFF2-40B4-BE49-F238E27FC236}">
              <a16:creationId xmlns:a16="http://schemas.microsoft.com/office/drawing/2014/main" id="{BD8EADB0-0310-45C0-86A0-883625CF4C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8684" y="16198768"/>
          <a:ext cx="1501142" cy="2028700"/>
        </a:xfrm>
        <a:prstGeom prst="rect">
          <a:avLst/>
        </a:prstGeom>
      </xdr:spPr>
    </xdr:pic>
    <xdr:clientData/>
  </xdr:twoCellAnchor>
  <xdr:twoCellAnchor editAs="oneCell">
    <xdr:from>
      <xdr:col>4</xdr:col>
      <xdr:colOff>280390</xdr:colOff>
      <xdr:row>12</xdr:row>
      <xdr:rowOff>64414</xdr:rowOff>
    </xdr:from>
    <xdr:to>
      <xdr:col>4</xdr:col>
      <xdr:colOff>1622902</xdr:colOff>
      <xdr:row>12</xdr:row>
      <xdr:rowOff>2078181</xdr:rowOff>
    </xdr:to>
    <xdr:pic>
      <xdr:nvPicPr>
        <xdr:cNvPr id="22" name="Picture 9">
          <a:extLst>
            <a:ext uri="{FF2B5EF4-FFF2-40B4-BE49-F238E27FC236}">
              <a16:creationId xmlns:a16="http://schemas.microsoft.com/office/drawing/2014/main" id="{BE0EAA27-8A08-44F3-A139-B95ABB8135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1415" y="11837314"/>
          <a:ext cx="1342512" cy="2013767"/>
        </a:xfrm>
        <a:prstGeom prst="rect">
          <a:avLst/>
        </a:prstGeom>
      </xdr:spPr>
    </xdr:pic>
    <xdr:clientData/>
  </xdr:twoCellAnchor>
  <xdr:twoCellAnchor editAs="oneCell">
    <xdr:from>
      <xdr:col>4</xdr:col>
      <xdr:colOff>125945</xdr:colOff>
      <xdr:row>15</xdr:row>
      <xdr:rowOff>49482</xdr:rowOff>
    </xdr:from>
    <xdr:to>
      <xdr:col>4</xdr:col>
      <xdr:colOff>1660161</xdr:colOff>
      <xdr:row>15</xdr:row>
      <xdr:rowOff>2122879</xdr:rowOff>
    </xdr:to>
    <xdr:pic>
      <xdr:nvPicPr>
        <xdr:cNvPr id="23" name="Picture 10">
          <a:extLst>
            <a:ext uri="{FF2B5EF4-FFF2-40B4-BE49-F238E27FC236}">
              <a16:creationId xmlns:a16="http://schemas.microsoft.com/office/drawing/2014/main" id="{006761EA-3A58-428F-BAC4-597382DF7C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6970" y="18337482"/>
          <a:ext cx="1534216" cy="2073397"/>
        </a:xfrm>
        <a:prstGeom prst="rect">
          <a:avLst/>
        </a:prstGeom>
      </xdr:spPr>
    </xdr:pic>
    <xdr:clientData/>
  </xdr:twoCellAnchor>
  <xdr:twoCellAnchor editAs="oneCell">
    <xdr:from>
      <xdr:col>4</xdr:col>
      <xdr:colOff>164932</xdr:colOff>
      <xdr:row>16</xdr:row>
      <xdr:rowOff>85131</xdr:rowOff>
    </xdr:from>
    <xdr:to>
      <xdr:col>4</xdr:col>
      <xdr:colOff>1661716</xdr:colOff>
      <xdr:row>16</xdr:row>
      <xdr:rowOff>2107941</xdr:rowOff>
    </xdr:to>
    <xdr:pic>
      <xdr:nvPicPr>
        <xdr:cNvPr id="24" name="Picture 11">
          <a:extLst>
            <a:ext uri="{FF2B5EF4-FFF2-40B4-BE49-F238E27FC236}">
              <a16:creationId xmlns:a16="http://schemas.microsoft.com/office/drawing/2014/main" id="{20D215C6-F896-4C73-9DE9-E67A3AF95C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55957" y="20544831"/>
          <a:ext cx="1496784" cy="2022810"/>
        </a:xfrm>
        <a:prstGeom prst="rect">
          <a:avLst/>
        </a:prstGeom>
      </xdr:spPr>
    </xdr:pic>
    <xdr:clientData/>
  </xdr:twoCellAnchor>
  <xdr:twoCellAnchor editAs="oneCell">
    <xdr:from>
      <xdr:col>4</xdr:col>
      <xdr:colOff>181428</xdr:colOff>
      <xdr:row>17</xdr:row>
      <xdr:rowOff>152011</xdr:rowOff>
    </xdr:from>
    <xdr:to>
      <xdr:col>4</xdr:col>
      <xdr:colOff>1630477</xdr:colOff>
      <xdr:row>17</xdr:row>
      <xdr:rowOff>2325584</xdr:rowOff>
    </xdr:to>
    <xdr:pic>
      <xdr:nvPicPr>
        <xdr:cNvPr id="25" name="Picture 12">
          <a:extLst>
            <a:ext uri="{FF2B5EF4-FFF2-40B4-BE49-F238E27FC236}">
              <a16:creationId xmlns:a16="http://schemas.microsoft.com/office/drawing/2014/main" id="{95847641-B269-4FE9-9D90-F77950A3B0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453" y="22783411"/>
          <a:ext cx="1449049" cy="2173573"/>
        </a:xfrm>
        <a:prstGeom prst="rect">
          <a:avLst/>
        </a:prstGeom>
      </xdr:spPr>
    </xdr:pic>
    <xdr:clientData/>
  </xdr:twoCellAnchor>
  <xdr:twoCellAnchor editAs="oneCell">
    <xdr:from>
      <xdr:col>4</xdr:col>
      <xdr:colOff>75717</xdr:colOff>
      <xdr:row>19</xdr:row>
      <xdr:rowOff>82467</xdr:rowOff>
    </xdr:from>
    <xdr:to>
      <xdr:col>4</xdr:col>
      <xdr:colOff>1623717</xdr:colOff>
      <xdr:row>19</xdr:row>
      <xdr:rowOff>2134467</xdr:rowOff>
    </xdr:to>
    <xdr:pic>
      <xdr:nvPicPr>
        <xdr:cNvPr id="26" name="Picture 13">
          <a:extLst>
            <a:ext uri="{FF2B5EF4-FFF2-40B4-BE49-F238E27FC236}">
              <a16:creationId xmlns:a16="http://schemas.microsoft.com/office/drawing/2014/main" id="{A22A7E84-DDAA-4BFD-B07B-10F315B0723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6004" t="14340" r="1126" b="-833"/>
        <a:stretch/>
      </xdr:blipFill>
      <xdr:spPr>
        <a:xfrm>
          <a:off x="4466742" y="27285867"/>
          <a:ext cx="1548000" cy="2052000"/>
        </a:xfrm>
        <a:prstGeom prst="rect">
          <a:avLst/>
        </a:prstGeom>
      </xdr:spPr>
    </xdr:pic>
    <xdr:clientData/>
  </xdr:twoCellAnchor>
  <xdr:twoCellAnchor editAs="oneCell">
    <xdr:from>
      <xdr:col>4</xdr:col>
      <xdr:colOff>148441</xdr:colOff>
      <xdr:row>18</xdr:row>
      <xdr:rowOff>182559</xdr:rowOff>
    </xdr:from>
    <xdr:to>
      <xdr:col>4</xdr:col>
      <xdr:colOff>1642013</xdr:colOff>
      <xdr:row>18</xdr:row>
      <xdr:rowOff>2090559</xdr:rowOff>
    </xdr:to>
    <xdr:pic>
      <xdr:nvPicPr>
        <xdr:cNvPr id="27" name="Picture 14">
          <a:extLst>
            <a:ext uri="{FF2B5EF4-FFF2-40B4-BE49-F238E27FC236}">
              <a16:creationId xmlns:a16="http://schemas.microsoft.com/office/drawing/2014/main" id="{C0E98177-7526-4B32-9899-4620253FC6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854" b="1003"/>
        <a:stretch/>
      </xdr:blipFill>
      <xdr:spPr>
        <a:xfrm>
          <a:off x="4539466" y="25214259"/>
          <a:ext cx="1493572" cy="190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trinkreif.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95"/>
  <sheetViews>
    <sheetView showGridLines="0" tabSelected="1" topLeftCell="E1" zoomScale="86" zoomScaleNormal="86" workbookViewId="0">
      <selection activeCell="J2" sqref="J2:O2"/>
    </sheetView>
  </sheetViews>
  <sheetFormatPr baseColWidth="10" defaultColWidth="10.83203125" defaultRowHeight="16" outlineLevelRow="1" outlineLevelCol="1" x14ac:dyDescent="0.2"/>
  <cols>
    <col min="1" max="1" width="12.83203125" style="1" hidden="1" customWidth="1" outlineLevel="1"/>
    <col min="2" max="2" width="9.5" style="1" hidden="1" customWidth="1" outlineLevel="1"/>
    <col min="3" max="3" width="11.5" style="1" hidden="1" customWidth="1" outlineLevel="1"/>
    <col min="4" max="4" width="13.83203125" style="1" hidden="1" customWidth="1" collapsed="1"/>
    <col min="5" max="5" width="17.83203125" style="1" customWidth="1"/>
    <col min="6" max="6" width="18.5" style="1" hidden="1" customWidth="1"/>
    <col min="7" max="7" width="31.6640625" style="2" customWidth="1"/>
    <col min="8" max="8" width="42.83203125" style="2" customWidth="1"/>
    <col min="9" max="9" width="18.5" style="1" hidden="1" customWidth="1" outlineLevel="1"/>
    <col min="10" max="10" width="8.6640625" style="3" customWidth="1" collapsed="1"/>
    <col min="11" max="11" width="8.6640625" style="4" customWidth="1"/>
    <col min="12" max="12" width="8.33203125" style="3" customWidth="1"/>
    <col min="13" max="13" width="9" style="5" customWidth="1"/>
    <col min="14" max="14" width="8" style="5" hidden="1" customWidth="1"/>
    <col min="15" max="15" width="10.83203125" style="5" customWidth="1"/>
    <col min="16" max="16" width="18.6640625" style="5" hidden="1" customWidth="1" outlineLevel="1"/>
    <col min="17" max="18" width="10" style="6" hidden="1" customWidth="1" outlineLevel="1"/>
    <col min="19" max="19" width="10.5" style="7" hidden="1" customWidth="1" collapsed="1"/>
    <col min="20" max="20" width="17" style="8" customWidth="1"/>
    <col min="21" max="21" width="25.33203125" style="2" hidden="1" customWidth="1" outlineLevel="1"/>
    <col min="22" max="22" width="7" style="9" customWidth="1" collapsed="1"/>
    <col min="23" max="23" width="10.33203125" style="10" hidden="1" customWidth="1"/>
    <col min="24" max="24" width="10.6640625" style="10" customWidth="1"/>
    <col min="25" max="25" width="7.6640625" style="1" customWidth="1"/>
    <col min="26" max="27" width="10.83203125" style="4" hidden="1" customWidth="1" outlineLevel="1"/>
    <col min="28" max="28" width="24.6640625" style="4" hidden="1" customWidth="1" outlineLevel="1"/>
    <col min="29" max="29" width="46.83203125" style="1" hidden="1" customWidth="1" outlineLevel="1"/>
    <col min="30" max="30" width="10.83203125" collapsed="1"/>
    <col min="627" max="1025" width="10.5" customWidth="1"/>
  </cols>
  <sheetData>
    <row r="1" spans="1:1024" ht="17" thickBot="1" x14ac:dyDescent="0.25">
      <c r="S1" s="6"/>
      <c r="T1" s="6"/>
      <c r="W1" s="9"/>
      <c r="X1" s="9"/>
    </row>
    <row r="2" spans="1:1024" ht="29" customHeight="1" x14ac:dyDescent="0.2">
      <c r="G2" s="158"/>
      <c r="H2" s="11" t="s">
        <v>1</v>
      </c>
      <c r="I2" s="12"/>
      <c r="J2" s="163"/>
      <c r="K2" s="163"/>
      <c r="L2" s="163"/>
      <c r="M2" s="163"/>
      <c r="N2" s="163"/>
      <c r="O2" s="163"/>
      <c r="S2" s="6"/>
      <c r="T2" s="171" t="s">
        <v>0</v>
      </c>
      <c r="V2" s="164" t="s">
        <v>26</v>
      </c>
      <c r="W2" s="164"/>
      <c r="X2" s="164"/>
    </row>
    <row r="3" spans="1:1024" ht="31" customHeight="1" thickBot="1" x14ac:dyDescent="0.25">
      <c r="G3" s="158"/>
      <c r="H3" s="13" t="s">
        <v>3</v>
      </c>
      <c r="I3" s="14"/>
      <c r="J3" s="165"/>
      <c r="K3" s="165"/>
      <c r="L3" s="165"/>
      <c r="M3" s="165"/>
      <c r="N3" s="165"/>
      <c r="O3" s="165"/>
      <c r="S3" s="6"/>
      <c r="T3" s="172"/>
      <c r="V3" s="15" t="s">
        <v>4</v>
      </c>
      <c r="W3" s="16" t="s">
        <v>5</v>
      </c>
      <c r="X3" s="17" t="s">
        <v>240</v>
      </c>
    </row>
    <row r="4" spans="1:1024" ht="28" customHeight="1" thickBot="1" x14ac:dyDescent="0.25">
      <c r="D4" s="159" t="s">
        <v>239</v>
      </c>
      <c r="E4" s="159"/>
      <c r="F4" s="159"/>
      <c r="G4" s="160"/>
      <c r="H4" s="18" t="s">
        <v>7</v>
      </c>
      <c r="I4" s="14"/>
      <c r="J4" s="166"/>
      <c r="K4" s="166"/>
      <c r="L4" s="166"/>
      <c r="M4" s="166"/>
      <c r="N4" s="166"/>
      <c r="O4" s="166"/>
      <c r="S4" s="6"/>
      <c r="T4" s="172"/>
      <c r="V4" s="167">
        <f>SUM(V14:V66)</f>
        <v>0</v>
      </c>
      <c r="W4" s="168">
        <f>SUM(W14:W66)</f>
        <v>0</v>
      </c>
      <c r="X4" s="169">
        <f>SUM(X14:X66)</f>
        <v>0</v>
      </c>
    </row>
    <row r="5" spans="1:1024" ht="32" customHeight="1" thickBot="1" x14ac:dyDescent="0.25">
      <c r="D5" s="161" t="s">
        <v>257</v>
      </c>
      <c r="E5" s="161"/>
      <c r="F5" s="161"/>
      <c r="G5" s="162"/>
      <c r="H5" s="19" t="s">
        <v>8</v>
      </c>
      <c r="I5" s="20"/>
      <c r="J5" s="170"/>
      <c r="K5" s="170"/>
      <c r="L5" s="170"/>
      <c r="M5" s="170"/>
      <c r="N5" s="170"/>
      <c r="O5" s="170"/>
      <c r="S5" s="6"/>
      <c r="T5" s="173"/>
      <c r="V5" s="167"/>
      <c r="W5" s="168"/>
      <c r="X5" s="169"/>
    </row>
    <row r="6" spans="1:1024" ht="14" customHeight="1" x14ac:dyDescent="0.2">
      <c r="G6" s="21"/>
      <c r="H6" s="22"/>
      <c r="J6" s="23"/>
      <c r="S6" s="6"/>
      <c r="T6" s="6"/>
      <c r="U6" s="24"/>
      <c r="W6" s="9"/>
      <c r="X6" s="9"/>
    </row>
    <row r="7" spans="1:1024" ht="20" hidden="1" customHeight="1" outlineLevel="1" x14ac:dyDescent="0.2">
      <c r="G7" s="21"/>
      <c r="H7" s="25" t="s">
        <v>9</v>
      </c>
      <c r="I7" s="26"/>
      <c r="J7" s="174"/>
      <c r="K7" s="174"/>
      <c r="L7" s="175"/>
      <c r="M7" s="175"/>
      <c r="N7" s="176"/>
      <c r="O7" s="176"/>
      <c r="U7" s="24"/>
      <c r="V7" s="177" t="s">
        <v>10</v>
      </c>
      <c r="W7" s="177"/>
      <c r="X7" s="27"/>
    </row>
    <row r="8" spans="1:1024" ht="20" hidden="1" customHeight="1" outlineLevel="1" x14ac:dyDescent="0.2">
      <c r="G8" s="21"/>
      <c r="H8" s="28" t="s">
        <v>11</v>
      </c>
      <c r="I8" s="29"/>
      <c r="J8" s="178"/>
      <c r="K8" s="178"/>
      <c r="L8" s="179"/>
      <c r="M8" s="179"/>
      <c r="N8" s="180"/>
      <c r="O8" s="180"/>
      <c r="U8" s="24"/>
      <c r="V8" s="181" t="s">
        <v>12</v>
      </c>
      <c r="W8" s="181"/>
      <c r="X8" s="30">
        <f>W4+X7</f>
        <v>0</v>
      </c>
    </row>
    <row r="9" spans="1:1024" ht="20" hidden="1" customHeight="1" outlineLevel="1" x14ac:dyDescent="0.2">
      <c r="G9" s="21"/>
      <c r="H9" s="28" t="s">
        <v>13</v>
      </c>
      <c r="I9" s="29"/>
      <c r="J9" s="178"/>
      <c r="K9" s="178"/>
      <c r="L9" s="179"/>
      <c r="M9" s="179"/>
      <c r="N9" s="180"/>
      <c r="O9" s="180"/>
      <c r="U9" s="24"/>
      <c r="V9" s="181" t="s">
        <v>14</v>
      </c>
      <c r="W9" s="181"/>
      <c r="X9" s="31">
        <f>X8*0.2</f>
        <v>0</v>
      </c>
    </row>
    <row r="10" spans="1:1024" ht="20" hidden="1" customHeight="1" outlineLevel="1" x14ac:dyDescent="0.2">
      <c r="G10" s="21"/>
      <c r="H10" s="32" t="s">
        <v>15</v>
      </c>
      <c r="I10" s="33"/>
      <c r="J10" s="182"/>
      <c r="K10" s="182"/>
      <c r="L10" s="183"/>
      <c r="M10" s="183"/>
      <c r="N10" s="184"/>
      <c r="O10" s="184"/>
      <c r="U10" s="24"/>
      <c r="V10" s="185" t="s">
        <v>16</v>
      </c>
      <c r="W10" s="185"/>
      <c r="X10" s="34">
        <f>X9+X8</f>
        <v>0</v>
      </c>
      <c r="Z10" s="35" t="s">
        <v>17</v>
      </c>
      <c r="AA10" s="36"/>
      <c r="AB10" s="37" t="s">
        <v>18</v>
      </c>
      <c r="AC10" s="38" t="s">
        <v>19</v>
      </c>
    </row>
    <row r="11" spans="1:1024" ht="14" customHeight="1" collapsed="1" thickBot="1" x14ac:dyDescent="0.25">
      <c r="G11" s="21"/>
      <c r="H11" s="22"/>
      <c r="J11" s="23"/>
      <c r="U11" s="24"/>
      <c r="W11" s="9"/>
      <c r="X11" s="9"/>
    </row>
    <row r="12" spans="1:1024" s="40" customFormat="1" ht="26.25" customHeight="1" x14ac:dyDescent="0.2">
      <c r="A12" s="186" t="s">
        <v>20</v>
      </c>
      <c r="B12" s="186"/>
      <c r="C12" s="186"/>
      <c r="D12" s="186" t="s">
        <v>21</v>
      </c>
      <c r="E12" s="186"/>
      <c r="F12" s="186"/>
      <c r="G12" s="187" t="s">
        <v>22</v>
      </c>
      <c r="H12" s="187"/>
      <c r="I12" s="187"/>
      <c r="J12" s="187"/>
      <c r="K12" s="187"/>
      <c r="L12" s="187"/>
      <c r="M12" s="187" t="s">
        <v>23</v>
      </c>
      <c r="N12" s="187"/>
      <c r="O12" s="187"/>
      <c r="P12" s="188" t="s">
        <v>24</v>
      </c>
      <c r="Q12" s="188"/>
      <c r="R12" s="188"/>
      <c r="S12" s="188"/>
      <c r="T12" s="188"/>
      <c r="U12" s="39" t="s">
        <v>25</v>
      </c>
      <c r="V12" s="164" t="s">
        <v>26</v>
      </c>
      <c r="W12" s="164"/>
      <c r="X12" s="164"/>
      <c r="Z12" s="41" t="s">
        <v>27</v>
      </c>
      <c r="AA12" s="42" t="s">
        <v>28</v>
      </c>
      <c r="AB12" s="43" t="s">
        <v>18</v>
      </c>
      <c r="AC12" s="44" t="s">
        <v>19</v>
      </c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s="1" customFormat="1" ht="47" customHeight="1" thickBot="1" x14ac:dyDescent="0.25">
      <c r="A13" s="45" t="s">
        <v>29</v>
      </c>
      <c r="B13" s="46" t="s">
        <v>30</v>
      </c>
      <c r="C13" s="47" t="s">
        <v>31</v>
      </c>
      <c r="D13" s="48" t="s">
        <v>32</v>
      </c>
      <c r="E13" s="49" t="s">
        <v>33</v>
      </c>
      <c r="F13" s="50" t="s">
        <v>34</v>
      </c>
      <c r="G13" s="51" t="s">
        <v>35</v>
      </c>
      <c r="H13" s="52" t="s">
        <v>36</v>
      </c>
      <c r="I13" s="49" t="s">
        <v>37</v>
      </c>
      <c r="J13" s="53" t="s">
        <v>38</v>
      </c>
      <c r="K13" s="54" t="s">
        <v>39</v>
      </c>
      <c r="L13" s="55" t="s">
        <v>4</v>
      </c>
      <c r="M13" s="56" t="s">
        <v>40</v>
      </c>
      <c r="N13" s="57" t="s">
        <v>41</v>
      </c>
      <c r="O13" s="58" t="s">
        <v>42</v>
      </c>
      <c r="P13" s="59" t="s">
        <v>43</v>
      </c>
      <c r="Q13" s="57" t="s">
        <v>44</v>
      </c>
      <c r="R13" s="59"/>
      <c r="S13" s="60" t="s">
        <v>45</v>
      </c>
      <c r="T13" s="61"/>
      <c r="U13" s="62"/>
      <c r="V13" s="63" t="s">
        <v>4</v>
      </c>
      <c r="W13" s="64" t="s">
        <v>5</v>
      </c>
      <c r="X13" s="65" t="s">
        <v>240</v>
      </c>
      <c r="Y13" s="66"/>
      <c r="Z13" s="67"/>
      <c r="AA13" s="68"/>
      <c r="AB13" s="69"/>
      <c r="AC13" s="70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15.75" customHeight="1" x14ac:dyDescent="0.2">
      <c r="A14" s="71" t="s">
        <v>116</v>
      </c>
      <c r="B14" s="72" t="s">
        <v>117</v>
      </c>
      <c r="C14" s="73" t="s">
        <v>118</v>
      </c>
      <c r="D14" s="74" t="s">
        <v>119</v>
      </c>
      <c r="E14" s="75" t="s">
        <v>120</v>
      </c>
      <c r="F14" s="76" t="s">
        <v>121</v>
      </c>
      <c r="G14" s="77" t="s">
        <v>155</v>
      </c>
      <c r="H14" s="78" t="s">
        <v>241</v>
      </c>
      <c r="I14" s="75" t="s">
        <v>124</v>
      </c>
      <c r="J14" s="233">
        <v>2012</v>
      </c>
      <c r="K14" s="79" t="s">
        <v>156</v>
      </c>
      <c r="L14" s="80">
        <v>1</v>
      </c>
      <c r="M14" s="81" t="s">
        <v>139</v>
      </c>
      <c r="N14" s="82" t="s">
        <v>121</v>
      </c>
      <c r="O14" s="83" t="s">
        <v>121</v>
      </c>
      <c r="P14" s="84" t="s">
        <v>152</v>
      </c>
      <c r="Q14" s="85" t="s">
        <v>242</v>
      </c>
      <c r="R14" s="86" t="s">
        <v>129</v>
      </c>
      <c r="S14" s="87">
        <f t="shared" ref="S14:S53" si="0">T14/1.2</f>
        <v>79.166666666666671</v>
      </c>
      <c r="T14" s="88">
        <v>95</v>
      </c>
      <c r="U14" s="89"/>
      <c r="V14" s="90"/>
      <c r="W14" s="91">
        <f t="shared" ref="W14:W53" si="1">V14*S14</f>
        <v>0</v>
      </c>
      <c r="X14" s="92">
        <f t="shared" ref="X14:X53" si="2">V14*T14</f>
        <v>0</v>
      </c>
      <c r="Y14" s="234"/>
      <c r="Z14" s="93"/>
      <c r="AA14" s="94"/>
      <c r="AB14" s="95"/>
      <c r="AC14" s="96"/>
    </row>
    <row r="15" spans="1:1024" ht="15.75" customHeight="1" x14ac:dyDescent="0.2">
      <c r="A15" s="71" t="s">
        <v>116</v>
      </c>
      <c r="B15" s="72" t="s">
        <v>117</v>
      </c>
      <c r="C15" s="73" t="s">
        <v>118</v>
      </c>
      <c r="D15" s="74" t="s">
        <v>119</v>
      </c>
      <c r="E15" s="75" t="s">
        <v>120</v>
      </c>
      <c r="F15" s="76" t="s">
        <v>121</v>
      </c>
      <c r="G15" s="77" t="s">
        <v>166</v>
      </c>
      <c r="H15" s="78" t="s">
        <v>206</v>
      </c>
      <c r="I15" s="75" t="s">
        <v>207</v>
      </c>
      <c r="J15" s="233">
        <v>2017</v>
      </c>
      <c r="K15" s="79" t="s">
        <v>125</v>
      </c>
      <c r="L15" s="80">
        <v>3</v>
      </c>
      <c r="M15" s="81" t="s">
        <v>121</v>
      </c>
      <c r="N15" s="82" t="s">
        <v>121</v>
      </c>
      <c r="O15" s="83" t="s">
        <v>121</v>
      </c>
      <c r="P15" s="84" t="s">
        <v>146</v>
      </c>
      <c r="Q15" s="85" t="s">
        <v>208</v>
      </c>
      <c r="R15" s="86" t="s">
        <v>129</v>
      </c>
      <c r="S15" s="87">
        <f t="shared" si="0"/>
        <v>170</v>
      </c>
      <c r="T15" s="88">
        <v>204</v>
      </c>
      <c r="U15" s="89"/>
      <c r="V15" s="90"/>
      <c r="W15" s="91">
        <f t="shared" si="1"/>
        <v>0</v>
      </c>
      <c r="X15" s="92">
        <f t="shared" si="2"/>
        <v>0</v>
      </c>
      <c r="Y15" s="234"/>
      <c r="Z15" s="93"/>
      <c r="AA15" s="94"/>
      <c r="AB15" s="95"/>
      <c r="AC15" s="96"/>
    </row>
    <row r="16" spans="1:1024" ht="15.75" customHeight="1" x14ac:dyDescent="0.2">
      <c r="A16" s="71" t="s">
        <v>116</v>
      </c>
      <c r="B16" s="72" t="s">
        <v>117</v>
      </c>
      <c r="C16" s="73" t="s">
        <v>118</v>
      </c>
      <c r="D16" s="74" t="s">
        <v>119</v>
      </c>
      <c r="E16" s="75" t="s">
        <v>120</v>
      </c>
      <c r="F16" s="76" t="s">
        <v>121</v>
      </c>
      <c r="G16" s="77" t="s">
        <v>166</v>
      </c>
      <c r="H16" s="78" t="s">
        <v>167</v>
      </c>
      <c r="I16" s="75" t="s">
        <v>124</v>
      </c>
      <c r="J16" s="233">
        <v>2015</v>
      </c>
      <c r="K16" s="79" t="s">
        <v>125</v>
      </c>
      <c r="L16" s="80">
        <v>2</v>
      </c>
      <c r="M16" s="81" t="s">
        <v>168</v>
      </c>
      <c r="N16" s="82" t="s">
        <v>121</v>
      </c>
      <c r="O16" s="83" t="s">
        <v>121</v>
      </c>
      <c r="P16" s="84" t="s">
        <v>169</v>
      </c>
      <c r="Q16" s="85" t="s">
        <v>170</v>
      </c>
      <c r="R16" s="86" t="s">
        <v>129</v>
      </c>
      <c r="S16" s="87">
        <f t="shared" si="0"/>
        <v>500</v>
      </c>
      <c r="T16" s="88">
        <v>600</v>
      </c>
      <c r="U16" s="89"/>
      <c r="V16" s="90"/>
      <c r="W16" s="91">
        <f t="shared" si="1"/>
        <v>0</v>
      </c>
      <c r="X16" s="92">
        <f t="shared" si="2"/>
        <v>0</v>
      </c>
      <c r="Y16" s="234"/>
      <c r="Z16" s="93"/>
      <c r="AA16" s="94"/>
      <c r="AB16" s="95"/>
      <c r="AC16" s="96"/>
    </row>
    <row r="17" spans="1:29" ht="15.75" customHeight="1" x14ac:dyDescent="0.2">
      <c r="A17" s="71" t="s">
        <v>116</v>
      </c>
      <c r="B17" s="72" t="s">
        <v>117</v>
      </c>
      <c r="C17" s="73" t="s">
        <v>118</v>
      </c>
      <c r="D17" s="74" t="s">
        <v>119</v>
      </c>
      <c r="E17" s="75" t="s">
        <v>120</v>
      </c>
      <c r="F17" s="76" t="s">
        <v>121</v>
      </c>
      <c r="G17" s="77" t="s">
        <v>122</v>
      </c>
      <c r="H17" s="78" t="s">
        <v>230</v>
      </c>
      <c r="I17" s="75" t="s">
        <v>124</v>
      </c>
      <c r="J17" s="233">
        <v>2013</v>
      </c>
      <c r="K17" s="79" t="s">
        <v>125</v>
      </c>
      <c r="L17" s="80">
        <v>1</v>
      </c>
      <c r="M17" s="81" t="s">
        <v>126</v>
      </c>
      <c r="N17" s="82" t="s">
        <v>121</v>
      </c>
      <c r="O17" s="83" t="s">
        <v>121</v>
      </c>
      <c r="P17" s="84" t="s">
        <v>231</v>
      </c>
      <c r="Q17" s="85" t="s">
        <v>232</v>
      </c>
      <c r="R17" s="86" t="s">
        <v>129</v>
      </c>
      <c r="S17" s="87">
        <f t="shared" si="0"/>
        <v>91.666666666666671</v>
      </c>
      <c r="T17" s="88">
        <v>110</v>
      </c>
      <c r="U17" s="89"/>
      <c r="V17" s="90"/>
      <c r="W17" s="91">
        <f t="shared" si="1"/>
        <v>0</v>
      </c>
      <c r="X17" s="92">
        <f t="shared" si="2"/>
        <v>0</v>
      </c>
      <c r="Y17" s="234"/>
      <c r="Z17" s="93"/>
      <c r="AA17" s="94"/>
      <c r="AB17" s="95"/>
      <c r="AC17" s="96"/>
    </row>
    <row r="18" spans="1:29" ht="15.75" customHeight="1" x14ac:dyDescent="0.2">
      <c r="A18" s="71" t="s">
        <v>116</v>
      </c>
      <c r="B18" s="72" t="s">
        <v>117</v>
      </c>
      <c r="C18" s="73" t="s">
        <v>118</v>
      </c>
      <c r="D18" s="74" t="s">
        <v>119</v>
      </c>
      <c r="E18" s="75" t="s">
        <v>120</v>
      </c>
      <c r="F18" s="76" t="s">
        <v>121</v>
      </c>
      <c r="G18" s="77" t="s">
        <v>122</v>
      </c>
      <c r="H18" s="78" t="s">
        <v>230</v>
      </c>
      <c r="I18" s="75" t="s">
        <v>124</v>
      </c>
      <c r="J18" s="233">
        <v>2014</v>
      </c>
      <c r="K18" s="79" t="s">
        <v>125</v>
      </c>
      <c r="L18" s="80">
        <v>1</v>
      </c>
      <c r="M18" s="81" t="s">
        <v>126</v>
      </c>
      <c r="N18" s="82" t="s">
        <v>121</v>
      </c>
      <c r="O18" s="83" t="s">
        <v>121</v>
      </c>
      <c r="P18" s="84" t="s">
        <v>231</v>
      </c>
      <c r="Q18" s="85" t="s">
        <v>233</v>
      </c>
      <c r="R18" s="86" t="s">
        <v>129</v>
      </c>
      <c r="S18" s="87">
        <f t="shared" si="0"/>
        <v>100</v>
      </c>
      <c r="T18" s="88">
        <v>120</v>
      </c>
      <c r="U18" s="89"/>
      <c r="V18" s="90"/>
      <c r="W18" s="91">
        <f t="shared" si="1"/>
        <v>0</v>
      </c>
      <c r="X18" s="92">
        <f t="shared" si="2"/>
        <v>0</v>
      </c>
      <c r="Y18" s="234"/>
      <c r="Z18" s="93"/>
      <c r="AA18" s="94"/>
      <c r="AB18" s="95"/>
      <c r="AC18" s="96"/>
    </row>
    <row r="19" spans="1:29" ht="15.75" customHeight="1" x14ac:dyDescent="0.2">
      <c r="A19" s="71" t="s">
        <v>116</v>
      </c>
      <c r="B19" s="72" t="s">
        <v>117</v>
      </c>
      <c r="C19" s="73" t="s">
        <v>118</v>
      </c>
      <c r="D19" s="74" t="s">
        <v>119</v>
      </c>
      <c r="E19" s="75" t="s">
        <v>120</v>
      </c>
      <c r="F19" s="76" t="s">
        <v>121</v>
      </c>
      <c r="G19" s="77" t="s">
        <v>122</v>
      </c>
      <c r="H19" s="78" t="s">
        <v>230</v>
      </c>
      <c r="I19" s="75" t="s">
        <v>124</v>
      </c>
      <c r="J19" s="233">
        <v>2016</v>
      </c>
      <c r="K19" s="79" t="s">
        <v>125</v>
      </c>
      <c r="L19" s="80">
        <v>3</v>
      </c>
      <c r="M19" s="81" t="s">
        <v>126</v>
      </c>
      <c r="N19" s="82" t="s">
        <v>121</v>
      </c>
      <c r="O19" s="83" t="s">
        <v>121</v>
      </c>
      <c r="P19" s="84" t="s">
        <v>234</v>
      </c>
      <c r="Q19" s="85" t="s">
        <v>235</v>
      </c>
      <c r="R19" s="86" t="s">
        <v>129</v>
      </c>
      <c r="S19" s="87">
        <f t="shared" si="0"/>
        <v>91.666666666666671</v>
      </c>
      <c r="T19" s="88">
        <v>110</v>
      </c>
      <c r="U19" s="89"/>
      <c r="V19" s="90"/>
      <c r="W19" s="91">
        <f t="shared" si="1"/>
        <v>0</v>
      </c>
      <c r="X19" s="92">
        <f t="shared" si="2"/>
        <v>0</v>
      </c>
      <c r="Y19" s="234"/>
      <c r="Z19" s="93"/>
      <c r="AA19" s="94"/>
      <c r="AB19" s="95"/>
      <c r="AC19" s="96"/>
    </row>
    <row r="20" spans="1:29" ht="15.75" customHeight="1" x14ac:dyDescent="0.2">
      <c r="A20" s="71" t="s">
        <v>116</v>
      </c>
      <c r="B20" s="72" t="s">
        <v>117</v>
      </c>
      <c r="C20" s="73" t="s">
        <v>118</v>
      </c>
      <c r="D20" s="74" t="s">
        <v>119</v>
      </c>
      <c r="E20" s="75" t="s">
        <v>120</v>
      </c>
      <c r="F20" s="76" t="s">
        <v>121</v>
      </c>
      <c r="G20" s="77" t="s">
        <v>122</v>
      </c>
      <c r="H20" s="78" t="s">
        <v>123</v>
      </c>
      <c r="I20" s="75" t="s">
        <v>124</v>
      </c>
      <c r="J20" s="233">
        <v>2013</v>
      </c>
      <c r="K20" s="79" t="s">
        <v>125</v>
      </c>
      <c r="L20" s="80">
        <v>2</v>
      </c>
      <c r="M20" s="81" t="s">
        <v>126</v>
      </c>
      <c r="N20" s="82" t="s">
        <v>121</v>
      </c>
      <c r="O20" s="83" t="s">
        <v>121</v>
      </c>
      <c r="P20" s="84" t="s">
        <v>183</v>
      </c>
      <c r="Q20" s="85" t="s">
        <v>236</v>
      </c>
      <c r="R20" s="86" t="s">
        <v>129</v>
      </c>
      <c r="S20" s="87">
        <f t="shared" si="0"/>
        <v>70.833333333333343</v>
      </c>
      <c r="T20" s="88">
        <v>85</v>
      </c>
      <c r="U20" s="89"/>
      <c r="V20" s="90"/>
      <c r="W20" s="91">
        <f t="shared" si="1"/>
        <v>0</v>
      </c>
      <c r="X20" s="92">
        <f t="shared" si="2"/>
        <v>0</v>
      </c>
      <c r="Y20" s="234"/>
      <c r="Z20" s="93"/>
      <c r="AA20" s="94"/>
      <c r="AB20" s="95"/>
      <c r="AC20" s="96"/>
    </row>
    <row r="21" spans="1:29" ht="15.75" customHeight="1" x14ac:dyDescent="0.2">
      <c r="A21" s="71" t="s">
        <v>116</v>
      </c>
      <c r="B21" s="72" t="s">
        <v>117</v>
      </c>
      <c r="C21" s="73" t="s">
        <v>118</v>
      </c>
      <c r="D21" s="74" t="s">
        <v>119</v>
      </c>
      <c r="E21" s="75" t="s">
        <v>120</v>
      </c>
      <c r="F21" s="76" t="s">
        <v>121</v>
      </c>
      <c r="G21" s="77" t="s">
        <v>122</v>
      </c>
      <c r="H21" s="78" t="s">
        <v>123</v>
      </c>
      <c r="I21" s="75" t="s">
        <v>124</v>
      </c>
      <c r="J21" s="233">
        <v>2015</v>
      </c>
      <c r="K21" s="79" t="s">
        <v>125</v>
      </c>
      <c r="L21" s="80">
        <v>3</v>
      </c>
      <c r="M21" s="81" t="s">
        <v>126</v>
      </c>
      <c r="N21" s="82" t="s">
        <v>121</v>
      </c>
      <c r="O21" s="83" t="s">
        <v>121</v>
      </c>
      <c r="P21" s="84" t="s">
        <v>237</v>
      </c>
      <c r="Q21" s="85" t="s">
        <v>238</v>
      </c>
      <c r="R21" s="86" t="s">
        <v>129</v>
      </c>
      <c r="S21" s="87">
        <f t="shared" si="0"/>
        <v>75</v>
      </c>
      <c r="T21" s="88">
        <v>90</v>
      </c>
      <c r="U21" s="89"/>
      <c r="V21" s="90"/>
      <c r="W21" s="91">
        <f t="shared" si="1"/>
        <v>0</v>
      </c>
      <c r="X21" s="92">
        <f t="shared" si="2"/>
        <v>0</v>
      </c>
      <c r="Y21" s="234"/>
      <c r="Z21" s="93"/>
      <c r="AA21" s="94"/>
      <c r="AB21" s="95"/>
      <c r="AC21" s="96"/>
    </row>
    <row r="22" spans="1:29" ht="15.75" customHeight="1" x14ac:dyDescent="0.2">
      <c r="A22" s="71" t="s">
        <v>116</v>
      </c>
      <c r="B22" s="72" t="s">
        <v>117</v>
      </c>
      <c r="C22" s="73" t="s">
        <v>118</v>
      </c>
      <c r="D22" s="74" t="s">
        <v>119</v>
      </c>
      <c r="E22" s="75" t="s">
        <v>120</v>
      </c>
      <c r="F22" s="76" t="s">
        <v>121</v>
      </c>
      <c r="G22" s="77" t="s">
        <v>122</v>
      </c>
      <c r="H22" s="78" t="s">
        <v>123</v>
      </c>
      <c r="I22" s="75" t="s">
        <v>124</v>
      </c>
      <c r="J22" s="233">
        <v>2016</v>
      </c>
      <c r="K22" s="79" t="s">
        <v>125</v>
      </c>
      <c r="L22" s="80">
        <v>1</v>
      </c>
      <c r="M22" s="81" t="s">
        <v>126</v>
      </c>
      <c r="N22" s="82" t="s">
        <v>121</v>
      </c>
      <c r="O22" s="83" t="s">
        <v>121</v>
      </c>
      <c r="P22" s="84" t="s">
        <v>127</v>
      </c>
      <c r="Q22" s="85" t="s">
        <v>128</v>
      </c>
      <c r="R22" s="86" t="s">
        <v>129</v>
      </c>
      <c r="S22" s="87">
        <f t="shared" si="0"/>
        <v>79.166666666666671</v>
      </c>
      <c r="T22" s="88">
        <v>95</v>
      </c>
      <c r="U22" s="89"/>
      <c r="V22" s="90"/>
      <c r="W22" s="91">
        <f t="shared" si="1"/>
        <v>0</v>
      </c>
      <c r="X22" s="92">
        <f t="shared" si="2"/>
        <v>0</v>
      </c>
      <c r="Y22" s="234"/>
      <c r="Z22" s="93"/>
      <c r="AA22" s="94"/>
      <c r="AB22" s="95"/>
      <c r="AC22" s="96"/>
    </row>
    <row r="23" spans="1:29" ht="15.75" customHeight="1" x14ac:dyDescent="0.2">
      <c r="A23" s="71" t="s">
        <v>116</v>
      </c>
      <c r="B23" s="72" t="s">
        <v>117</v>
      </c>
      <c r="C23" s="73" t="s">
        <v>118</v>
      </c>
      <c r="D23" s="74" t="s">
        <v>119</v>
      </c>
      <c r="E23" s="75" t="s">
        <v>120</v>
      </c>
      <c r="F23" s="76" t="s">
        <v>121</v>
      </c>
      <c r="G23" s="77" t="s">
        <v>122</v>
      </c>
      <c r="H23" s="78" t="s">
        <v>243</v>
      </c>
      <c r="I23" s="75" t="s">
        <v>124</v>
      </c>
      <c r="J23" s="233">
        <v>2016</v>
      </c>
      <c r="K23" s="79" t="s">
        <v>125</v>
      </c>
      <c r="L23" s="80">
        <v>1</v>
      </c>
      <c r="M23" s="81" t="s">
        <v>139</v>
      </c>
      <c r="N23" s="82" t="s">
        <v>121</v>
      </c>
      <c r="O23" s="83" t="s">
        <v>121</v>
      </c>
      <c r="P23" s="84" t="s">
        <v>150</v>
      </c>
      <c r="Q23" s="85" t="s">
        <v>151</v>
      </c>
      <c r="R23" s="86" t="s">
        <v>129</v>
      </c>
      <c r="S23" s="87">
        <f t="shared" si="0"/>
        <v>79.166666666666671</v>
      </c>
      <c r="T23" s="88">
        <v>95</v>
      </c>
      <c r="U23" s="89"/>
      <c r="V23" s="90"/>
      <c r="W23" s="91">
        <f t="shared" si="1"/>
        <v>0</v>
      </c>
      <c r="X23" s="92">
        <f t="shared" si="2"/>
        <v>0</v>
      </c>
      <c r="Y23" s="234"/>
      <c r="Z23" s="93"/>
      <c r="AA23" s="94"/>
      <c r="AB23" s="95"/>
      <c r="AC23" s="96"/>
    </row>
    <row r="24" spans="1:29" ht="15.75" customHeight="1" x14ac:dyDescent="0.2">
      <c r="A24" s="71" t="s">
        <v>116</v>
      </c>
      <c r="B24" s="72" t="s">
        <v>117</v>
      </c>
      <c r="C24" s="73" t="s">
        <v>118</v>
      </c>
      <c r="D24" s="74" t="s">
        <v>119</v>
      </c>
      <c r="E24" s="75" t="s">
        <v>120</v>
      </c>
      <c r="F24" s="76" t="s">
        <v>121</v>
      </c>
      <c r="G24" s="77" t="s">
        <v>171</v>
      </c>
      <c r="H24" s="78" t="s">
        <v>172</v>
      </c>
      <c r="I24" s="75" t="s">
        <v>124</v>
      </c>
      <c r="J24" s="233">
        <v>2004</v>
      </c>
      <c r="K24" s="79" t="s">
        <v>125</v>
      </c>
      <c r="L24" s="80">
        <v>2</v>
      </c>
      <c r="M24" s="81" t="s">
        <v>126</v>
      </c>
      <c r="N24" s="82" t="s">
        <v>121</v>
      </c>
      <c r="O24" s="83" t="s">
        <v>121</v>
      </c>
      <c r="P24" s="84" t="s">
        <v>153</v>
      </c>
      <c r="Q24" s="85" t="s">
        <v>173</v>
      </c>
      <c r="R24" s="86" t="s">
        <v>129</v>
      </c>
      <c r="S24" s="87">
        <f t="shared" si="0"/>
        <v>83.333333333333343</v>
      </c>
      <c r="T24" s="88">
        <v>100</v>
      </c>
      <c r="U24" s="89"/>
      <c r="V24" s="90"/>
      <c r="W24" s="91">
        <f t="shared" si="1"/>
        <v>0</v>
      </c>
      <c r="X24" s="92">
        <f t="shared" si="2"/>
        <v>0</v>
      </c>
      <c r="Y24" s="234"/>
      <c r="Z24" s="93"/>
      <c r="AA24" s="94"/>
      <c r="AB24" s="95"/>
      <c r="AC24" s="96"/>
    </row>
    <row r="25" spans="1:29" ht="15.75" customHeight="1" x14ac:dyDescent="0.2">
      <c r="A25" s="71" t="s">
        <v>116</v>
      </c>
      <c r="B25" s="72" t="s">
        <v>117</v>
      </c>
      <c r="C25" s="73" t="s">
        <v>118</v>
      </c>
      <c r="D25" s="74" t="s">
        <v>119</v>
      </c>
      <c r="E25" s="75" t="s">
        <v>120</v>
      </c>
      <c r="F25" s="76" t="s">
        <v>121</v>
      </c>
      <c r="G25" s="77" t="s">
        <v>190</v>
      </c>
      <c r="H25" s="78" t="s">
        <v>191</v>
      </c>
      <c r="I25" s="75" t="s">
        <v>124</v>
      </c>
      <c r="J25" s="233">
        <v>2014</v>
      </c>
      <c r="K25" s="79" t="s">
        <v>156</v>
      </c>
      <c r="L25" s="80">
        <v>3</v>
      </c>
      <c r="M25" s="81" t="s">
        <v>139</v>
      </c>
      <c r="N25" s="82" t="s">
        <v>121</v>
      </c>
      <c r="O25" s="83" t="s">
        <v>121</v>
      </c>
      <c r="P25" s="84" t="s">
        <v>157</v>
      </c>
      <c r="Q25" s="85" t="s">
        <v>192</v>
      </c>
      <c r="R25" s="86" t="s">
        <v>129</v>
      </c>
      <c r="S25" s="87">
        <f t="shared" si="0"/>
        <v>12.5</v>
      </c>
      <c r="T25" s="88">
        <v>15</v>
      </c>
      <c r="U25" s="89"/>
      <c r="V25" s="90"/>
      <c r="W25" s="91">
        <f t="shared" si="1"/>
        <v>0</v>
      </c>
      <c r="X25" s="92">
        <f t="shared" si="2"/>
        <v>0</v>
      </c>
      <c r="Y25" s="234"/>
      <c r="Z25" s="93"/>
      <c r="AA25" s="94"/>
      <c r="AB25" s="95"/>
      <c r="AC25" s="96"/>
    </row>
    <row r="26" spans="1:29" ht="15.75" customHeight="1" x14ac:dyDescent="0.2">
      <c r="A26" s="71" t="s">
        <v>116</v>
      </c>
      <c r="B26" s="72" t="s">
        <v>117</v>
      </c>
      <c r="C26" s="73" t="s">
        <v>118</v>
      </c>
      <c r="D26" s="74" t="s">
        <v>119</v>
      </c>
      <c r="E26" s="75" t="s">
        <v>120</v>
      </c>
      <c r="F26" s="76" t="s">
        <v>121</v>
      </c>
      <c r="G26" s="77" t="s">
        <v>190</v>
      </c>
      <c r="H26" s="78" t="s">
        <v>244</v>
      </c>
      <c r="I26" s="75" t="s">
        <v>124</v>
      </c>
      <c r="J26" s="233">
        <v>2014</v>
      </c>
      <c r="K26" s="79" t="s">
        <v>156</v>
      </c>
      <c r="L26" s="80">
        <v>1</v>
      </c>
      <c r="M26" s="81" t="s">
        <v>139</v>
      </c>
      <c r="N26" s="82" t="s">
        <v>121</v>
      </c>
      <c r="O26" s="83" t="s">
        <v>121</v>
      </c>
      <c r="P26" s="84" t="s">
        <v>157</v>
      </c>
      <c r="Q26" s="85" t="s">
        <v>245</v>
      </c>
      <c r="R26" s="86" t="s">
        <v>129</v>
      </c>
      <c r="S26" s="87">
        <f t="shared" si="0"/>
        <v>50</v>
      </c>
      <c r="T26" s="88">
        <v>60</v>
      </c>
      <c r="U26" s="89"/>
      <c r="V26" s="90"/>
      <c r="W26" s="91">
        <f t="shared" si="1"/>
        <v>0</v>
      </c>
      <c r="X26" s="92">
        <f t="shared" si="2"/>
        <v>0</v>
      </c>
      <c r="Y26" s="234"/>
      <c r="Z26" s="93"/>
      <c r="AA26" s="94"/>
      <c r="AB26" s="95"/>
      <c r="AC26" s="96"/>
    </row>
    <row r="27" spans="1:29" ht="15.75" customHeight="1" x14ac:dyDescent="0.2">
      <c r="A27" s="71" t="s">
        <v>116</v>
      </c>
      <c r="B27" s="72" t="s">
        <v>117</v>
      </c>
      <c r="C27" s="73" t="s">
        <v>118</v>
      </c>
      <c r="D27" s="74" t="s">
        <v>119</v>
      </c>
      <c r="E27" s="75" t="s">
        <v>120</v>
      </c>
      <c r="F27" s="76" t="s">
        <v>121</v>
      </c>
      <c r="G27" s="77" t="s">
        <v>190</v>
      </c>
      <c r="H27" s="78" t="s">
        <v>193</v>
      </c>
      <c r="I27" s="75" t="s">
        <v>124</v>
      </c>
      <c r="J27" s="233">
        <v>2014</v>
      </c>
      <c r="K27" s="79" t="s">
        <v>156</v>
      </c>
      <c r="L27" s="80">
        <v>3</v>
      </c>
      <c r="M27" s="81" t="s">
        <v>139</v>
      </c>
      <c r="N27" s="82" t="s">
        <v>121</v>
      </c>
      <c r="O27" s="83" t="s">
        <v>121</v>
      </c>
      <c r="P27" s="84" t="s">
        <v>194</v>
      </c>
      <c r="Q27" s="85" t="s">
        <v>195</v>
      </c>
      <c r="R27" s="86" t="s">
        <v>129</v>
      </c>
      <c r="S27" s="87">
        <f t="shared" si="0"/>
        <v>45.833333333333336</v>
      </c>
      <c r="T27" s="88">
        <v>55</v>
      </c>
      <c r="U27" s="89"/>
      <c r="V27" s="90"/>
      <c r="W27" s="91">
        <f t="shared" si="1"/>
        <v>0</v>
      </c>
      <c r="X27" s="92">
        <f t="shared" si="2"/>
        <v>0</v>
      </c>
      <c r="Y27" s="234"/>
      <c r="Z27" s="93"/>
      <c r="AA27" s="94"/>
      <c r="AB27" s="95"/>
      <c r="AC27" s="96"/>
    </row>
    <row r="28" spans="1:29" ht="15.75" customHeight="1" x14ac:dyDescent="0.2">
      <c r="A28" s="71" t="s">
        <v>116</v>
      </c>
      <c r="B28" s="72" t="s">
        <v>117</v>
      </c>
      <c r="C28" s="73" t="s">
        <v>118</v>
      </c>
      <c r="D28" s="74" t="s">
        <v>119</v>
      </c>
      <c r="E28" s="75" t="s">
        <v>120</v>
      </c>
      <c r="F28" s="76" t="s">
        <v>121</v>
      </c>
      <c r="G28" s="77" t="s">
        <v>181</v>
      </c>
      <c r="H28" s="78" t="s">
        <v>196</v>
      </c>
      <c r="I28" s="75" t="s">
        <v>124</v>
      </c>
      <c r="J28" s="233">
        <v>2017</v>
      </c>
      <c r="K28" s="79" t="s">
        <v>125</v>
      </c>
      <c r="L28" s="80">
        <v>2</v>
      </c>
      <c r="M28" s="81" t="s">
        <v>139</v>
      </c>
      <c r="N28" s="82" t="s">
        <v>121</v>
      </c>
      <c r="O28" s="83" t="s">
        <v>121</v>
      </c>
      <c r="P28" s="84" t="s">
        <v>197</v>
      </c>
      <c r="Q28" s="85" t="s">
        <v>198</v>
      </c>
      <c r="R28" s="86" t="s">
        <v>129</v>
      </c>
      <c r="S28" s="87">
        <f t="shared" si="0"/>
        <v>83.333333333333343</v>
      </c>
      <c r="T28" s="88">
        <v>100</v>
      </c>
      <c r="U28" s="89"/>
      <c r="V28" s="90"/>
      <c r="W28" s="91">
        <f t="shared" si="1"/>
        <v>0</v>
      </c>
      <c r="X28" s="92">
        <f t="shared" si="2"/>
        <v>0</v>
      </c>
      <c r="Y28" s="234"/>
      <c r="Z28" s="93"/>
      <c r="AA28" s="94"/>
      <c r="AB28" s="95"/>
      <c r="AC28" s="96"/>
    </row>
    <row r="29" spans="1:29" ht="15.75" customHeight="1" x14ac:dyDescent="0.2">
      <c r="A29" s="71" t="s">
        <v>116</v>
      </c>
      <c r="B29" s="72" t="s">
        <v>117</v>
      </c>
      <c r="C29" s="73" t="s">
        <v>118</v>
      </c>
      <c r="D29" s="74" t="s">
        <v>119</v>
      </c>
      <c r="E29" s="75" t="s">
        <v>120</v>
      </c>
      <c r="F29" s="76" t="s">
        <v>121</v>
      </c>
      <c r="G29" s="77" t="s">
        <v>181</v>
      </c>
      <c r="H29" s="78" t="s">
        <v>199</v>
      </c>
      <c r="I29" s="75" t="s">
        <v>124</v>
      </c>
      <c r="J29" s="233">
        <v>2018</v>
      </c>
      <c r="K29" s="79" t="s">
        <v>125</v>
      </c>
      <c r="L29" s="80">
        <v>3</v>
      </c>
      <c r="M29" s="81" t="s">
        <v>139</v>
      </c>
      <c r="N29" s="82" t="s">
        <v>121</v>
      </c>
      <c r="O29" s="83" t="s">
        <v>121</v>
      </c>
      <c r="P29" s="84" t="s">
        <v>200</v>
      </c>
      <c r="Q29" s="85" t="s">
        <v>201</v>
      </c>
      <c r="R29" s="86" t="s">
        <v>129</v>
      </c>
      <c r="S29" s="87">
        <f t="shared" si="0"/>
        <v>150</v>
      </c>
      <c r="T29" s="88">
        <v>180</v>
      </c>
      <c r="U29" s="89"/>
      <c r="V29" s="90"/>
      <c r="W29" s="91">
        <f t="shared" si="1"/>
        <v>0</v>
      </c>
      <c r="X29" s="92">
        <f t="shared" si="2"/>
        <v>0</v>
      </c>
      <c r="Y29" s="234"/>
      <c r="Z29" s="93"/>
      <c r="AA29" s="94"/>
      <c r="AB29" s="95"/>
      <c r="AC29" s="96"/>
    </row>
    <row r="30" spans="1:29" ht="15.75" customHeight="1" x14ac:dyDescent="0.2">
      <c r="A30" s="71" t="s">
        <v>116</v>
      </c>
      <c r="B30" s="72" t="s">
        <v>117</v>
      </c>
      <c r="C30" s="73" t="s">
        <v>118</v>
      </c>
      <c r="D30" s="74" t="s">
        <v>119</v>
      </c>
      <c r="E30" s="75" t="s">
        <v>120</v>
      </c>
      <c r="F30" s="76" t="s">
        <v>121</v>
      </c>
      <c r="G30" s="77" t="s">
        <v>161</v>
      </c>
      <c r="H30" s="78" t="s">
        <v>162</v>
      </c>
      <c r="I30" s="75" t="s">
        <v>124</v>
      </c>
      <c r="J30" s="233">
        <v>2006</v>
      </c>
      <c r="K30" s="79" t="s">
        <v>125</v>
      </c>
      <c r="L30" s="80">
        <v>8</v>
      </c>
      <c r="M30" s="81" t="s">
        <v>139</v>
      </c>
      <c r="N30" s="82" t="s">
        <v>121</v>
      </c>
      <c r="O30" s="83" t="s">
        <v>121</v>
      </c>
      <c r="P30" s="84" t="s">
        <v>220</v>
      </c>
      <c r="Q30" s="85" t="s">
        <v>221</v>
      </c>
      <c r="R30" s="86" t="s">
        <v>129</v>
      </c>
      <c r="S30" s="87">
        <f t="shared" si="0"/>
        <v>100</v>
      </c>
      <c r="T30" s="88">
        <v>120</v>
      </c>
      <c r="U30" s="89"/>
      <c r="V30" s="90"/>
      <c r="W30" s="91">
        <f t="shared" si="1"/>
        <v>0</v>
      </c>
      <c r="X30" s="92">
        <f t="shared" si="2"/>
        <v>0</v>
      </c>
      <c r="Y30" s="234"/>
      <c r="Z30" s="93"/>
      <c r="AA30" s="94"/>
      <c r="AB30" s="95"/>
      <c r="AC30" s="96"/>
    </row>
    <row r="31" spans="1:29" ht="15.75" customHeight="1" x14ac:dyDescent="0.2">
      <c r="A31" s="71" t="s">
        <v>116</v>
      </c>
      <c r="B31" s="72" t="s">
        <v>117</v>
      </c>
      <c r="C31" s="73" t="s">
        <v>118</v>
      </c>
      <c r="D31" s="74" t="s">
        <v>119</v>
      </c>
      <c r="E31" s="75" t="s">
        <v>120</v>
      </c>
      <c r="F31" s="76" t="s">
        <v>121</v>
      </c>
      <c r="G31" s="77" t="s">
        <v>187</v>
      </c>
      <c r="H31" s="78" t="s">
        <v>188</v>
      </c>
      <c r="I31" s="75" t="s">
        <v>124</v>
      </c>
      <c r="J31" s="233">
        <v>2014</v>
      </c>
      <c r="K31" s="79" t="s">
        <v>135</v>
      </c>
      <c r="L31" s="80">
        <v>3</v>
      </c>
      <c r="M31" s="81" t="s">
        <v>139</v>
      </c>
      <c r="N31" s="82" t="s">
        <v>121</v>
      </c>
      <c r="O31" s="83" t="s">
        <v>121</v>
      </c>
      <c r="P31" s="84" t="s">
        <v>143</v>
      </c>
      <c r="Q31" s="85" t="s">
        <v>189</v>
      </c>
      <c r="R31" s="86" t="s">
        <v>129</v>
      </c>
      <c r="S31" s="87">
        <f t="shared" si="0"/>
        <v>16.666666666666668</v>
      </c>
      <c r="T31" s="88">
        <v>20</v>
      </c>
      <c r="U31" s="89"/>
      <c r="V31" s="90"/>
      <c r="W31" s="91">
        <f t="shared" si="1"/>
        <v>0</v>
      </c>
      <c r="X31" s="92">
        <f t="shared" si="2"/>
        <v>0</v>
      </c>
      <c r="Y31" s="234"/>
      <c r="Z31" s="93"/>
      <c r="AA31" s="94"/>
      <c r="AB31" s="95"/>
      <c r="AC31" s="96"/>
    </row>
    <row r="32" spans="1:29" ht="15.75" customHeight="1" x14ac:dyDescent="0.2">
      <c r="A32" s="71" t="s">
        <v>116</v>
      </c>
      <c r="B32" s="72" t="s">
        <v>117</v>
      </c>
      <c r="C32" s="73" t="s">
        <v>118</v>
      </c>
      <c r="D32" s="74" t="s">
        <v>119</v>
      </c>
      <c r="E32" s="75" t="s">
        <v>120</v>
      </c>
      <c r="F32" s="76" t="s">
        <v>121</v>
      </c>
      <c r="G32" s="77" t="s">
        <v>159</v>
      </c>
      <c r="H32" s="78" t="s">
        <v>160</v>
      </c>
      <c r="I32" s="75" t="s">
        <v>124</v>
      </c>
      <c r="J32" s="233">
        <v>2013</v>
      </c>
      <c r="K32" s="79" t="s">
        <v>125</v>
      </c>
      <c r="L32" s="80">
        <v>6</v>
      </c>
      <c r="M32" s="81" t="s">
        <v>139</v>
      </c>
      <c r="N32" s="82" t="s">
        <v>121</v>
      </c>
      <c r="O32" s="83" t="s">
        <v>121</v>
      </c>
      <c r="P32" s="84" t="s">
        <v>209</v>
      </c>
      <c r="Q32" s="85" t="s">
        <v>210</v>
      </c>
      <c r="R32" s="86" t="s">
        <v>129</v>
      </c>
      <c r="S32" s="87">
        <f t="shared" si="0"/>
        <v>100</v>
      </c>
      <c r="T32" s="88">
        <v>120</v>
      </c>
      <c r="U32" s="89"/>
      <c r="V32" s="90"/>
      <c r="W32" s="91">
        <f t="shared" si="1"/>
        <v>0</v>
      </c>
      <c r="X32" s="92">
        <f t="shared" si="2"/>
        <v>0</v>
      </c>
      <c r="Y32" s="234"/>
      <c r="Z32" s="93"/>
      <c r="AA32" s="94"/>
      <c r="AB32" s="95"/>
      <c r="AC32" s="96"/>
    </row>
    <row r="33" spans="1:29" ht="15.75" customHeight="1" x14ac:dyDescent="0.2">
      <c r="A33" s="71" t="s">
        <v>116</v>
      </c>
      <c r="B33" s="72" t="s">
        <v>117</v>
      </c>
      <c r="C33" s="73" t="s">
        <v>118</v>
      </c>
      <c r="D33" s="74" t="s">
        <v>119</v>
      </c>
      <c r="E33" s="75" t="s">
        <v>120</v>
      </c>
      <c r="F33" s="76" t="s">
        <v>121</v>
      </c>
      <c r="G33" s="77" t="s">
        <v>159</v>
      </c>
      <c r="H33" s="78" t="s">
        <v>160</v>
      </c>
      <c r="I33" s="75" t="s">
        <v>124</v>
      </c>
      <c r="J33" s="233">
        <v>2013</v>
      </c>
      <c r="K33" s="79" t="s">
        <v>125</v>
      </c>
      <c r="L33" s="80">
        <v>11</v>
      </c>
      <c r="M33" s="81" t="s">
        <v>139</v>
      </c>
      <c r="N33" s="82" t="s">
        <v>121</v>
      </c>
      <c r="O33" s="83" t="s">
        <v>121</v>
      </c>
      <c r="P33" s="84" t="s">
        <v>225</v>
      </c>
      <c r="Q33" s="85" t="s">
        <v>226</v>
      </c>
      <c r="R33" s="86" t="s">
        <v>129</v>
      </c>
      <c r="S33" s="87">
        <f t="shared" si="0"/>
        <v>100</v>
      </c>
      <c r="T33" s="88">
        <v>120</v>
      </c>
      <c r="U33" s="89"/>
      <c r="V33" s="90"/>
      <c r="W33" s="91">
        <f t="shared" si="1"/>
        <v>0</v>
      </c>
      <c r="X33" s="92">
        <f t="shared" si="2"/>
        <v>0</v>
      </c>
      <c r="Y33" s="234"/>
      <c r="Z33" s="93"/>
      <c r="AA33" s="94"/>
      <c r="AB33" s="95"/>
      <c r="AC33" s="96"/>
    </row>
    <row r="34" spans="1:29" ht="15.75" customHeight="1" x14ac:dyDescent="0.2">
      <c r="A34" s="71" t="s">
        <v>116</v>
      </c>
      <c r="B34" s="72" t="s">
        <v>117</v>
      </c>
      <c r="C34" s="73" t="s">
        <v>118</v>
      </c>
      <c r="D34" s="74" t="s">
        <v>119</v>
      </c>
      <c r="E34" s="75" t="s">
        <v>120</v>
      </c>
      <c r="F34" s="76" t="s">
        <v>121</v>
      </c>
      <c r="G34" s="77" t="s">
        <v>159</v>
      </c>
      <c r="H34" s="78" t="s">
        <v>160</v>
      </c>
      <c r="I34" s="75" t="s">
        <v>124</v>
      </c>
      <c r="J34" s="233">
        <v>2014</v>
      </c>
      <c r="K34" s="79" t="s">
        <v>125</v>
      </c>
      <c r="L34" s="80">
        <v>9</v>
      </c>
      <c r="M34" s="81" t="s">
        <v>139</v>
      </c>
      <c r="N34" s="82" t="s">
        <v>121</v>
      </c>
      <c r="O34" s="83" t="s">
        <v>121</v>
      </c>
      <c r="P34" s="84" t="s">
        <v>163</v>
      </c>
      <c r="Q34" s="85" t="s">
        <v>224</v>
      </c>
      <c r="R34" s="86" t="s">
        <v>129</v>
      </c>
      <c r="S34" s="87">
        <f t="shared" si="0"/>
        <v>104.16666666666667</v>
      </c>
      <c r="T34" s="88">
        <v>125</v>
      </c>
      <c r="U34" s="89"/>
      <c r="V34" s="90"/>
      <c r="W34" s="91">
        <f t="shared" si="1"/>
        <v>0</v>
      </c>
      <c r="X34" s="92">
        <f t="shared" si="2"/>
        <v>0</v>
      </c>
      <c r="Y34" s="234"/>
      <c r="Z34" s="93"/>
      <c r="AA34" s="94"/>
      <c r="AB34" s="95"/>
      <c r="AC34" s="96"/>
    </row>
    <row r="35" spans="1:29" ht="15.75" customHeight="1" x14ac:dyDescent="0.2">
      <c r="A35" s="71" t="s">
        <v>116</v>
      </c>
      <c r="B35" s="72" t="s">
        <v>117</v>
      </c>
      <c r="C35" s="73" t="s">
        <v>118</v>
      </c>
      <c r="D35" s="74" t="s">
        <v>119</v>
      </c>
      <c r="E35" s="75" t="s">
        <v>120</v>
      </c>
      <c r="F35" s="76" t="s">
        <v>121</v>
      </c>
      <c r="G35" s="77" t="s">
        <v>131</v>
      </c>
      <c r="H35" s="78" t="s">
        <v>185</v>
      </c>
      <c r="I35" s="75" t="s">
        <v>124</v>
      </c>
      <c r="J35" s="233">
        <v>2014</v>
      </c>
      <c r="K35" s="79" t="s">
        <v>125</v>
      </c>
      <c r="L35" s="80">
        <v>3</v>
      </c>
      <c r="M35" s="81" t="s">
        <v>126</v>
      </c>
      <c r="N35" s="82" t="s">
        <v>121</v>
      </c>
      <c r="O35" s="83" t="s">
        <v>121</v>
      </c>
      <c r="P35" s="84" t="s">
        <v>164</v>
      </c>
      <c r="Q35" s="85" t="s">
        <v>186</v>
      </c>
      <c r="R35" s="86" t="s">
        <v>129</v>
      </c>
      <c r="S35" s="87">
        <f t="shared" si="0"/>
        <v>66.666666666666671</v>
      </c>
      <c r="T35" s="88">
        <v>80</v>
      </c>
      <c r="U35" s="89"/>
      <c r="V35" s="90"/>
      <c r="W35" s="91">
        <f t="shared" si="1"/>
        <v>0</v>
      </c>
      <c r="X35" s="92">
        <f t="shared" si="2"/>
        <v>0</v>
      </c>
      <c r="Y35" s="234"/>
      <c r="Z35" s="93"/>
      <c r="AA35" s="94"/>
      <c r="AB35" s="95"/>
      <c r="AC35" s="96"/>
    </row>
    <row r="36" spans="1:29" ht="15.75" customHeight="1" x14ac:dyDescent="0.2">
      <c r="A36" s="71" t="s">
        <v>116</v>
      </c>
      <c r="B36" s="72" t="s">
        <v>117</v>
      </c>
      <c r="C36" s="73" t="s">
        <v>118</v>
      </c>
      <c r="D36" s="74" t="s">
        <v>119</v>
      </c>
      <c r="E36" s="75" t="s">
        <v>120</v>
      </c>
      <c r="F36" s="76" t="s">
        <v>121</v>
      </c>
      <c r="G36" s="77" t="s">
        <v>131</v>
      </c>
      <c r="H36" s="78" t="s">
        <v>132</v>
      </c>
      <c r="I36" s="75" t="s">
        <v>124</v>
      </c>
      <c r="J36" s="233">
        <v>2011</v>
      </c>
      <c r="K36" s="79" t="s">
        <v>125</v>
      </c>
      <c r="L36" s="80">
        <v>1</v>
      </c>
      <c r="M36" s="81" t="s">
        <v>126</v>
      </c>
      <c r="N36" s="82" t="s">
        <v>121</v>
      </c>
      <c r="O36" s="83" t="s">
        <v>121</v>
      </c>
      <c r="P36" s="84" t="s">
        <v>133</v>
      </c>
      <c r="Q36" s="85" t="s">
        <v>134</v>
      </c>
      <c r="R36" s="86" t="s">
        <v>129</v>
      </c>
      <c r="S36" s="87">
        <f t="shared" si="0"/>
        <v>112.5</v>
      </c>
      <c r="T36" s="88">
        <v>135</v>
      </c>
      <c r="U36" s="89"/>
      <c r="V36" s="90"/>
      <c r="W36" s="91">
        <f t="shared" si="1"/>
        <v>0</v>
      </c>
      <c r="X36" s="92">
        <f t="shared" si="2"/>
        <v>0</v>
      </c>
      <c r="Y36" s="234"/>
      <c r="Z36" s="93"/>
      <c r="AA36" s="94"/>
      <c r="AB36" s="95"/>
      <c r="AC36" s="96"/>
    </row>
    <row r="37" spans="1:29" ht="15.75" customHeight="1" x14ac:dyDescent="0.2">
      <c r="A37" s="71" t="s">
        <v>116</v>
      </c>
      <c r="B37" s="72" t="s">
        <v>117</v>
      </c>
      <c r="C37" s="73" t="s">
        <v>118</v>
      </c>
      <c r="D37" s="74" t="s">
        <v>119</v>
      </c>
      <c r="E37" s="75" t="s">
        <v>120</v>
      </c>
      <c r="F37" s="76" t="s">
        <v>121</v>
      </c>
      <c r="G37" s="77" t="s">
        <v>131</v>
      </c>
      <c r="H37" s="78" t="s">
        <v>147</v>
      </c>
      <c r="I37" s="75" t="s">
        <v>124</v>
      </c>
      <c r="J37" s="233">
        <v>2016</v>
      </c>
      <c r="K37" s="79" t="s">
        <v>141</v>
      </c>
      <c r="L37" s="80">
        <v>1</v>
      </c>
      <c r="M37" s="81" t="s">
        <v>139</v>
      </c>
      <c r="N37" s="82" t="s">
        <v>121</v>
      </c>
      <c r="O37" s="83" t="s">
        <v>121</v>
      </c>
      <c r="P37" s="84" t="s">
        <v>148</v>
      </c>
      <c r="Q37" s="85" t="s">
        <v>149</v>
      </c>
      <c r="R37" s="86" t="s">
        <v>129</v>
      </c>
      <c r="S37" s="87">
        <f t="shared" si="0"/>
        <v>250</v>
      </c>
      <c r="T37" s="88">
        <v>300</v>
      </c>
      <c r="U37" s="89"/>
      <c r="V37" s="90"/>
      <c r="W37" s="91">
        <f t="shared" si="1"/>
        <v>0</v>
      </c>
      <c r="X37" s="92">
        <f t="shared" si="2"/>
        <v>0</v>
      </c>
      <c r="Y37" s="234"/>
      <c r="Z37" s="93"/>
      <c r="AA37" s="94"/>
      <c r="AB37" s="95"/>
      <c r="AC37" s="96"/>
    </row>
    <row r="38" spans="1:29" ht="15.75" customHeight="1" x14ac:dyDescent="0.2">
      <c r="A38" s="71" t="s">
        <v>116</v>
      </c>
      <c r="B38" s="72" t="s">
        <v>117</v>
      </c>
      <c r="C38" s="73" t="s">
        <v>118</v>
      </c>
      <c r="D38" s="74" t="s">
        <v>119</v>
      </c>
      <c r="E38" s="75" t="s">
        <v>120</v>
      </c>
      <c r="F38" s="76" t="s">
        <v>121</v>
      </c>
      <c r="G38" s="77" t="s">
        <v>131</v>
      </c>
      <c r="H38" s="78" t="s">
        <v>147</v>
      </c>
      <c r="I38" s="75" t="s">
        <v>124</v>
      </c>
      <c r="J38" s="233">
        <v>2017</v>
      </c>
      <c r="K38" s="79" t="s">
        <v>141</v>
      </c>
      <c r="L38" s="80">
        <v>2</v>
      </c>
      <c r="M38" s="81" t="s">
        <v>139</v>
      </c>
      <c r="N38" s="82" t="s">
        <v>121</v>
      </c>
      <c r="O38" s="83" t="s">
        <v>121</v>
      </c>
      <c r="P38" s="84" t="s">
        <v>148</v>
      </c>
      <c r="Q38" s="85" t="s">
        <v>158</v>
      </c>
      <c r="R38" s="86" t="s">
        <v>129</v>
      </c>
      <c r="S38" s="87">
        <f t="shared" si="0"/>
        <v>266.66666666666669</v>
      </c>
      <c r="T38" s="88">
        <v>320</v>
      </c>
      <c r="U38" s="89"/>
      <c r="V38" s="90"/>
      <c r="W38" s="91">
        <f t="shared" si="1"/>
        <v>0</v>
      </c>
      <c r="X38" s="92">
        <f t="shared" si="2"/>
        <v>0</v>
      </c>
      <c r="Y38" s="234"/>
      <c r="Z38" s="93"/>
      <c r="AA38" s="94"/>
      <c r="AB38" s="95"/>
      <c r="AC38" s="96"/>
    </row>
    <row r="39" spans="1:29" ht="15.75" customHeight="1" x14ac:dyDescent="0.2">
      <c r="A39" s="71" t="s">
        <v>116</v>
      </c>
      <c r="B39" s="72" t="s">
        <v>117</v>
      </c>
      <c r="C39" s="73" t="s">
        <v>118</v>
      </c>
      <c r="D39" s="74" t="s">
        <v>119</v>
      </c>
      <c r="E39" s="75" t="s">
        <v>120</v>
      </c>
      <c r="F39" s="76" t="s">
        <v>121</v>
      </c>
      <c r="G39" s="77" t="s">
        <v>131</v>
      </c>
      <c r="H39" s="78" t="s">
        <v>182</v>
      </c>
      <c r="I39" s="75" t="s">
        <v>124</v>
      </c>
      <c r="J39" s="233">
        <v>2014</v>
      </c>
      <c r="K39" s="79" t="s">
        <v>125</v>
      </c>
      <c r="L39" s="80">
        <v>3</v>
      </c>
      <c r="M39" s="81" t="s">
        <v>126</v>
      </c>
      <c r="N39" s="82" t="s">
        <v>121</v>
      </c>
      <c r="O39" s="83" t="s">
        <v>121</v>
      </c>
      <c r="P39" s="84" t="s">
        <v>183</v>
      </c>
      <c r="Q39" s="85" t="s">
        <v>184</v>
      </c>
      <c r="R39" s="86" t="s">
        <v>129</v>
      </c>
      <c r="S39" s="87">
        <f t="shared" si="0"/>
        <v>129.16666666666669</v>
      </c>
      <c r="T39" s="88">
        <v>155</v>
      </c>
      <c r="U39" s="89"/>
      <c r="V39" s="90"/>
      <c r="W39" s="91">
        <f t="shared" si="1"/>
        <v>0</v>
      </c>
      <c r="X39" s="92">
        <f t="shared" si="2"/>
        <v>0</v>
      </c>
      <c r="Y39" s="234"/>
      <c r="Z39" s="93"/>
      <c r="AA39" s="94"/>
      <c r="AB39" s="95"/>
      <c r="AC39" s="96"/>
    </row>
    <row r="40" spans="1:29" ht="15.75" customHeight="1" x14ac:dyDescent="0.2">
      <c r="A40" s="71" t="s">
        <v>116</v>
      </c>
      <c r="B40" s="72" t="s">
        <v>117</v>
      </c>
      <c r="C40" s="73" t="s">
        <v>118</v>
      </c>
      <c r="D40" s="74" t="s">
        <v>119</v>
      </c>
      <c r="E40" s="75" t="s">
        <v>120</v>
      </c>
      <c r="F40" s="76" t="s">
        <v>121</v>
      </c>
      <c r="G40" s="77" t="s">
        <v>131</v>
      </c>
      <c r="H40" s="78" t="s">
        <v>182</v>
      </c>
      <c r="I40" s="75" t="s">
        <v>124</v>
      </c>
      <c r="J40" s="233">
        <v>2016</v>
      </c>
      <c r="K40" s="79" t="s">
        <v>125</v>
      </c>
      <c r="L40" s="80">
        <v>1</v>
      </c>
      <c r="M40" s="81" t="s">
        <v>126</v>
      </c>
      <c r="N40" s="82" t="s">
        <v>121</v>
      </c>
      <c r="O40" s="83" t="s">
        <v>121</v>
      </c>
      <c r="P40" s="84" t="s">
        <v>246</v>
      </c>
      <c r="Q40" s="85" t="s">
        <v>247</v>
      </c>
      <c r="R40" s="86" t="s">
        <v>129</v>
      </c>
      <c r="S40" s="87">
        <f t="shared" si="0"/>
        <v>116.66666666666667</v>
      </c>
      <c r="T40" s="88">
        <v>140</v>
      </c>
      <c r="U40" s="89"/>
      <c r="V40" s="90"/>
      <c r="W40" s="91">
        <f t="shared" si="1"/>
        <v>0</v>
      </c>
      <c r="X40" s="92">
        <f t="shared" si="2"/>
        <v>0</v>
      </c>
      <c r="Y40" s="234"/>
      <c r="Z40" s="93"/>
      <c r="AA40" s="94"/>
      <c r="AB40" s="95"/>
      <c r="AC40" s="96"/>
    </row>
    <row r="41" spans="1:29" ht="15.75" customHeight="1" x14ac:dyDescent="0.2">
      <c r="A41" s="71" t="s">
        <v>116</v>
      </c>
      <c r="B41" s="72" t="s">
        <v>117</v>
      </c>
      <c r="C41" s="73" t="s">
        <v>118</v>
      </c>
      <c r="D41" s="74" t="s">
        <v>119</v>
      </c>
      <c r="E41" s="75" t="s">
        <v>120</v>
      </c>
      <c r="F41" s="76" t="s">
        <v>121</v>
      </c>
      <c r="G41" s="77" t="s">
        <v>214</v>
      </c>
      <c r="H41" s="78" t="s">
        <v>215</v>
      </c>
      <c r="I41" s="75" t="s">
        <v>124</v>
      </c>
      <c r="J41" s="233">
        <v>2017</v>
      </c>
      <c r="K41" s="79" t="s">
        <v>125</v>
      </c>
      <c r="L41" s="80">
        <v>3</v>
      </c>
      <c r="M41" s="81" t="s">
        <v>139</v>
      </c>
      <c r="N41" s="82" t="s">
        <v>121</v>
      </c>
      <c r="O41" s="83" t="s">
        <v>121</v>
      </c>
      <c r="P41" s="84" t="s">
        <v>216</v>
      </c>
      <c r="Q41" s="85" t="s">
        <v>217</v>
      </c>
      <c r="R41" s="86" t="s">
        <v>129</v>
      </c>
      <c r="S41" s="87">
        <f t="shared" si="0"/>
        <v>50</v>
      </c>
      <c r="T41" s="88">
        <v>60</v>
      </c>
      <c r="U41" s="89"/>
      <c r="V41" s="90"/>
      <c r="W41" s="91">
        <f t="shared" si="1"/>
        <v>0</v>
      </c>
      <c r="X41" s="92">
        <f t="shared" si="2"/>
        <v>0</v>
      </c>
      <c r="Y41" s="234"/>
      <c r="Z41" s="93"/>
      <c r="AA41" s="94"/>
      <c r="AB41" s="95"/>
      <c r="AC41" s="96"/>
    </row>
    <row r="42" spans="1:29" ht="15.75" customHeight="1" x14ac:dyDescent="0.2">
      <c r="A42" s="71" t="s">
        <v>116</v>
      </c>
      <c r="B42" s="72" t="s">
        <v>117</v>
      </c>
      <c r="C42" s="73" t="s">
        <v>118</v>
      </c>
      <c r="D42" s="74" t="s">
        <v>119</v>
      </c>
      <c r="E42" s="75" t="s">
        <v>120</v>
      </c>
      <c r="F42" s="76" t="s">
        <v>121</v>
      </c>
      <c r="G42" s="77" t="s">
        <v>214</v>
      </c>
      <c r="H42" s="78" t="s">
        <v>215</v>
      </c>
      <c r="I42" s="75" t="s">
        <v>124</v>
      </c>
      <c r="J42" s="233">
        <v>2018</v>
      </c>
      <c r="K42" s="79" t="s">
        <v>125</v>
      </c>
      <c r="L42" s="80">
        <v>18</v>
      </c>
      <c r="M42" s="81" t="s">
        <v>139</v>
      </c>
      <c r="N42" s="82" t="s">
        <v>121</v>
      </c>
      <c r="O42" s="83" t="s">
        <v>121</v>
      </c>
      <c r="P42" s="84" t="s">
        <v>140</v>
      </c>
      <c r="Q42" s="85" t="s">
        <v>227</v>
      </c>
      <c r="R42" s="86" t="s">
        <v>129</v>
      </c>
      <c r="S42" s="87">
        <f t="shared" si="0"/>
        <v>50</v>
      </c>
      <c r="T42" s="88">
        <v>60</v>
      </c>
      <c r="U42" s="89"/>
      <c r="V42" s="90"/>
      <c r="W42" s="91">
        <f t="shared" si="1"/>
        <v>0</v>
      </c>
      <c r="X42" s="92">
        <f t="shared" si="2"/>
        <v>0</v>
      </c>
      <c r="Y42" s="234"/>
      <c r="Z42" s="93"/>
      <c r="AA42" s="94"/>
      <c r="AB42" s="95"/>
      <c r="AC42" s="96"/>
    </row>
    <row r="43" spans="1:29" ht="15.75" customHeight="1" x14ac:dyDescent="0.2">
      <c r="A43" s="71" t="s">
        <v>116</v>
      </c>
      <c r="B43" s="72" t="s">
        <v>117</v>
      </c>
      <c r="C43" s="73" t="s">
        <v>118</v>
      </c>
      <c r="D43" s="74" t="s">
        <v>119</v>
      </c>
      <c r="E43" s="75" t="s">
        <v>120</v>
      </c>
      <c r="F43" s="76" t="s">
        <v>121</v>
      </c>
      <c r="G43" s="77" t="s">
        <v>211</v>
      </c>
      <c r="H43" s="78" t="s">
        <v>212</v>
      </c>
      <c r="I43" s="75" t="s">
        <v>124</v>
      </c>
      <c r="J43" s="233">
        <v>2011</v>
      </c>
      <c r="K43" s="79" t="s">
        <v>125</v>
      </c>
      <c r="L43" s="80">
        <v>5</v>
      </c>
      <c r="M43" s="81" t="s">
        <v>126</v>
      </c>
      <c r="N43" s="82" t="s">
        <v>121</v>
      </c>
      <c r="O43" s="83" t="s">
        <v>121</v>
      </c>
      <c r="P43" s="84" t="s">
        <v>205</v>
      </c>
      <c r="Q43" s="85" t="s">
        <v>213</v>
      </c>
      <c r="R43" s="86" t="s">
        <v>129</v>
      </c>
      <c r="S43" s="87">
        <f t="shared" si="0"/>
        <v>75</v>
      </c>
      <c r="T43" s="88">
        <v>90</v>
      </c>
      <c r="U43" s="89"/>
      <c r="V43" s="90"/>
      <c r="W43" s="91">
        <f t="shared" si="1"/>
        <v>0</v>
      </c>
      <c r="X43" s="92">
        <f t="shared" si="2"/>
        <v>0</v>
      </c>
      <c r="Y43" s="234"/>
      <c r="Z43" s="93"/>
      <c r="AA43" s="94"/>
      <c r="AB43" s="95"/>
      <c r="AC43" s="96"/>
    </row>
    <row r="44" spans="1:29" ht="15.75" customHeight="1" x14ac:dyDescent="0.2">
      <c r="A44" s="71" t="s">
        <v>116</v>
      </c>
      <c r="B44" s="72" t="s">
        <v>117</v>
      </c>
      <c r="C44" s="73" t="s">
        <v>118</v>
      </c>
      <c r="D44" s="74" t="s">
        <v>119</v>
      </c>
      <c r="E44" s="75" t="s">
        <v>120</v>
      </c>
      <c r="F44" s="76" t="s">
        <v>121</v>
      </c>
      <c r="G44" s="77" t="s">
        <v>178</v>
      </c>
      <c r="H44" s="78" t="s">
        <v>179</v>
      </c>
      <c r="I44" s="75" t="s">
        <v>124</v>
      </c>
      <c r="J44" s="233">
        <v>2016</v>
      </c>
      <c r="K44" s="79" t="s">
        <v>125</v>
      </c>
      <c r="L44" s="80">
        <v>8</v>
      </c>
      <c r="M44" s="81" t="s">
        <v>139</v>
      </c>
      <c r="N44" s="82" t="s">
        <v>121</v>
      </c>
      <c r="O44" s="83" t="s">
        <v>121</v>
      </c>
      <c r="P44" s="84" t="s">
        <v>222</v>
      </c>
      <c r="Q44" s="85" t="s">
        <v>223</v>
      </c>
      <c r="R44" s="86" t="s">
        <v>129</v>
      </c>
      <c r="S44" s="87">
        <f t="shared" si="0"/>
        <v>25</v>
      </c>
      <c r="T44" s="88">
        <v>30</v>
      </c>
      <c r="U44" s="89"/>
      <c r="V44" s="90"/>
      <c r="W44" s="91">
        <f t="shared" si="1"/>
        <v>0</v>
      </c>
      <c r="X44" s="92">
        <f t="shared" si="2"/>
        <v>0</v>
      </c>
      <c r="Y44" s="234"/>
      <c r="Z44" s="93"/>
      <c r="AA44" s="94"/>
      <c r="AB44" s="95"/>
      <c r="AC44" s="96"/>
    </row>
    <row r="45" spans="1:29" ht="15.75" customHeight="1" x14ac:dyDescent="0.2">
      <c r="A45" s="71" t="s">
        <v>116</v>
      </c>
      <c r="B45" s="72" t="s">
        <v>117</v>
      </c>
      <c r="C45" s="73" t="s">
        <v>118</v>
      </c>
      <c r="D45" s="74" t="s">
        <v>119</v>
      </c>
      <c r="E45" s="75" t="s">
        <v>120</v>
      </c>
      <c r="F45" s="76" t="s">
        <v>121</v>
      </c>
      <c r="G45" s="77" t="s">
        <v>178</v>
      </c>
      <c r="H45" s="78" t="s">
        <v>179</v>
      </c>
      <c r="I45" s="75" t="s">
        <v>124</v>
      </c>
      <c r="J45" s="233">
        <v>2018</v>
      </c>
      <c r="K45" s="79" t="s">
        <v>125</v>
      </c>
      <c r="L45" s="80">
        <v>8</v>
      </c>
      <c r="M45" s="81" t="s">
        <v>139</v>
      </c>
      <c r="N45" s="82" t="s">
        <v>121</v>
      </c>
      <c r="O45" s="83" t="s">
        <v>121</v>
      </c>
      <c r="P45" s="84" t="s">
        <v>248</v>
      </c>
      <c r="Q45" s="85" t="s">
        <v>180</v>
      </c>
      <c r="R45" s="86" t="s">
        <v>129</v>
      </c>
      <c r="S45" s="87">
        <f t="shared" si="0"/>
        <v>26.666666666666668</v>
      </c>
      <c r="T45" s="88">
        <v>32</v>
      </c>
      <c r="U45" s="89"/>
      <c r="V45" s="90"/>
      <c r="W45" s="91">
        <f t="shared" si="1"/>
        <v>0</v>
      </c>
      <c r="X45" s="92">
        <f t="shared" si="2"/>
        <v>0</v>
      </c>
      <c r="Y45" s="234"/>
      <c r="Z45" s="93"/>
      <c r="AA45" s="94"/>
      <c r="AB45" s="95"/>
      <c r="AC45" s="96"/>
    </row>
    <row r="46" spans="1:29" ht="15.75" customHeight="1" x14ac:dyDescent="0.2">
      <c r="A46" s="71" t="s">
        <v>116</v>
      </c>
      <c r="B46" s="72" t="s">
        <v>117</v>
      </c>
      <c r="C46" s="73" t="s">
        <v>118</v>
      </c>
      <c r="D46" s="74" t="s">
        <v>119</v>
      </c>
      <c r="E46" s="75" t="s">
        <v>120</v>
      </c>
      <c r="F46" s="76" t="s">
        <v>121</v>
      </c>
      <c r="G46" s="77" t="s">
        <v>178</v>
      </c>
      <c r="H46" s="78" t="s">
        <v>179</v>
      </c>
      <c r="I46" s="75" t="s">
        <v>124</v>
      </c>
      <c r="J46" s="233">
        <v>2018</v>
      </c>
      <c r="K46" s="79" t="s">
        <v>125</v>
      </c>
      <c r="L46" s="80">
        <v>23</v>
      </c>
      <c r="M46" s="81" t="s">
        <v>139</v>
      </c>
      <c r="N46" s="82" t="s">
        <v>121</v>
      </c>
      <c r="O46" s="83" t="s">
        <v>121</v>
      </c>
      <c r="P46" s="84" t="s">
        <v>140</v>
      </c>
      <c r="Q46" s="85" t="s">
        <v>229</v>
      </c>
      <c r="R46" s="86" t="s">
        <v>129</v>
      </c>
      <c r="S46" s="87">
        <f t="shared" si="0"/>
        <v>26.666666666666668</v>
      </c>
      <c r="T46" s="88">
        <v>32</v>
      </c>
      <c r="U46" s="89"/>
      <c r="V46" s="90"/>
      <c r="W46" s="91">
        <f t="shared" si="1"/>
        <v>0</v>
      </c>
      <c r="X46" s="92">
        <f t="shared" si="2"/>
        <v>0</v>
      </c>
      <c r="Y46" s="234"/>
      <c r="Z46" s="93"/>
      <c r="AA46" s="94"/>
      <c r="AB46" s="95"/>
      <c r="AC46" s="96"/>
    </row>
    <row r="47" spans="1:29" ht="15.75" customHeight="1" x14ac:dyDescent="0.2">
      <c r="A47" s="71" t="s">
        <v>116</v>
      </c>
      <c r="B47" s="72" t="s">
        <v>117</v>
      </c>
      <c r="C47" s="73" t="s">
        <v>118</v>
      </c>
      <c r="D47" s="74" t="s">
        <v>119</v>
      </c>
      <c r="E47" s="75" t="s">
        <v>120</v>
      </c>
      <c r="F47" s="76" t="s">
        <v>121</v>
      </c>
      <c r="G47" s="77" t="s">
        <v>130</v>
      </c>
      <c r="H47" s="78" t="s">
        <v>249</v>
      </c>
      <c r="I47" s="75" t="s">
        <v>124</v>
      </c>
      <c r="J47" s="233">
        <v>2010</v>
      </c>
      <c r="K47" s="79" t="s">
        <v>125</v>
      </c>
      <c r="L47" s="80">
        <v>1</v>
      </c>
      <c r="M47" s="81" t="s">
        <v>126</v>
      </c>
      <c r="N47" s="82" t="s">
        <v>121</v>
      </c>
      <c r="O47" s="83" t="s">
        <v>121</v>
      </c>
      <c r="P47" s="84" t="s">
        <v>250</v>
      </c>
      <c r="Q47" s="85" t="s">
        <v>251</v>
      </c>
      <c r="R47" s="86" t="s">
        <v>129</v>
      </c>
      <c r="S47" s="87">
        <f t="shared" si="0"/>
        <v>108.33333333333334</v>
      </c>
      <c r="T47" s="88">
        <v>130</v>
      </c>
      <c r="U47" s="89"/>
      <c r="V47" s="90"/>
      <c r="W47" s="91">
        <f t="shared" si="1"/>
        <v>0</v>
      </c>
      <c r="X47" s="92">
        <f t="shared" si="2"/>
        <v>0</v>
      </c>
      <c r="Y47" s="234"/>
      <c r="Z47" s="93"/>
      <c r="AA47" s="94"/>
      <c r="AB47" s="95"/>
      <c r="AC47" s="96"/>
    </row>
    <row r="48" spans="1:29" ht="15.75" customHeight="1" x14ac:dyDescent="0.2">
      <c r="A48" s="71" t="s">
        <v>116</v>
      </c>
      <c r="B48" s="72" t="s">
        <v>117</v>
      </c>
      <c r="C48" s="73" t="s">
        <v>118</v>
      </c>
      <c r="D48" s="74" t="s">
        <v>119</v>
      </c>
      <c r="E48" s="75" t="s">
        <v>120</v>
      </c>
      <c r="F48" s="76" t="s">
        <v>121</v>
      </c>
      <c r="G48" s="77" t="s">
        <v>130</v>
      </c>
      <c r="H48" s="78" t="s">
        <v>249</v>
      </c>
      <c r="I48" s="75" t="s">
        <v>124</v>
      </c>
      <c r="J48" s="233">
        <v>2012</v>
      </c>
      <c r="K48" s="79" t="s">
        <v>125</v>
      </c>
      <c r="L48" s="80">
        <v>1</v>
      </c>
      <c r="M48" s="81" t="s">
        <v>126</v>
      </c>
      <c r="N48" s="82" t="s">
        <v>121</v>
      </c>
      <c r="O48" s="83" t="s">
        <v>121</v>
      </c>
      <c r="P48" s="84" t="s">
        <v>252</v>
      </c>
      <c r="Q48" s="85" t="s">
        <v>253</v>
      </c>
      <c r="R48" s="86" t="s">
        <v>129</v>
      </c>
      <c r="S48" s="87">
        <f t="shared" si="0"/>
        <v>100</v>
      </c>
      <c r="T48" s="88">
        <v>120</v>
      </c>
      <c r="U48" s="89"/>
      <c r="V48" s="90"/>
      <c r="W48" s="91">
        <f t="shared" si="1"/>
        <v>0</v>
      </c>
      <c r="X48" s="92">
        <f t="shared" si="2"/>
        <v>0</v>
      </c>
      <c r="Y48" s="234"/>
      <c r="Z48" s="93"/>
      <c r="AA48" s="94"/>
      <c r="AB48" s="95"/>
      <c r="AC48" s="96"/>
    </row>
    <row r="49" spans="1:29" ht="15.75" customHeight="1" x14ac:dyDescent="0.2">
      <c r="A49" s="71" t="s">
        <v>116</v>
      </c>
      <c r="B49" s="72" t="s">
        <v>117</v>
      </c>
      <c r="C49" s="73" t="s">
        <v>118</v>
      </c>
      <c r="D49" s="74" t="s">
        <v>119</v>
      </c>
      <c r="E49" s="75" t="s">
        <v>120</v>
      </c>
      <c r="F49" s="76" t="s">
        <v>121</v>
      </c>
      <c r="G49" s="77" t="s">
        <v>174</v>
      </c>
      <c r="H49" s="78" t="s">
        <v>175</v>
      </c>
      <c r="I49" s="75" t="s">
        <v>124</v>
      </c>
      <c r="J49" s="233">
        <v>1991</v>
      </c>
      <c r="K49" s="79" t="s">
        <v>125</v>
      </c>
      <c r="L49" s="80">
        <v>2</v>
      </c>
      <c r="M49" s="81" t="s">
        <v>144</v>
      </c>
      <c r="N49" s="82" t="s">
        <v>121</v>
      </c>
      <c r="O49" s="83" t="s">
        <v>176</v>
      </c>
      <c r="P49" s="84" t="s">
        <v>154</v>
      </c>
      <c r="Q49" s="85" t="s">
        <v>177</v>
      </c>
      <c r="R49" s="86" t="s">
        <v>137</v>
      </c>
      <c r="S49" s="87">
        <f t="shared" si="0"/>
        <v>325</v>
      </c>
      <c r="T49" s="88">
        <v>390</v>
      </c>
      <c r="U49" s="89"/>
      <c r="V49" s="90"/>
      <c r="W49" s="91">
        <f t="shared" si="1"/>
        <v>0</v>
      </c>
      <c r="X49" s="92">
        <f t="shared" si="2"/>
        <v>0</v>
      </c>
      <c r="Y49" s="234"/>
      <c r="Z49" s="93"/>
      <c r="AA49" s="94"/>
      <c r="AB49" s="95"/>
      <c r="AC49" s="96"/>
    </row>
    <row r="50" spans="1:29" ht="15.75" customHeight="1" x14ac:dyDescent="0.2">
      <c r="A50" s="71" t="s">
        <v>116</v>
      </c>
      <c r="B50" s="72" t="s">
        <v>117</v>
      </c>
      <c r="C50" s="73" t="s">
        <v>118</v>
      </c>
      <c r="D50" s="74" t="s">
        <v>119</v>
      </c>
      <c r="E50" s="75" t="s">
        <v>120</v>
      </c>
      <c r="F50" s="76" t="s">
        <v>121</v>
      </c>
      <c r="G50" s="77" t="s">
        <v>202</v>
      </c>
      <c r="H50" s="78" t="s">
        <v>203</v>
      </c>
      <c r="I50" s="75" t="s">
        <v>124</v>
      </c>
      <c r="J50" s="233">
        <v>1993</v>
      </c>
      <c r="K50" s="79" t="s">
        <v>125</v>
      </c>
      <c r="L50" s="80">
        <v>3</v>
      </c>
      <c r="M50" s="81" t="s">
        <v>142</v>
      </c>
      <c r="N50" s="82" t="s">
        <v>136</v>
      </c>
      <c r="O50" s="83" t="s">
        <v>145</v>
      </c>
      <c r="P50" s="84" t="s">
        <v>138</v>
      </c>
      <c r="Q50" s="85" t="s">
        <v>204</v>
      </c>
      <c r="R50" s="86" t="s">
        <v>137</v>
      </c>
      <c r="S50" s="87">
        <f t="shared" si="0"/>
        <v>141.66666666666669</v>
      </c>
      <c r="T50" s="88">
        <v>170</v>
      </c>
      <c r="U50" s="89"/>
      <c r="V50" s="90"/>
      <c r="W50" s="91">
        <f t="shared" si="1"/>
        <v>0</v>
      </c>
      <c r="X50" s="92">
        <f t="shared" si="2"/>
        <v>0</v>
      </c>
      <c r="Y50" s="234"/>
      <c r="Z50" s="93"/>
      <c r="AA50" s="94"/>
      <c r="AB50" s="95"/>
      <c r="AC50" s="96"/>
    </row>
    <row r="51" spans="1:29" ht="15.75" customHeight="1" x14ac:dyDescent="0.2">
      <c r="A51" s="71" t="s">
        <v>116</v>
      </c>
      <c r="B51" s="72" t="s">
        <v>117</v>
      </c>
      <c r="C51" s="73" t="s">
        <v>118</v>
      </c>
      <c r="D51" s="74" t="s">
        <v>119</v>
      </c>
      <c r="E51" s="75" t="s">
        <v>120</v>
      </c>
      <c r="F51" s="76" t="s">
        <v>121</v>
      </c>
      <c r="G51" s="77" t="s">
        <v>165</v>
      </c>
      <c r="H51" s="78" t="s">
        <v>179</v>
      </c>
      <c r="I51" s="75" t="s">
        <v>124</v>
      </c>
      <c r="J51" s="233">
        <v>2018</v>
      </c>
      <c r="K51" s="79" t="s">
        <v>125</v>
      </c>
      <c r="L51" s="80">
        <v>7</v>
      </c>
      <c r="M51" s="81" t="s">
        <v>121</v>
      </c>
      <c r="N51" s="82" t="s">
        <v>121</v>
      </c>
      <c r="O51" s="83" t="s">
        <v>121</v>
      </c>
      <c r="P51" s="84" t="s">
        <v>218</v>
      </c>
      <c r="Q51" s="85" t="s">
        <v>219</v>
      </c>
      <c r="R51" s="86" t="s">
        <v>129</v>
      </c>
      <c r="S51" s="87">
        <f t="shared" si="0"/>
        <v>33.333333333333336</v>
      </c>
      <c r="T51" s="88">
        <v>40</v>
      </c>
      <c r="U51" s="89"/>
      <c r="V51" s="90"/>
      <c r="W51" s="91">
        <f t="shared" si="1"/>
        <v>0</v>
      </c>
      <c r="X51" s="92">
        <f t="shared" si="2"/>
        <v>0</v>
      </c>
      <c r="Y51" s="234"/>
      <c r="Z51" s="93"/>
      <c r="AA51" s="94"/>
      <c r="AB51" s="95"/>
      <c r="AC51" s="96"/>
    </row>
    <row r="52" spans="1:29" ht="15.75" customHeight="1" x14ac:dyDescent="0.2">
      <c r="A52" s="71" t="s">
        <v>116</v>
      </c>
      <c r="B52" s="72" t="s">
        <v>117</v>
      </c>
      <c r="C52" s="73" t="s">
        <v>118</v>
      </c>
      <c r="D52" s="74" t="s">
        <v>119</v>
      </c>
      <c r="E52" s="75" t="s">
        <v>120</v>
      </c>
      <c r="F52" s="76" t="s">
        <v>121</v>
      </c>
      <c r="G52" s="77" t="s">
        <v>165</v>
      </c>
      <c r="H52" s="78" t="s">
        <v>179</v>
      </c>
      <c r="I52" s="75" t="s">
        <v>124</v>
      </c>
      <c r="J52" s="233">
        <v>2018</v>
      </c>
      <c r="K52" s="79" t="s">
        <v>125</v>
      </c>
      <c r="L52" s="80">
        <v>23</v>
      </c>
      <c r="M52" s="81" t="s">
        <v>121</v>
      </c>
      <c r="N52" s="82" t="s">
        <v>121</v>
      </c>
      <c r="O52" s="83" t="s">
        <v>121</v>
      </c>
      <c r="P52" s="84" t="s">
        <v>140</v>
      </c>
      <c r="Q52" s="85" t="s">
        <v>228</v>
      </c>
      <c r="R52" s="86" t="s">
        <v>129</v>
      </c>
      <c r="S52" s="87">
        <f t="shared" si="0"/>
        <v>33.333333333333336</v>
      </c>
      <c r="T52" s="88">
        <v>40</v>
      </c>
      <c r="U52" s="89"/>
      <c r="V52" s="90"/>
      <c r="W52" s="91">
        <f t="shared" si="1"/>
        <v>0</v>
      </c>
      <c r="X52" s="92">
        <f t="shared" si="2"/>
        <v>0</v>
      </c>
      <c r="Y52" s="234"/>
      <c r="Z52" s="93"/>
      <c r="AA52" s="94"/>
      <c r="AB52" s="95"/>
      <c r="AC52" s="96"/>
    </row>
    <row r="53" spans="1:29" ht="15.75" customHeight="1" thickBot="1" x14ac:dyDescent="0.25">
      <c r="A53" s="235" t="s">
        <v>116</v>
      </c>
      <c r="B53" s="236" t="s">
        <v>117</v>
      </c>
      <c r="C53" s="237" t="s">
        <v>118</v>
      </c>
      <c r="D53" s="238" t="s">
        <v>119</v>
      </c>
      <c r="E53" s="239" t="s">
        <v>120</v>
      </c>
      <c r="F53" s="240" t="s">
        <v>121</v>
      </c>
      <c r="G53" s="241" t="s">
        <v>254</v>
      </c>
      <c r="H53" s="242" t="s">
        <v>255</v>
      </c>
      <c r="I53" s="239" t="s">
        <v>124</v>
      </c>
      <c r="J53" s="243">
        <v>2001</v>
      </c>
      <c r="K53" s="244" t="s">
        <v>125</v>
      </c>
      <c r="L53" s="245">
        <v>1</v>
      </c>
      <c r="M53" s="246" t="s">
        <v>126</v>
      </c>
      <c r="N53" s="247" t="s">
        <v>121</v>
      </c>
      <c r="O53" s="248" t="s">
        <v>121</v>
      </c>
      <c r="P53" s="249" t="s">
        <v>153</v>
      </c>
      <c r="Q53" s="250" t="s">
        <v>256</v>
      </c>
      <c r="R53" s="251" t="s">
        <v>129</v>
      </c>
      <c r="S53" s="252">
        <f t="shared" si="0"/>
        <v>58.333333333333336</v>
      </c>
      <c r="T53" s="253">
        <v>70</v>
      </c>
      <c r="U53" s="254"/>
      <c r="V53" s="255"/>
      <c r="W53" s="256">
        <f t="shared" si="1"/>
        <v>0</v>
      </c>
      <c r="X53" s="257">
        <f t="shared" si="2"/>
        <v>0</v>
      </c>
      <c r="Y53" s="234"/>
      <c r="Z53" s="93"/>
      <c r="AA53" s="94"/>
      <c r="AB53" s="95"/>
      <c r="AC53" s="96"/>
    </row>
    <row r="54" spans="1:29" ht="15.75" customHeight="1" x14ac:dyDescent="0.2">
      <c r="D54" s="66"/>
      <c r="E54" s="66"/>
      <c r="F54" s="66"/>
      <c r="G54" s="97"/>
      <c r="H54" s="97"/>
      <c r="I54" s="66"/>
      <c r="K54" s="98"/>
      <c r="M54" s="99"/>
      <c r="N54" s="99"/>
      <c r="O54" s="99"/>
      <c r="P54" s="99"/>
      <c r="Q54" s="100"/>
      <c r="R54" s="100"/>
      <c r="S54" s="101"/>
      <c r="T54" s="102"/>
      <c r="U54" s="97"/>
      <c r="V54" s="3"/>
      <c r="W54" s="3"/>
      <c r="X54" s="3"/>
      <c r="Y54" s="66"/>
      <c r="Z54" s="98"/>
      <c r="AA54" s="98"/>
      <c r="AB54" s="98"/>
      <c r="AC54" s="66"/>
    </row>
    <row r="55" spans="1:29" ht="15.75" customHeight="1" x14ac:dyDescent="0.2">
      <c r="D55" s="66"/>
      <c r="E55" s="66"/>
      <c r="F55" s="66"/>
      <c r="G55" s="97"/>
      <c r="H55" s="97"/>
      <c r="I55" s="66"/>
      <c r="K55" s="98"/>
      <c r="M55" s="99"/>
      <c r="N55" s="99"/>
      <c r="O55" s="99"/>
      <c r="P55" s="99"/>
      <c r="Q55" s="100"/>
      <c r="R55" s="100"/>
      <c r="S55" s="101"/>
      <c r="T55" s="102"/>
      <c r="U55" s="97"/>
      <c r="V55" s="3"/>
      <c r="W55" s="3"/>
      <c r="X55" s="3"/>
      <c r="Y55" s="66"/>
      <c r="Z55" s="98"/>
      <c r="AA55" s="98"/>
      <c r="AB55" s="98"/>
      <c r="AC55" s="66"/>
    </row>
    <row r="56" spans="1:29" ht="15.75" customHeight="1" x14ac:dyDescent="0.2">
      <c r="D56" s="66"/>
      <c r="E56" s="66"/>
      <c r="F56" s="66"/>
      <c r="G56" s="97"/>
      <c r="H56" s="97"/>
      <c r="I56" s="66"/>
      <c r="K56" s="98"/>
      <c r="M56" s="99"/>
      <c r="N56" s="99"/>
      <c r="O56" s="99"/>
      <c r="P56" s="99"/>
      <c r="Q56" s="100"/>
      <c r="R56" s="100"/>
      <c r="S56" s="101"/>
      <c r="T56" s="102"/>
      <c r="U56" s="97"/>
      <c r="V56" s="3"/>
      <c r="W56" s="3"/>
      <c r="X56" s="3"/>
      <c r="Y56" s="66"/>
      <c r="Z56" s="98"/>
      <c r="AA56" s="98"/>
      <c r="AB56" s="98"/>
      <c r="AC56" s="66"/>
    </row>
    <row r="57" spans="1:29" ht="15.75" customHeight="1" x14ac:dyDescent="0.2">
      <c r="D57" s="66"/>
      <c r="E57" s="66"/>
      <c r="F57" s="66"/>
      <c r="G57" s="97"/>
      <c r="H57" s="97"/>
      <c r="I57" s="66"/>
      <c r="K57" s="98"/>
      <c r="M57" s="99"/>
      <c r="N57" s="99"/>
      <c r="O57" s="99"/>
      <c r="P57" s="99"/>
      <c r="Q57" s="100"/>
      <c r="R57" s="100"/>
      <c r="S57" s="101"/>
      <c r="T57" s="102"/>
      <c r="U57" s="97"/>
      <c r="V57" s="3"/>
      <c r="W57" s="3"/>
      <c r="X57" s="3"/>
      <c r="Y57" s="66"/>
      <c r="Z57" s="98"/>
      <c r="AA57" s="98"/>
      <c r="AB57" s="98"/>
      <c r="AC57" s="66"/>
    </row>
    <row r="58" spans="1:29" ht="15.75" customHeight="1" x14ac:dyDescent="0.2">
      <c r="D58" s="66"/>
      <c r="E58" s="66"/>
      <c r="F58" s="66"/>
      <c r="G58" s="97"/>
      <c r="H58" s="97"/>
      <c r="I58" s="66"/>
      <c r="K58" s="98"/>
      <c r="M58" s="99"/>
      <c r="N58" s="99"/>
      <c r="O58" s="99"/>
      <c r="P58" s="99"/>
      <c r="Q58" s="100"/>
      <c r="R58" s="100"/>
      <c r="S58" s="101"/>
      <c r="T58" s="102"/>
      <c r="U58" s="97"/>
      <c r="V58" s="3"/>
      <c r="W58" s="3"/>
      <c r="X58" s="3"/>
      <c r="Y58" s="66"/>
      <c r="Z58" s="98"/>
      <c r="AA58" s="98"/>
      <c r="AB58" s="98"/>
      <c r="AC58" s="66"/>
    </row>
    <row r="59" spans="1:29" ht="15.75" customHeight="1" x14ac:dyDescent="0.2">
      <c r="D59" s="66"/>
      <c r="E59" s="66"/>
      <c r="F59" s="66"/>
      <c r="G59" s="97"/>
      <c r="H59" s="97"/>
      <c r="I59" s="66"/>
      <c r="K59" s="98"/>
      <c r="M59" s="99"/>
      <c r="N59" s="99"/>
      <c r="O59" s="99"/>
      <c r="P59" s="99"/>
      <c r="Q59" s="100"/>
      <c r="R59" s="100"/>
      <c r="S59" s="101"/>
      <c r="T59" s="102"/>
      <c r="U59" s="97"/>
      <c r="V59" s="3"/>
      <c r="W59" s="3"/>
      <c r="X59" s="3"/>
      <c r="Y59" s="66"/>
      <c r="Z59" s="98"/>
      <c r="AA59" s="98"/>
      <c r="AB59" s="98"/>
      <c r="AC59" s="66"/>
    </row>
    <row r="60" spans="1:29" ht="15.75" customHeight="1" x14ac:dyDescent="0.2">
      <c r="D60" s="66"/>
      <c r="E60" s="66"/>
      <c r="F60" s="66"/>
      <c r="G60" s="97"/>
      <c r="H60" s="97"/>
      <c r="I60" s="66"/>
      <c r="K60" s="98"/>
      <c r="M60" s="99"/>
      <c r="N60" s="99"/>
      <c r="O60" s="99"/>
      <c r="P60" s="99"/>
      <c r="Q60" s="100"/>
      <c r="R60" s="100"/>
      <c r="S60" s="101"/>
      <c r="T60" s="102"/>
      <c r="U60" s="97"/>
      <c r="V60" s="3"/>
      <c r="W60" s="3"/>
      <c r="X60" s="3"/>
      <c r="Y60" s="66"/>
      <c r="Z60" s="98"/>
      <c r="AA60" s="98"/>
      <c r="AB60" s="98"/>
      <c r="AC60" s="66"/>
    </row>
    <row r="61" spans="1:29" ht="15.75" customHeight="1" x14ac:dyDescent="0.2">
      <c r="D61" s="66"/>
      <c r="E61" s="66"/>
      <c r="F61" s="66"/>
      <c r="G61" s="97"/>
      <c r="H61" s="97"/>
      <c r="I61" s="66"/>
      <c r="K61" s="98"/>
      <c r="M61" s="99"/>
      <c r="N61" s="99"/>
      <c r="O61" s="99"/>
      <c r="P61" s="99"/>
      <c r="Q61" s="100"/>
      <c r="R61" s="100"/>
      <c r="S61" s="101"/>
      <c r="T61" s="102"/>
      <c r="U61" s="97"/>
      <c r="V61" s="3"/>
      <c r="W61" s="3"/>
      <c r="X61" s="3"/>
      <c r="Y61" s="66"/>
      <c r="Z61" s="98"/>
      <c r="AA61" s="98"/>
      <c r="AB61" s="98"/>
      <c r="AC61" s="66"/>
    </row>
    <row r="62" spans="1:29" ht="15.75" customHeight="1" x14ac:dyDescent="0.2">
      <c r="D62" s="66"/>
      <c r="E62" s="66"/>
      <c r="F62" s="66"/>
      <c r="G62" s="97"/>
      <c r="H62" s="97"/>
      <c r="I62" s="66"/>
      <c r="K62" s="98"/>
      <c r="M62" s="99"/>
      <c r="N62" s="99"/>
      <c r="O62" s="99"/>
      <c r="P62" s="99"/>
      <c r="Q62" s="100"/>
      <c r="R62" s="100"/>
      <c r="S62" s="101"/>
      <c r="T62" s="102"/>
      <c r="U62" s="97"/>
      <c r="V62" s="3"/>
      <c r="W62" s="3"/>
      <c r="X62" s="3"/>
      <c r="Y62" s="66"/>
      <c r="Z62" s="98"/>
      <c r="AA62" s="98"/>
      <c r="AB62" s="98"/>
      <c r="AC62" s="66"/>
    </row>
    <row r="63" spans="1:29" ht="15.75" customHeight="1" x14ac:dyDescent="0.2">
      <c r="D63" s="66"/>
      <c r="E63" s="66"/>
      <c r="F63" s="66"/>
      <c r="G63" s="97"/>
      <c r="H63" s="97"/>
      <c r="I63" s="66"/>
      <c r="K63" s="98"/>
      <c r="M63" s="99"/>
      <c r="N63" s="99"/>
      <c r="O63" s="99"/>
      <c r="P63" s="99"/>
      <c r="Q63" s="100"/>
      <c r="R63" s="100"/>
      <c r="S63" s="101"/>
      <c r="T63" s="102"/>
      <c r="U63" s="97"/>
      <c r="V63" s="3"/>
      <c r="W63" s="3"/>
      <c r="X63" s="3"/>
      <c r="Y63" s="66"/>
      <c r="Z63" s="98"/>
      <c r="AA63" s="98"/>
      <c r="AB63" s="98"/>
      <c r="AC63" s="66"/>
    </row>
    <row r="64" spans="1:29" ht="15.75" customHeight="1" x14ac:dyDescent="0.2">
      <c r="D64" s="66"/>
      <c r="E64" s="66"/>
      <c r="F64" s="66"/>
      <c r="G64" s="97"/>
      <c r="H64" s="97"/>
      <c r="I64" s="66"/>
      <c r="K64" s="98"/>
      <c r="M64" s="99"/>
      <c r="N64" s="99"/>
      <c r="O64" s="99"/>
      <c r="P64" s="99"/>
      <c r="Q64" s="100"/>
      <c r="R64" s="100"/>
      <c r="S64" s="101"/>
      <c r="T64" s="102"/>
      <c r="U64" s="97"/>
      <c r="V64" s="3"/>
      <c r="W64" s="3"/>
      <c r="X64" s="3"/>
      <c r="Y64" s="66"/>
      <c r="Z64" s="98"/>
      <c r="AA64" s="98"/>
      <c r="AB64" s="98"/>
      <c r="AC64" s="66"/>
    </row>
    <row r="65" spans="4:29" ht="15.75" customHeight="1" x14ac:dyDescent="0.2">
      <c r="D65" s="66"/>
      <c r="E65" s="66"/>
      <c r="F65" s="66"/>
      <c r="G65" s="97"/>
      <c r="H65" s="97"/>
      <c r="I65" s="66"/>
      <c r="K65" s="98"/>
      <c r="M65" s="99"/>
      <c r="N65" s="99"/>
      <c r="O65" s="99"/>
      <c r="P65" s="99"/>
      <c r="Q65" s="100"/>
      <c r="R65" s="100"/>
      <c r="S65" s="101"/>
      <c r="T65" s="102"/>
      <c r="U65" s="97"/>
      <c r="V65" s="3"/>
      <c r="W65" s="3"/>
      <c r="X65" s="3"/>
      <c r="Y65" s="66"/>
      <c r="Z65" s="98"/>
      <c r="AA65" s="98"/>
      <c r="AB65" s="98"/>
      <c r="AC65" s="66"/>
    </row>
    <row r="66" spans="4:29" ht="15.75" customHeight="1" x14ac:dyDescent="0.2">
      <c r="D66" s="66"/>
      <c r="E66" s="66"/>
      <c r="F66" s="66"/>
      <c r="G66" s="97"/>
      <c r="H66" s="97"/>
      <c r="I66" s="66"/>
      <c r="K66" s="98"/>
      <c r="M66" s="99"/>
      <c r="N66" s="99"/>
      <c r="O66" s="99"/>
      <c r="P66" s="99"/>
      <c r="Q66" s="100"/>
      <c r="R66" s="100"/>
      <c r="S66" s="101"/>
      <c r="T66" s="102"/>
      <c r="U66" s="97"/>
      <c r="V66" s="3"/>
      <c r="W66" s="3"/>
      <c r="X66" s="3"/>
      <c r="Y66" s="66"/>
      <c r="Z66" s="98"/>
      <c r="AA66" s="98"/>
      <c r="AB66" s="98"/>
      <c r="AC66" s="66"/>
    </row>
    <row r="67" spans="4:29" x14ac:dyDescent="0.2">
      <c r="T67" s="102"/>
      <c r="U67" s="97"/>
      <c r="V67" s="3"/>
      <c r="W67" s="3"/>
      <c r="X67" s="3"/>
      <c r="Y67" s="66"/>
    </row>
    <row r="68" spans="4:29" x14ac:dyDescent="0.2">
      <c r="T68" s="102"/>
      <c r="U68" s="97"/>
      <c r="V68" s="3"/>
      <c r="W68" s="3"/>
      <c r="X68" s="3"/>
      <c r="Y68" s="66"/>
    </row>
    <row r="69" spans="4:29" x14ac:dyDescent="0.2">
      <c r="T69" s="102"/>
      <c r="U69" s="97"/>
      <c r="V69" s="3"/>
      <c r="W69" s="3"/>
      <c r="X69" s="3"/>
      <c r="Y69" s="66"/>
    </row>
    <row r="70" spans="4:29" x14ac:dyDescent="0.2">
      <c r="T70" s="102"/>
      <c r="U70" s="97"/>
      <c r="V70" s="3"/>
      <c r="W70" s="3"/>
      <c r="X70" s="3"/>
      <c r="Y70" s="66"/>
    </row>
    <row r="71" spans="4:29" x14ac:dyDescent="0.2">
      <c r="T71" s="102"/>
      <c r="U71" s="97"/>
      <c r="V71" s="3"/>
      <c r="W71" s="3"/>
      <c r="X71" s="3"/>
      <c r="Y71" s="66"/>
    </row>
    <row r="72" spans="4:29" x14ac:dyDescent="0.2">
      <c r="T72" s="102"/>
      <c r="U72" s="97"/>
      <c r="V72" s="3"/>
      <c r="W72" s="3"/>
      <c r="X72" s="3"/>
      <c r="Y72" s="66"/>
    </row>
    <row r="73" spans="4:29" x14ac:dyDescent="0.2">
      <c r="T73" s="102"/>
      <c r="U73" s="97"/>
      <c r="V73" s="3"/>
      <c r="W73" s="3"/>
      <c r="X73" s="3"/>
      <c r="Y73" s="66"/>
    </row>
    <row r="74" spans="4:29" x14ac:dyDescent="0.2">
      <c r="T74" s="102"/>
      <c r="U74" s="97"/>
      <c r="V74" s="3"/>
      <c r="W74" s="3"/>
      <c r="X74" s="3"/>
      <c r="Y74" s="66"/>
    </row>
    <row r="75" spans="4:29" x14ac:dyDescent="0.2">
      <c r="T75" s="102"/>
      <c r="U75" s="97"/>
      <c r="V75" s="3"/>
      <c r="W75" s="3"/>
      <c r="X75" s="3"/>
      <c r="Y75" s="66"/>
    </row>
    <row r="76" spans="4:29" x14ac:dyDescent="0.2">
      <c r="T76" s="102"/>
      <c r="U76" s="97"/>
      <c r="V76" s="3"/>
      <c r="W76" s="3"/>
      <c r="X76" s="3"/>
      <c r="Y76" s="66"/>
    </row>
    <row r="77" spans="4:29" x14ac:dyDescent="0.2">
      <c r="T77" s="102"/>
      <c r="U77" s="97"/>
      <c r="V77" s="3"/>
      <c r="W77" s="3"/>
      <c r="X77" s="3"/>
      <c r="Y77" s="66"/>
    </row>
    <row r="78" spans="4:29" x14ac:dyDescent="0.2">
      <c r="T78" s="102"/>
      <c r="U78" s="97"/>
      <c r="V78" s="3"/>
      <c r="W78" s="3"/>
      <c r="X78" s="3"/>
      <c r="Y78" s="66"/>
    </row>
    <row r="79" spans="4:29" x14ac:dyDescent="0.2">
      <c r="T79" s="102"/>
      <c r="U79" s="97"/>
      <c r="V79" s="3"/>
      <c r="W79" s="3"/>
      <c r="X79" s="3"/>
      <c r="Y79" s="66"/>
    </row>
    <row r="80" spans="4:29" x14ac:dyDescent="0.2">
      <c r="T80" s="102"/>
      <c r="U80" s="97"/>
      <c r="V80" s="3"/>
      <c r="W80" s="3"/>
      <c r="X80" s="3"/>
      <c r="Y80" s="66"/>
    </row>
    <row r="81" spans="20:25" x14ac:dyDescent="0.2">
      <c r="T81" s="102"/>
      <c r="U81" s="97"/>
      <c r="V81" s="3"/>
      <c r="W81" s="3"/>
      <c r="X81" s="3"/>
      <c r="Y81" s="66"/>
    </row>
    <row r="82" spans="20:25" x14ac:dyDescent="0.2">
      <c r="T82" s="102"/>
      <c r="U82" s="97"/>
      <c r="V82" s="3"/>
      <c r="W82" s="3"/>
      <c r="X82" s="3"/>
      <c r="Y82" s="66"/>
    </row>
    <row r="83" spans="20:25" x14ac:dyDescent="0.2">
      <c r="T83" s="102"/>
      <c r="U83" s="97"/>
      <c r="V83" s="3"/>
      <c r="W83" s="3"/>
      <c r="X83" s="3"/>
      <c r="Y83" s="66"/>
    </row>
    <row r="84" spans="20:25" x14ac:dyDescent="0.2">
      <c r="T84" s="102"/>
      <c r="U84" s="97"/>
      <c r="V84" s="3"/>
      <c r="W84" s="3"/>
      <c r="X84" s="3"/>
      <c r="Y84" s="66"/>
    </row>
    <row r="85" spans="20:25" x14ac:dyDescent="0.2">
      <c r="T85" s="102"/>
      <c r="U85" s="97"/>
      <c r="V85" s="3"/>
      <c r="W85" s="3"/>
      <c r="X85" s="3"/>
      <c r="Y85" s="66"/>
    </row>
    <row r="86" spans="20:25" x14ac:dyDescent="0.2">
      <c r="T86" s="102"/>
      <c r="U86" s="97"/>
      <c r="V86" s="3"/>
      <c r="W86" s="3"/>
      <c r="X86" s="3"/>
      <c r="Y86" s="66"/>
    </row>
    <row r="87" spans="20:25" x14ac:dyDescent="0.2">
      <c r="T87" s="102"/>
      <c r="U87" s="97"/>
      <c r="V87" s="3"/>
      <c r="W87" s="3"/>
      <c r="X87" s="3"/>
      <c r="Y87" s="66"/>
    </row>
    <row r="88" spans="20:25" x14ac:dyDescent="0.2">
      <c r="T88" s="102"/>
      <c r="U88" s="97"/>
      <c r="V88" s="3"/>
      <c r="W88" s="3"/>
      <c r="X88" s="3"/>
      <c r="Y88" s="66"/>
    </row>
    <row r="89" spans="20:25" x14ac:dyDescent="0.2">
      <c r="T89" s="102"/>
      <c r="U89" s="97"/>
      <c r="V89" s="3"/>
      <c r="W89" s="3"/>
      <c r="X89" s="3"/>
      <c r="Y89" s="66"/>
    </row>
    <row r="90" spans="20:25" x14ac:dyDescent="0.2">
      <c r="T90" s="102"/>
      <c r="U90" s="97"/>
      <c r="V90" s="3"/>
      <c r="W90" s="3"/>
      <c r="X90" s="3"/>
      <c r="Y90" s="66"/>
    </row>
    <row r="91" spans="20:25" x14ac:dyDescent="0.2">
      <c r="T91" s="102"/>
      <c r="U91" s="97"/>
      <c r="V91" s="3"/>
      <c r="W91" s="3"/>
      <c r="X91" s="3"/>
      <c r="Y91" s="66"/>
    </row>
    <row r="92" spans="20:25" x14ac:dyDescent="0.2">
      <c r="T92" s="102"/>
      <c r="U92" s="97"/>
      <c r="V92" s="3"/>
      <c r="W92" s="3"/>
      <c r="X92" s="3"/>
      <c r="Y92" s="66"/>
    </row>
    <row r="93" spans="20:25" x14ac:dyDescent="0.2">
      <c r="T93" s="102"/>
      <c r="U93" s="97"/>
      <c r="V93" s="3"/>
      <c r="W93" s="3"/>
      <c r="X93" s="3"/>
      <c r="Y93" s="66"/>
    </row>
    <row r="94" spans="20:25" x14ac:dyDescent="0.2">
      <c r="T94" s="102"/>
      <c r="U94" s="97"/>
      <c r="V94" s="3"/>
      <c r="W94" s="3"/>
      <c r="X94" s="3"/>
      <c r="Y94" s="66"/>
    </row>
    <row r="95" spans="20:25" x14ac:dyDescent="0.2">
      <c r="T95" s="102"/>
      <c r="U95" s="97"/>
      <c r="V95" s="3"/>
      <c r="W95" s="3"/>
      <c r="X95" s="3"/>
      <c r="Y95" s="66"/>
    </row>
  </sheetData>
  <autoFilter ref="A13:X53" xr:uid="{00000000-0009-0000-0000-000000000000}"/>
  <mergeCells count="33">
    <mergeCell ref="V12:X12"/>
    <mergeCell ref="A12:C12"/>
    <mergeCell ref="D12:F12"/>
    <mergeCell ref="G12:L12"/>
    <mergeCell ref="M12:O12"/>
    <mergeCell ref="P12:T12"/>
    <mergeCell ref="J9:K9"/>
    <mergeCell ref="L9:M9"/>
    <mergeCell ref="N9:O9"/>
    <mergeCell ref="V9:W9"/>
    <mergeCell ref="J10:K10"/>
    <mergeCell ref="L10:M10"/>
    <mergeCell ref="N10:O10"/>
    <mergeCell ref="V10:W10"/>
    <mergeCell ref="J7:K7"/>
    <mergeCell ref="L7:M7"/>
    <mergeCell ref="N7:O7"/>
    <mergeCell ref="V7:W7"/>
    <mergeCell ref="J8:K8"/>
    <mergeCell ref="L8:M8"/>
    <mergeCell ref="N8:O8"/>
    <mergeCell ref="V8:W8"/>
    <mergeCell ref="D4:G4"/>
    <mergeCell ref="D5:G5"/>
    <mergeCell ref="J2:O2"/>
    <mergeCell ref="V2:X2"/>
    <mergeCell ref="J3:O3"/>
    <mergeCell ref="J4:O4"/>
    <mergeCell ref="V4:V5"/>
    <mergeCell ref="W4:W5"/>
    <mergeCell ref="X4:X5"/>
    <mergeCell ref="J5:O5"/>
    <mergeCell ref="T2:T5"/>
  </mergeCells>
  <dataValidations count="6">
    <dataValidation type="whole" allowBlank="1" showInputMessage="1" showErrorMessage="1" sqref="Z1:AA11 Z14:AA66" xr:uid="{00000000-0002-0000-0000-000000000000}">
      <formula1>-500</formula1>
      <formula2>500</formula2>
    </dataValidation>
    <dataValidation type="list" allowBlank="1" showInputMessage="1" showErrorMessage="1" sqref="AB1:AB11 AB14:AB66" xr:uid="{00000000-0002-0000-0000-000001000000}">
      <formula1>"VERKAUFT,ALTE PREISLISTE,FEHLBESTAND,ZUSTAND,BRUCH"</formula1>
      <formula2>0</formula2>
    </dataValidation>
    <dataValidation type="list" allowBlank="1" showInputMessage="1" showErrorMessage="1" sqref="A14:A53" xr:uid="{00000000-0002-0000-0000-000003000000}">
      <formula1>"Wein,Schaumwein,Fortfied,Spirituose"</formula1>
      <formula2>0</formula2>
    </dataValidation>
    <dataValidation type="list" allowBlank="1" showInputMessage="1" showErrorMessage="1" sqref="B14:B53" xr:uid="{00000000-0002-0000-0000-000004000000}">
      <formula1>"weiß,rot,rosé,n.a."</formula1>
      <formula2>0</formula2>
    </dataValidation>
    <dataValidation type="list" allowBlank="1" showInputMessage="1" showErrorMessage="1" sqref="C14:C53" xr:uid="{00000000-0002-0000-0000-000005000000}">
      <formula1>"trocken,süß,halbtrocken,n.a."</formula1>
      <formula2>0</formula2>
    </dataValidation>
    <dataValidation type="whole" allowBlank="1" showInputMessage="1" showErrorMessage="1" sqref="L14:L53" xr:uid="{00000000-0002-0000-0000-000002000000}">
      <formula1>0</formula1>
      <formula2>1000</formula2>
    </dataValidation>
  </dataValidations>
  <pageMargins left="0.25" right="0.25" top="0.75" bottom="0.75" header="0.3" footer="0.3"/>
  <pageSetup paperSize="9" scale="77" firstPageNumber="0" fitToHeight="0" orientation="landscape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7ED9D-9A33-42C2-A291-D3ABBC553DD1}">
  <dimension ref="A1:O20"/>
  <sheetViews>
    <sheetView workbookViewId="0">
      <selection activeCell="H6" sqref="H6"/>
    </sheetView>
  </sheetViews>
  <sheetFormatPr baseColWidth="10" defaultColWidth="11" defaultRowHeight="16" x14ac:dyDescent="0.2"/>
  <cols>
    <col min="1" max="1" width="13.83203125" customWidth="1"/>
    <col min="2" max="2" width="19.33203125" customWidth="1"/>
    <col min="3" max="3" width="12.83203125" bestFit="1" customWidth="1"/>
    <col min="4" max="4" width="11.5" customWidth="1"/>
    <col min="5" max="5" width="23.5" customWidth="1"/>
    <col min="6" max="6" width="31.6640625" bestFit="1" customWidth="1"/>
    <col min="7" max="9" width="10.83203125"/>
    <col min="10" max="10" width="17.1640625" customWidth="1"/>
    <col min="11" max="11" width="8" customWidth="1"/>
    <col min="12" max="12" width="8.1640625" customWidth="1"/>
    <col min="13" max="13" width="7.83203125" customWidth="1"/>
    <col min="14" max="15" width="10.83203125" customWidth="1"/>
    <col min="16" max="16384" width="11" style="149"/>
  </cols>
  <sheetData>
    <row r="1" spans="1:15" ht="17" thickBot="1" x14ac:dyDescent="0.25">
      <c r="A1" s="149"/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</row>
    <row r="2" spans="1:15" s="150" customFormat="1" ht="34.5" customHeight="1" x14ac:dyDescent="0.2">
      <c r="D2" s="206" t="s">
        <v>46</v>
      </c>
      <c r="E2" s="207"/>
      <c r="F2" s="103" t="s">
        <v>1</v>
      </c>
      <c r="G2" s="208"/>
      <c r="H2" s="209"/>
      <c r="I2" s="210"/>
      <c r="J2" s="152"/>
      <c r="K2" s="189" t="s">
        <v>2</v>
      </c>
      <c r="L2" s="190"/>
      <c r="M2" s="190"/>
      <c r="N2" s="190"/>
      <c r="O2" s="191"/>
    </row>
    <row r="3" spans="1:15" s="150" customFormat="1" ht="28.5" customHeight="1" thickBot="1" x14ac:dyDescent="0.25">
      <c r="D3" s="192" t="s">
        <v>47</v>
      </c>
      <c r="E3" s="193"/>
      <c r="F3" s="104" t="s">
        <v>3</v>
      </c>
      <c r="G3" s="194"/>
      <c r="H3" s="195"/>
      <c r="I3" s="196"/>
      <c r="J3" s="152"/>
      <c r="K3" s="105" t="s">
        <v>48</v>
      </c>
      <c r="L3" s="106" t="s">
        <v>49</v>
      </c>
      <c r="M3" s="107" t="s">
        <v>50</v>
      </c>
      <c r="N3" s="108" t="s">
        <v>5</v>
      </c>
      <c r="O3" s="109" t="s">
        <v>6</v>
      </c>
    </row>
    <row r="4" spans="1:15" s="150" customFormat="1" ht="32.25" customHeight="1" x14ac:dyDescent="0.2">
      <c r="A4" s="216" t="s">
        <v>51</v>
      </c>
      <c r="B4" s="216"/>
      <c r="C4" s="216"/>
      <c r="D4" s="217" t="s">
        <v>52</v>
      </c>
      <c r="E4" s="193"/>
      <c r="F4" s="110" t="s">
        <v>7</v>
      </c>
      <c r="G4" s="194"/>
      <c r="H4" s="195"/>
      <c r="I4" s="196"/>
      <c r="J4" s="152"/>
      <c r="K4" s="229">
        <f>SUM(K9:K3494)</f>
        <v>0</v>
      </c>
      <c r="L4" s="231">
        <f>SUM(L9:L3494)</f>
        <v>0</v>
      </c>
      <c r="M4" s="223">
        <f>SUM(M9:M3494)</f>
        <v>0</v>
      </c>
      <c r="N4" s="225">
        <f>SUM(N9:N3494)</f>
        <v>0</v>
      </c>
      <c r="O4" s="227">
        <f>SUM(O9:O3494)</f>
        <v>0</v>
      </c>
    </row>
    <row r="5" spans="1:15" s="150" customFormat="1" ht="16.5" customHeight="1" thickBot="1" x14ac:dyDescent="0.25">
      <c r="A5" s="211" t="s">
        <v>53</v>
      </c>
      <c r="B5" s="212"/>
      <c r="D5" s="192" t="s">
        <v>54</v>
      </c>
      <c r="E5" s="193"/>
      <c r="F5" s="111" t="s">
        <v>8</v>
      </c>
      <c r="G5" s="213"/>
      <c r="H5" s="214"/>
      <c r="I5" s="215"/>
      <c r="J5" s="152"/>
      <c r="K5" s="230"/>
      <c r="L5" s="232"/>
      <c r="M5" s="224"/>
      <c r="N5" s="226"/>
      <c r="O5" s="228"/>
    </row>
    <row r="6" spans="1:15" s="150" customFormat="1" ht="50" thickBot="1" x14ac:dyDescent="0.25">
      <c r="D6" s="151"/>
      <c r="E6" s="151"/>
      <c r="F6" s="153"/>
      <c r="G6" s="154"/>
      <c r="H6" s="155"/>
      <c r="I6" s="155"/>
      <c r="J6" s="152"/>
      <c r="K6" s="156"/>
      <c r="L6" s="156"/>
      <c r="M6" s="156"/>
      <c r="N6" s="156"/>
      <c r="O6" s="156"/>
    </row>
    <row r="7" spans="1:15" s="157" customFormat="1" ht="21" x14ac:dyDescent="0.2">
      <c r="A7" s="197" t="s">
        <v>55</v>
      </c>
      <c r="B7" s="198"/>
      <c r="C7" s="198"/>
      <c r="D7" s="199"/>
      <c r="E7" s="200" t="s">
        <v>56</v>
      </c>
      <c r="F7" s="202" t="s">
        <v>57</v>
      </c>
      <c r="G7" s="202" t="s">
        <v>58</v>
      </c>
      <c r="H7" s="204"/>
      <c r="I7" s="205"/>
      <c r="J7" s="218" t="s">
        <v>19</v>
      </c>
      <c r="K7" s="220" t="s">
        <v>26</v>
      </c>
      <c r="L7" s="221"/>
      <c r="M7" s="221"/>
      <c r="N7" s="221"/>
      <c r="O7" s="222"/>
    </row>
    <row r="8" spans="1:15" s="150" customFormat="1" ht="31" thickBot="1" x14ac:dyDescent="0.25">
      <c r="A8" s="112" t="s">
        <v>29</v>
      </c>
      <c r="B8" s="113" t="s">
        <v>59</v>
      </c>
      <c r="C8" s="114" t="s">
        <v>60</v>
      </c>
      <c r="D8" s="115" t="s">
        <v>61</v>
      </c>
      <c r="E8" s="201"/>
      <c r="F8" s="203"/>
      <c r="G8" s="116" t="s">
        <v>48</v>
      </c>
      <c r="H8" s="117" t="s">
        <v>49</v>
      </c>
      <c r="I8" s="118" t="s">
        <v>50</v>
      </c>
      <c r="J8" s="219"/>
      <c r="K8" s="119" t="s">
        <v>62</v>
      </c>
      <c r="L8" s="120" t="s">
        <v>63</v>
      </c>
      <c r="M8" s="120" t="s">
        <v>64</v>
      </c>
      <c r="N8" s="121" t="s">
        <v>5</v>
      </c>
      <c r="O8" s="122" t="s">
        <v>6</v>
      </c>
    </row>
    <row r="9" spans="1:15" s="150" customFormat="1" ht="171" customHeight="1" x14ac:dyDescent="0.2">
      <c r="A9" s="123" t="s">
        <v>65</v>
      </c>
      <c r="B9" s="124" t="s">
        <v>66</v>
      </c>
      <c r="C9" s="125" t="s">
        <v>67</v>
      </c>
      <c r="D9" s="126" t="s">
        <v>68</v>
      </c>
      <c r="E9" s="127"/>
      <c r="F9" s="128" t="s">
        <v>69</v>
      </c>
      <c r="G9" s="129">
        <v>37.9</v>
      </c>
      <c r="H9" s="130">
        <v>74.8</v>
      </c>
      <c r="I9" s="131">
        <f>36.9*6</f>
        <v>221.39999999999998</v>
      </c>
      <c r="J9" s="132"/>
      <c r="K9" s="133"/>
      <c r="L9" s="134"/>
      <c r="M9" s="134"/>
      <c r="N9" s="135">
        <f t="shared" ref="N9:N20" si="0">O9/1.2</f>
        <v>0</v>
      </c>
      <c r="O9" s="136">
        <f t="shared" ref="O9:O12" si="1">K9*G9+L9*H9+M9*I9</f>
        <v>0</v>
      </c>
    </row>
    <row r="10" spans="1:15" s="150" customFormat="1" ht="174.75" customHeight="1" x14ac:dyDescent="0.2">
      <c r="A10" s="123" t="s">
        <v>65</v>
      </c>
      <c r="B10" s="124" t="s">
        <v>70</v>
      </c>
      <c r="C10" s="125" t="s">
        <v>71</v>
      </c>
      <c r="D10" s="126" t="s">
        <v>72</v>
      </c>
      <c r="E10" s="127"/>
      <c r="F10" s="128" t="s">
        <v>73</v>
      </c>
      <c r="G10" s="129">
        <v>36.9</v>
      </c>
      <c r="H10" s="130">
        <v>72.8</v>
      </c>
      <c r="I10" s="131">
        <f>35.9*6</f>
        <v>215.39999999999998</v>
      </c>
      <c r="J10" s="132"/>
      <c r="K10" s="133"/>
      <c r="L10" s="134"/>
      <c r="M10" s="134"/>
      <c r="N10" s="135">
        <f t="shared" si="0"/>
        <v>0</v>
      </c>
      <c r="O10" s="136">
        <f t="shared" si="1"/>
        <v>0</v>
      </c>
    </row>
    <row r="11" spans="1:15" s="150" customFormat="1" ht="180" customHeight="1" x14ac:dyDescent="0.2">
      <c r="A11" s="123" t="s">
        <v>65</v>
      </c>
      <c r="B11" s="124" t="s">
        <v>74</v>
      </c>
      <c r="C11" s="125" t="s">
        <v>75</v>
      </c>
      <c r="D11" s="126" t="s">
        <v>76</v>
      </c>
      <c r="E11" s="127"/>
      <c r="F11" s="128" t="s">
        <v>77</v>
      </c>
      <c r="G11" s="129">
        <v>35.9</v>
      </c>
      <c r="H11" s="130">
        <v>70.8</v>
      </c>
      <c r="I11" s="131">
        <f>34.9*6</f>
        <v>209.39999999999998</v>
      </c>
      <c r="J11" s="132"/>
      <c r="K11" s="133"/>
      <c r="L11" s="134"/>
      <c r="M11" s="134"/>
      <c r="N11" s="135">
        <f t="shared" si="0"/>
        <v>0</v>
      </c>
      <c r="O11" s="136">
        <f t="shared" si="1"/>
        <v>0</v>
      </c>
    </row>
    <row r="12" spans="1:15" s="150" customFormat="1" ht="187.5" customHeight="1" x14ac:dyDescent="0.2">
      <c r="A12" s="123" t="s">
        <v>65</v>
      </c>
      <c r="B12" s="124" t="s">
        <v>78</v>
      </c>
      <c r="C12" s="125" t="s">
        <v>67</v>
      </c>
      <c r="D12" s="126" t="s">
        <v>79</v>
      </c>
      <c r="E12" s="127"/>
      <c r="F12" s="128" t="s">
        <v>80</v>
      </c>
      <c r="G12" s="129">
        <v>34.9</v>
      </c>
      <c r="H12" s="130">
        <v>68.8</v>
      </c>
      <c r="I12" s="131">
        <f>33.9*6</f>
        <v>203.39999999999998</v>
      </c>
      <c r="J12" s="132"/>
      <c r="K12" s="133"/>
      <c r="L12" s="134"/>
      <c r="M12" s="134"/>
      <c r="N12" s="135">
        <f t="shared" si="0"/>
        <v>0</v>
      </c>
      <c r="O12" s="136">
        <f t="shared" si="1"/>
        <v>0</v>
      </c>
    </row>
    <row r="13" spans="1:15" s="150" customFormat="1" ht="173.25" customHeight="1" x14ac:dyDescent="0.2">
      <c r="A13" s="123" t="s">
        <v>81</v>
      </c>
      <c r="B13" s="124" t="s">
        <v>82</v>
      </c>
      <c r="C13" s="125" t="s">
        <v>83</v>
      </c>
      <c r="D13" s="126" t="s">
        <v>84</v>
      </c>
      <c r="E13" s="127"/>
      <c r="F13" s="128" t="s">
        <v>85</v>
      </c>
      <c r="G13" s="129">
        <v>23.9</v>
      </c>
      <c r="H13" s="130" t="s">
        <v>86</v>
      </c>
      <c r="I13" s="131">
        <f>6*22.9</f>
        <v>137.39999999999998</v>
      </c>
      <c r="J13" s="132"/>
      <c r="K13" s="133"/>
      <c r="L13" s="134" t="s">
        <v>86</v>
      </c>
      <c r="M13" s="134"/>
      <c r="N13" s="135">
        <f t="shared" si="0"/>
        <v>0</v>
      </c>
      <c r="O13" s="136">
        <f>K13*G13+M13*I13</f>
        <v>0</v>
      </c>
    </row>
    <row r="14" spans="1:15" s="150" customFormat="1" ht="174" customHeight="1" x14ac:dyDescent="0.2">
      <c r="A14" s="123" t="s">
        <v>87</v>
      </c>
      <c r="B14" s="124" t="s">
        <v>88</v>
      </c>
      <c r="C14" s="125" t="s">
        <v>89</v>
      </c>
      <c r="D14" s="126" t="s">
        <v>90</v>
      </c>
      <c r="E14" s="127"/>
      <c r="F14" s="128" t="s">
        <v>91</v>
      </c>
      <c r="G14" s="129">
        <v>74.900000000000006</v>
      </c>
      <c r="H14" s="130" t="s">
        <v>86</v>
      </c>
      <c r="I14" s="131" t="s">
        <v>86</v>
      </c>
      <c r="J14" s="132"/>
      <c r="K14" s="133"/>
      <c r="L14" s="134" t="s">
        <v>86</v>
      </c>
      <c r="M14" s="134" t="s">
        <v>86</v>
      </c>
      <c r="N14" s="135">
        <f t="shared" si="0"/>
        <v>0</v>
      </c>
      <c r="O14" s="136">
        <f t="shared" ref="O14:O20" si="2">K14*G14</f>
        <v>0</v>
      </c>
    </row>
    <row r="15" spans="1:15" s="150" customFormat="1" ht="176.25" customHeight="1" x14ac:dyDescent="0.2">
      <c r="A15" s="123" t="s">
        <v>87</v>
      </c>
      <c r="B15" s="124" t="s">
        <v>92</v>
      </c>
      <c r="C15" s="125" t="s">
        <v>93</v>
      </c>
      <c r="D15" s="126" t="s">
        <v>94</v>
      </c>
      <c r="E15" s="127"/>
      <c r="F15" s="128" t="s">
        <v>95</v>
      </c>
      <c r="G15" s="129">
        <v>86.9</v>
      </c>
      <c r="H15" s="130" t="s">
        <v>86</v>
      </c>
      <c r="I15" s="131" t="s">
        <v>86</v>
      </c>
      <c r="J15" s="132"/>
      <c r="K15" s="133"/>
      <c r="L15" s="134" t="s">
        <v>86</v>
      </c>
      <c r="M15" s="134" t="s">
        <v>86</v>
      </c>
      <c r="N15" s="135">
        <f t="shared" si="0"/>
        <v>0</v>
      </c>
      <c r="O15" s="136">
        <f t="shared" si="2"/>
        <v>0</v>
      </c>
    </row>
    <row r="16" spans="1:15" s="150" customFormat="1" ht="170.25" customHeight="1" x14ac:dyDescent="0.2">
      <c r="A16" s="123" t="s">
        <v>87</v>
      </c>
      <c r="B16" s="124" t="s">
        <v>96</v>
      </c>
      <c r="C16" s="125" t="s">
        <v>97</v>
      </c>
      <c r="D16" s="126" t="s">
        <v>98</v>
      </c>
      <c r="E16" s="127"/>
      <c r="F16" s="128" t="s">
        <v>99</v>
      </c>
      <c r="G16" s="129">
        <v>34.9</v>
      </c>
      <c r="H16" s="130" t="s">
        <v>86</v>
      </c>
      <c r="I16" s="131" t="s">
        <v>86</v>
      </c>
      <c r="J16" s="132"/>
      <c r="K16" s="133"/>
      <c r="L16" s="134" t="s">
        <v>86</v>
      </c>
      <c r="M16" s="134" t="s">
        <v>86</v>
      </c>
      <c r="N16" s="135">
        <f t="shared" si="0"/>
        <v>0</v>
      </c>
      <c r="O16" s="136">
        <f t="shared" si="2"/>
        <v>0</v>
      </c>
    </row>
    <row r="17" spans="1:15" s="150" customFormat="1" ht="174" customHeight="1" x14ac:dyDescent="0.2">
      <c r="A17" s="123" t="s">
        <v>87</v>
      </c>
      <c r="B17" s="124" t="s">
        <v>100</v>
      </c>
      <c r="C17" s="125" t="s">
        <v>101</v>
      </c>
      <c r="D17" s="126" t="s">
        <v>102</v>
      </c>
      <c r="E17" s="127"/>
      <c r="F17" s="128" t="s">
        <v>103</v>
      </c>
      <c r="G17" s="129">
        <v>48.9</v>
      </c>
      <c r="H17" s="130" t="s">
        <v>86</v>
      </c>
      <c r="I17" s="131" t="s">
        <v>86</v>
      </c>
      <c r="J17" s="132"/>
      <c r="K17" s="133"/>
      <c r="L17" s="134" t="s">
        <v>86</v>
      </c>
      <c r="M17" s="134" t="s">
        <v>86</v>
      </c>
      <c r="N17" s="135">
        <f t="shared" si="0"/>
        <v>0</v>
      </c>
      <c r="O17" s="136">
        <f t="shared" si="2"/>
        <v>0</v>
      </c>
    </row>
    <row r="18" spans="1:15" s="150" customFormat="1" ht="192.75" customHeight="1" x14ac:dyDescent="0.2">
      <c r="A18" s="123" t="s">
        <v>87</v>
      </c>
      <c r="B18" s="124" t="s">
        <v>104</v>
      </c>
      <c r="C18" s="125" t="s">
        <v>105</v>
      </c>
      <c r="D18" s="126" t="s">
        <v>106</v>
      </c>
      <c r="E18" s="127"/>
      <c r="F18" s="128" t="s">
        <v>107</v>
      </c>
      <c r="G18" s="129">
        <v>60.9</v>
      </c>
      <c r="H18" s="130" t="s">
        <v>86</v>
      </c>
      <c r="I18" s="131" t="s">
        <v>86</v>
      </c>
      <c r="J18" s="132"/>
      <c r="K18" s="133"/>
      <c r="L18" s="134" t="s">
        <v>86</v>
      </c>
      <c r="M18" s="134" t="s">
        <v>86</v>
      </c>
      <c r="N18" s="135">
        <f t="shared" si="0"/>
        <v>0</v>
      </c>
      <c r="O18" s="136">
        <f t="shared" si="2"/>
        <v>0</v>
      </c>
    </row>
    <row r="19" spans="1:15" s="150" customFormat="1" ht="171" customHeight="1" thickBot="1" x14ac:dyDescent="0.25">
      <c r="A19" s="123" t="s">
        <v>87</v>
      </c>
      <c r="B19" s="124" t="s">
        <v>108</v>
      </c>
      <c r="C19" s="125" t="s">
        <v>109</v>
      </c>
      <c r="D19" s="126" t="s">
        <v>110</v>
      </c>
      <c r="E19" s="127"/>
      <c r="F19" s="137" t="s">
        <v>111</v>
      </c>
      <c r="G19" s="129">
        <v>37.9</v>
      </c>
      <c r="H19" s="130" t="s">
        <v>86</v>
      </c>
      <c r="I19" s="131" t="s">
        <v>86</v>
      </c>
      <c r="J19" s="132"/>
      <c r="K19" s="133"/>
      <c r="L19" s="134" t="s">
        <v>86</v>
      </c>
      <c r="M19" s="134" t="s">
        <v>86</v>
      </c>
      <c r="N19" s="135">
        <f t="shared" si="0"/>
        <v>0</v>
      </c>
      <c r="O19" s="136">
        <f t="shared" si="2"/>
        <v>0</v>
      </c>
    </row>
    <row r="20" spans="1:15" s="150" customFormat="1" ht="174.75" customHeight="1" thickBot="1" x14ac:dyDescent="0.25">
      <c r="A20" s="138" t="s">
        <v>87</v>
      </c>
      <c r="B20" s="139" t="s">
        <v>112</v>
      </c>
      <c r="C20" s="140" t="s">
        <v>113</v>
      </c>
      <c r="D20" s="141" t="s">
        <v>114</v>
      </c>
      <c r="E20" s="142"/>
      <c r="F20" s="137" t="s">
        <v>115</v>
      </c>
      <c r="G20" s="143">
        <v>61.9</v>
      </c>
      <c r="H20" s="130" t="s">
        <v>86</v>
      </c>
      <c r="I20" s="131" t="s">
        <v>86</v>
      </c>
      <c r="J20" s="144"/>
      <c r="K20" s="145"/>
      <c r="L20" s="146" t="s">
        <v>86</v>
      </c>
      <c r="M20" s="146" t="s">
        <v>86</v>
      </c>
      <c r="N20" s="147">
        <f t="shared" si="0"/>
        <v>0</v>
      </c>
      <c r="O20" s="148">
        <f t="shared" si="2"/>
        <v>0</v>
      </c>
    </row>
  </sheetData>
  <mergeCells count="22">
    <mergeCell ref="K7:O7"/>
    <mergeCell ref="M4:M5"/>
    <mergeCell ref="N4:N5"/>
    <mergeCell ref="O4:O5"/>
    <mergeCell ref="K4:K5"/>
    <mergeCell ref="L4:L5"/>
    <mergeCell ref="K2:O2"/>
    <mergeCell ref="D3:E3"/>
    <mergeCell ref="G3:I3"/>
    <mergeCell ref="A7:D7"/>
    <mergeCell ref="E7:E8"/>
    <mergeCell ref="F7:F8"/>
    <mergeCell ref="G7:I7"/>
    <mergeCell ref="D2:E2"/>
    <mergeCell ref="G2:I2"/>
    <mergeCell ref="A5:B5"/>
    <mergeCell ref="D5:E5"/>
    <mergeCell ref="G5:I5"/>
    <mergeCell ref="A4:C4"/>
    <mergeCell ref="D4:E4"/>
    <mergeCell ref="G4:I4"/>
    <mergeCell ref="J7:J8"/>
  </mergeCells>
  <hyperlinks>
    <hyperlink ref="D4" r:id="rId1" xr:uid="{F88661D5-C3D9-4F5C-9F3B-7583C012A88D}"/>
  </hyperlinks>
  <pageMargins left="0.7" right="0.7" top="0.78740157499999996" bottom="0.78740157499999996" header="0.3" footer="0.3"/>
  <pageSetup paperSize="9" orientation="portrait" horizontalDpi="1200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Gesamtliste</vt:lpstr>
      <vt:lpstr>Zalto Denk'Art</vt:lpstr>
      <vt:lpstr>Gesamtliste!Druckbereich</vt:lpstr>
    </vt:vector>
  </TitlesOfParts>
  <Company>beBrand B.V.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Clemens Riedl</dc:creator>
  <dc:description/>
  <cp:lastModifiedBy>Markus Inzinger</cp:lastModifiedBy>
  <cp:revision>3</cp:revision>
  <cp:lastPrinted>2021-05-20T05:59:20Z</cp:lastPrinted>
  <dcterms:created xsi:type="dcterms:W3CDTF">2014-09-02T10:40:28Z</dcterms:created>
  <dcterms:modified xsi:type="dcterms:W3CDTF">2021-05-20T05:59:23Z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beBrand B.V.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