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8_{9FB13EF2-DB26-9844-9C8E-D163225884C5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Gesamtliste!$A$14:$X$64</definedName>
    <definedName name="_xlnm.Print_Area" localSheetId="0">Gesamtliste!$A$1:$X$64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5" i="1" s="1"/>
  <c r="X15" i="1"/>
  <c r="X4" i="1" s="1"/>
  <c r="W23" i="1" l="1"/>
  <c r="W22" i="1"/>
  <c r="W16" i="1"/>
  <c r="W17" i="1"/>
  <c r="W18" i="1"/>
  <c r="W19" i="1"/>
  <c r="W20" i="1"/>
  <c r="W21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15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<sst xmlns="http://schemas.openxmlformats.org/spreadsheetml/2006/main" count="788" uniqueCount="290">
  <si>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</si>
  <si>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</si>
  <si>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</si>
  <si>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</si>
  <si>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</si>
  <si>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</si>
  <si>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</si>
  <si>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</si>
  <si>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</si>
  <si>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Versand netto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</si>
  <si>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</si>
  <si>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</si>
  <si>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</si>
  <si>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</si>
  <si>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</si>
  <si>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</si>
  <si>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</si>
  <si>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</si>
  <si>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</si>
  <si>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</si>
  <si>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</si>
  <si>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</si>
  <si>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</si>
  <si>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</si>
  <si>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</si>
  <si>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</si>
  <si>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</si>
  <si>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</si>
  <si>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</si>
  <si>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</si>
  <si>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</si>
  <si>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</si>
  <si>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</si>
  <si>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</si>
  <si>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</si>
  <si>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</si>
  <si>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</si>
  <si>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</si>
  <si>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</si>
  <si>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</si>
  <si>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</si>
  <si>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</si>
  <si>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</si>
  <si>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</si>
  <si>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</si>
  <si>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</si>
  <si>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</si>
  <si>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</si>
  <si>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</si>
  <si>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</si>
  <si>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</si>
  <si>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</si>
  <si>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</si>
  <si>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</si>
  <si>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</si>
  <si>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</si>
  <si>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</si>
  <si>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</si>
  <si>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</si>
  <si>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</si>
  <si>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</si>
  <si>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</si>
  <si>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</si>
  <si>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</si>
  <si>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</si>
  <si>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</si>
  <si>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</si>
  <si>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</si>
  <si>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</si>
  <si>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</si>
  <si>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</si>
  <si>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</si>
  <si>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</si>
  <si>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</si>
  <si>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</si>
  <si>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</si>
  <si>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</si>
  <si>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</si>
  <si>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</si>
  <si>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</si>
  <si>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</si>
  <si>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</si>
  <si>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</si>
  <si>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</si>
  <si>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</si>
  <si>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</si>
  <si>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</si>
  <si>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</si>
  <si>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</si>
  <si>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</si>
  <si>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</si>
  <si>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</si>
  <si>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</si>
  <si>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</si>
  <si>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</si>
  <si>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</si>
  <si>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</si>
  <si>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</si>
  <si>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</si>
  <si>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</si>
  <si>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</si>
  <si>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</si>
  <si>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</si>
  <si>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</si>
  <si>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</si>
  <si>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</si>
  <si>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</si>
  <si>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</si>
  <si>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</si>
  <si>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</si>
  <si>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</si>
  <si>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</si>
  <si>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</si>
  <si>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</si>
  <si>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</si>
  <si>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</si>
  <si>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</si>
  <si>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</si>
  <si>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</si>
  <si>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Italien</t>
  </si>
  <si>
    <t>Toskana</t>
  </si>
  <si>
    <t>Bolgheri</t>
  </si>
  <si>
    <t>Tenuta dell' Ornellaia</t>
  </si>
  <si>
    <t>Le Serre Nuove</t>
  </si>
  <si>
    <t>Cuvee</t>
  </si>
  <si>
    <t>Ornellaia</t>
  </si>
  <si>
    <t>Antinori</t>
  </si>
  <si>
    <t>La Braccesca IGT</t>
  </si>
  <si>
    <t>Merlot</t>
  </si>
  <si>
    <t>Solaia</t>
  </si>
  <si>
    <t>Tignanello</t>
  </si>
  <si>
    <t>Biondi Santi</t>
  </si>
  <si>
    <t>Brunello di Montalcino (reconditioned)</t>
  </si>
  <si>
    <t>Sangiovese</t>
  </si>
  <si>
    <t>Caparzo</t>
  </si>
  <si>
    <t>Brunello di Montalcino La Casa</t>
  </si>
  <si>
    <t>Casanova di Neri</t>
  </si>
  <si>
    <t>Brunello Cerratalto</t>
  </si>
  <si>
    <t>Brunello DOCG</t>
  </si>
  <si>
    <t>Brunello Tenuta Nuova</t>
  </si>
  <si>
    <t>Brunello Tenuta Nuova (Label Gold)</t>
  </si>
  <si>
    <t>Scrio</t>
  </si>
  <si>
    <t>Castello dei Rampolla</t>
  </si>
  <si>
    <t>Sammarco</t>
  </si>
  <si>
    <t>Castello dell Tericcio</t>
  </si>
  <si>
    <t>Lupicaia</t>
  </si>
  <si>
    <t>Castello di Ama</t>
  </si>
  <si>
    <t>San Lorenzo</t>
  </si>
  <si>
    <t>Castello di Farnetella</t>
  </si>
  <si>
    <t>Poggio Granoni</t>
  </si>
  <si>
    <t>Fonterutoli</t>
  </si>
  <si>
    <t xml:space="preserve">Siepi  </t>
  </si>
  <si>
    <t>Fontodi</t>
  </si>
  <si>
    <t>Flaccianello</t>
  </si>
  <si>
    <t>Vigna del Sorbo</t>
  </si>
  <si>
    <t>Le Macchiole</t>
  </si>
  <si>
    <t>Paleo</t>
  </si>
  <si>
    <t>Cabernet Franc</t>
  </si>
  <si>
    <t>le Macchiole</t>
  </si>
  <si>
    <t>weiß</t>
  </si>
  <si>
    <t>Montevertine</t>
  </si>
  <si>
    <t>M di Montevertine</t>
  </si>
  <si>
    <t>Nittardi</t>
  </si>
  <si>
    <t>Chianti Classico Riserva</t>
  </si>
  <si>
    <t>Poliziano</t>
  </si>
  <si>
    <t>Le Stanze</t>
  </si>
  <si>
    <t>San Fabiano Calcinaia</t>
  </si>
  <si>
    <t>Cerviolo</t>
  </si>
  <si>
    <t>San Giusto a Rentennano</t>
  </si>
  <si>
    <t>Percarlo</t>
  </si>
  <si>
    <t>Tenuta Biserno</t>
  </si>
  <si>
    <t>Insoglio</t>
  </si>
  <si>
    <t>Lodovico</t>
  </si>
  <si>
    <t>Tenuta Guado al Tasso</t>
  </si>
  <si>
    <t>Guado al Tasso</t>
  </si>
  <si>
    <t>Tenuta Guado al Tassto</t>
  </si>
  <si>
    <t>Matarocchio</t>
  </si>
  <si>
    <t>Tenuta San Guido</t>
  </si>
  <si>
    <t>Guidalberto</t>
  </si>
  <si>
    <t>Sassicaia</t>
  </si>
  <si>
    <t>Tenuta Tignanello</t>
  </si>
  <si>
    <t>Vecchie Terre di Montefili</t>
  </si>
  <si>
    <t>Bruno di Rocca</t>
  </si>
  <si>
    <t>Cabernet Sauvignon</t>
  </si>
  <si>
    <t xml:space="preserve">Italien </t>
  </si>
  <si>
    <t>Guardo al Tasso</t>
  </si>
  <si>
    <t xml:space="preserve">Castello di Ama </t>
  </si>
  <si>
    <t>L'Aparita</t>
  </si>
  <si>
    <t>Felsina</t>
  </si>
  <si>
    <t>Chianti Classico Riserva Rancia</t>
  </si>
  <si>
    <t>Melletti-Cavallari</t>
  </si>
  <si>
    <t>Grattamacco</t>
  </si>
  <si>
    <t>hf</t>
  </si>
  <si>
    <t>in</t>
  </si>
  <si>
    <t>elv</t>
  </si>
  <si>
    <t>ums</t>
  </si>
  <si>
    <t>elb, elv</t>
  </si>
  <si>
    <t>eb, ev</t>
  </si>
  <si>
    <t>ints</t>
  </si>
  <si>
    <t>hs</t>
  </si>
  <si>
    <t>ohne</t>
  </si>
  <si>
    <t>ts</t>
  </si>
  <si>
    <t>ev</t>
  </si>
  <si>
    <t>R-BOX-L/05</t>
  </si>
  <si>
    <t>RH-K/03</t>
  </si>
  <si>
    <t>tr-16-25853</t>
  </si>
  <si>
    <t>tr-16-25854</t>
  </si>
  <si>
    <t>GFR-B/02</t>
  </si>
  <si>
    <t>tr-16-24625</t>
  </si>
  <si>
    <t>RH-OHK</t>
  </si>
  <si>
    <t>tr-16-25535</t>
  </si>
  <si>
    <t>tr-16-25536</t>
  </si>
  <si>
    <t>ORANGE-C/01-D</t>
  </si>
  <si>
    <t>tr-16-23726</t>
  </si>
  <si>
    <t>W-BOX-P/05</t>
  </si>
  <si>
    <t>tr-16-24930</t>
  </si>
  <si>
    <t>tr-16-24626</t>
  </si>
  <si>
    <t>GFR-A/02</t>
  </si>
  <si>
    <t>tr-16-25548</t>
  </si>
  <si>
    <t>P-BOX-G/07</t>
  </si>
  <si>
    <t>R-BOX-M/09</t>
  </si>
  <si>
    <t>tr-16-25552</t>
  </si>
  <si>
    <t>tr-16-25546</t>
  </si>
  <si>
    <t>tr-16-25547</t>
  </si>
  <si>
    <t>tr-16-25551</t>
  </si>
  <si>
    <t>W-BOX-D/06</t>
  </si>
  <si>
    <t>W-BOX-J/05</t>
  </si>
  <si>
    <t>tr-16-23731</t>
  </si>
  <si>
    <t>tr-16-23730</t>
  </si>
  <si>
    <t>R-BOX-F/06</t>
  </si>
  <si>
    <t>tr-16-22305</t>
  </si>
  <si>
    <t>RM-C/01</t>
  </si>
  <si>
    <t>tr-16-25550</t>
  </si>
  <si>
    <t>tr-16-24673</t>
  </si>
  <si>
    <t>R-BOX-J/06</t>
  </si>
  <si>
    <t>tr-16-25856</t>
  </si>
  <si>
    <t>K-BOX-A/07</t>
  </si>
  <si>
    <t>tr-16-25121</t>
  </si>
  <si>
    <t>tr-16-25122</t>
  </si>
  <si>
    <t>RM-A/02</t>
  </si>
  <si>
    <t>tr-16-25006</t>
  </si>
  <si>
    <t>RM-A/01</t>
  </si>
  <si>
    <t>tr-16-25004</t>
  </si>
  <si>
    <t>RH-F/02</t>
  </si>
  <si>
    <t>tr-16-25540</t>
  </si>
  <si>
    <t>tr-16-24629</t>
  </si>
  <si>
    <t>tr-16-25553</t>
  </si>
  <si>
    <t>VR-BOX-L/03</t>
  </si>
  <si>
    <t>tr-16-21467</t>
  </si>
  <si>
    <t>tr-16-21466</t>
  </si>
  <si>
    <t>R-BOX-D/05</t>
  </si>
  <si>
    <t>tr-16-24432</t>
  </si>
  <si>
    <t>tr-16-19608</t>
  </si>
  <si>
    <t>tr-16-24631</t>
  </si>
  <si>
    <t>K-BOX-F/01</t>
  </si>
  <si>
    <t>R-BOX-M/07</t>
  </si>
  <si>
    <t>tr-16-25196</t>
  </si>
  <si>
    <t>tr-16-24637</t>
  </si>
  <si>
    <t>tr-16-25545</t>
  </si>
  <si>
    <t>GFR-C/00</t>
  </si>
  <si>
    <t>R-BOX-L/07</t>
  </si>
  <si>
    <t>tr-16-25539</t>
  </si>
  <si>
    <t>tr-16-25537</t>
  </si>
  <si>
    <t>ORANGE-A/02</t>
  </si>
  <si>
    <t>ORANGE-B/02</t>
  </si>
  <si>
    <t>tr-16-26091</t>
  </si>
  <si>
    <t>tr-16-25863</t>
  </si>
  <si>
    <t>tr-16-24638</t>
  </si>
  <si>
    <t>RM-E/03</t>
  </si>
  <si>
    <t>W-BOX-P/07</t>
  </si>
  <si>
    <t>tr-16-23630</t>
  </si>
  <si>
    <t>tr-16-22952</t>
  </si>
  <si>
    <t>tr-16-24676</t>
  </si>
  <si>
    <t>tr-16-24648</t>
  </si>
  <si>
    <t>W-BOX-K/08</t>
  </si>
  <si>
    <t>tr-16-23760</t>
  </si>
  <si>
    <t>W-BOX-Q/04</t>
  </si>
  <si>
    <t>tr-16-23765</t>
  </si>
  <si>
    <t>tr-16-23766</t>
  </si>
  <si>
    <t>tr-16-23779</t>
  </si>
  <si>
    <t>W-BOX-O/07</t>
  </si>
  <si>
    <t>tr-16-23775</t>
  </si>
  <si>
    <t>W-BOX-M/06</t>
  </si>
  <si>
    <t>W-BOX-O/04</t>
  </si>
  <si>
    <t>tr-16-23773</t>
  </si>
  <si>
    <t>tr-16-23774</t>
  </si>
  <si>
    <t>D</t>
  </si>
  <si>
    <t>U</t>
  </si>
  <si>
    <t>TOSKANA</t>
  </si>
  <si>
    <t>STAND: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</si>
</sst>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u/>
      <sz val="12"/>
      <color theme="4" tint="-0.249977111117893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164" fontId="14" fillId="2" borderId="34" xfId="1" applyFont="1" applyFill="1" applyBorder="1" applyAlignment="1" applyProtection="1">
      <alignment horizontal="center" vertical="center"/>
    </xf>
    <xf numFmtId="164" fontId="4" fillId="2" borderId="34" xfId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38" xfId="0" applyFont="1" applyBorder="1"/>
    <xf numFmtId="0" fontId="19" fillId="0" borderId="39" xfId="0" applyFont="1" applyBorder="1"/>
    <xf numFmtId="0" fontId="18" fillId="0" borderId="41" xfId="0" applyFont="1" applyBorder="1" applyAlignment="1">
      <alignment horizontal="center"/>
    </xf>
    <xf numFmtId="0" fontId="19" fillId="3" borderId="4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49" fontId="15" fillId="0" borderId="39" xfId="1" applyNumberFormat="1" applyFont="1" applyBorder="1" applyAlignment="1" applyProtection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164" fontId="18" fillId="6" borderId="43" xfId="1" applyFont="1" applyFill="1" applyBorder="1" applyAlignment="1" applyProtection="1">
      <alignment horizontal="right" vertical="center"/>
    </xf>
    <xf numFmtId="164" fontId="19" fillId="3" borderId="42" xfId="1" applyFont="1" applyFill="1" applyBorder="1" applyAlignment="1" applyProtection="1">
      <alignment horizontal="right" vertical="center"/>
    </xf>
    <xf numFmtId="49" fontId="19" fillId="8" borderId="44" xfId="1" applyNumberFormat="1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164" fontId="18" fillId="6" borderId="42" xfId="0" applyNumberFormat="1" applyFont="1" applyFill="1" applyBorder="1" applyAlignment="1">
      <alignment horizontal="center" vertical="center"/>
    </xf>
    <xf numFmtId="164" fontId="19" fillId="3" borderId="46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9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4" borderId="83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vertical="center"/>
    </xf>
    <xf numFmtId="0" fontId="37" fillId="4" borderId="84" xfId="0" applyFont="1" applyFill="1" applyBorder="1" applyAlignment="1">
      <alignment horizontal="center" vertical="center" wrapText="1"/>
    </xf>
    <xf numFmtId="0" fontId="37" fillId="4" borderId="85" xfId="0" applyFont="1" applyFill="1" applyBorder="1" applyAlignment="1">
      <alignment horizontal="center" vertical="center" wrapText="1"/>
    </xf>
    <xf numFmtId="49" fontId="19" fillId="8" borderId="95" xfId="1" applyNumberFormat="1" applyFont="1" applyFill="1" applyBorder="1" applyAlignment="1" applyProtection="1">
      <alignment horizontal="center" vertical="center"/>
    </xf>
    <xf numFmtId="0" fontId="19" fillId="5" borderId="96" xfId="0" applyFont="1" applyFill="1" applyBorder="1" applyAlignment="1">
      <alignment horizontal="center" vertical="center"/>
    </xf>
    <xf numFmtId="164" fontId="18" fillId="6" borderId="97" xfId="0" applyNumberFormat="1" applyFont="1" applyFill="1" applyBorder="1" applyAlignment="1">
      <alignment horizontal="center" vertical="center"/>
    </xf>
    <xf numFmtId="164" fontId="19" fillId="3" borderId="82" xfId="0" applyNumberFormat="1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164" fontId="0" fillId="6" borderId="87" xfId="0" applyNumberFormat="1" applyFont="1" applyFill="1" applyBorder="1" applyAlignment="1">
      <alignment horizontal="center" vertical="center"/>
    </xf>
    <xf numFmtId="164" fontId="3" fillId="3" borderId="88" xfId="0" applyNumberFormat="1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164" fontId="0" fillId="6" borderId="90" xfId="0" applyNumberFormat="1" applyFont="1" applyFill="1" applyBorder="1" applyAlignment="1">
      <alignment horizontal="center" vertical="center"/>
    </xf>
    <xf numFmtId="164" fontId="3" fillId="3" borderId="91" xfId="0" applyNumberFormat="1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164" fontId="0" fillId="6" borderId="93" xfId="0" applyNumberFormat="1" applyFont="1" applyFill="1" applyBorder="1" applyAlignment="1">
      <alignment horizontal="center" vertical="center"/>
    </xf>
    <xf numFmtId="164" fontId="3" fillId="3" borderId="94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7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3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33" fillId="11" borderId="75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6" xfId="0" applyNumberFormat="1" applyFont="1" applyFill="1" applyBorder="1" applyAlignment="1">
      <alignment horizontal="center" vertical="center"/>
    </xf>
    <xf numFmtId="43" fontId="33" fillId="9" borderId="77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8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33" fillId="11" borderId="79" xfId="0" applyFont="1" applyFill="1" applyBorder="1" applyAlignment="1">
      <alignment horizontal="center" vertical="center"/>
    </xf>
    <xf numFmtId="0" fontId="33" fillId="11" borderId="80" xfId="0" applyFont="1" applyFill="1" applyBorder="1" applyAlignment="1">
      <alignment horizontal="center" vertical="center"/>
    </xf>
    <xf numFmtId="43" fontId="34" fillId="12" borderId="81" xfId="0" applyNumberFormat="1" applyFont="1" applyFill="1" applyBorder="1" applyAlignment="1">
      <alignment horizontal="center" vertical="center"/>
    </xf>
    <xf numFmtId="43" fontId="33" fillId="9" borderId="82" xfId="0" applyNumberFormat="1" applyFont="1" applyFill="1" applyBorder="1" applyAlignment="1">
      <alignment horizontal="center" vertical="center"/>
    </xf>
    <xf numFmtId="0" fontId="17" fillId="0" borderId="98" xfId="0" applyFont="1" applyBorder="1" applyAlignment="1">
      <alignment vertical="center"/>
    </xf>
    <xf numFmtId="0" fontId="17" fillId="0" borderId="99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8" fillId="0" borderId="98" xfId="0" applyFont="1" applyBorder="1" applyAlignment="1">
      <alignment vertical="center"/>
    </xf>
    <xf numFmtId="0" fontId="18" fillId="0" borderId="99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98" xfId="0" applyFont="1" applyBorder="1"/>
    <xf numFmtId="0" fontId="19" fillId="0" borderId="99" xfId="0" applyFont="1" applyBorder="1"/>
    <xf numFmtId="0" fontId="19" fillId="0" borderId="33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9" fillId="3" borderId="33" xfId="0" applyFont="1" applyFill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49" fontId="15" fillId="0" borderId="99" xfId="1" applyNumberFormat="1" applyFont="1" applyBorder="1" applyAlignment="1" applyProtection="1">
      <alignment horizontal="center" vertical="center"/>
    </xf>
    <xf numFmtId="49" fontId="15" fillId="0" borderId="100" xfId="1" applyNumberFormat="1" applyFont="1" applyBorder="1" applyAlignment="1" applyProtection="1">
      <alignment horizontal="center" vertical="center"/>
    </xf>
    <xf numFmtId="164" fontId="18" fillId="6" borderId="100" xfId="1" applyFont="1" applyFill="1" applyBorder="1" applyAlignment="1" applyProtection="1">
      <alignment horizontal="right" vertical="center"/>
    </xf>
    <xf numFmtId="164" fontId="19" fillId="3" borderId="101" xfId="1" applyFont="1" applyFill="1" applyBorder="1" applyAlignment="1" applyProtection="1">
      <alignment horizontal="right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12" fillId="7" borderId="13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7" fillId="3" borderId="7" xfId="2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72" xfId="0" applyFont="1" applyFill="1" applyBorder="1" applyAlignment="1">
      <alignment horizontal="center" vertical="center"/>
    </xf>
    <xf numFmtId="0" fontId="21" fillId="11" borderId="60" xfId="0" applyFont="1" applyFill="1" applyBorder="1" applyAlignment="1">
      <alignment horizontal="center" vertical="center"/>
    </xf>
    <xf numFmtId="0" fontId="21" fillId="11" borderId="66" xfId="0" applyFont="1" applyFill="1" applyBorder="1" applyAlignment="1">
      <alignment horizontal="center" vertical="center"/>
    </xf>
    <xf numFmtId="43" fontId="0" fillId="12" borderId="59" xfId="0" applyNumberFormat="1" applyFill="1" applyBorder="1" applyAlignment="1">
      <alignment horizontal="center" vertical="center"/>
    </xf>
    <xf numFmtId="43" fontId="0" fillId="12" borderId="65" xfId="0" applyNumberFormat="1" applyFill="1" applyBorder="1" applyAlignment="1">
      <alignment horizontal="center" vertical="center"/>
    </xf>
    <xf numFmtId="43" fontId="21" fillId="9" borderId="61" xfId="0" applyNumberFormat="1" applyFont="1" applyFill="1" applyBorder="1" applyAlignment="1">
      <alignment horizontal="center" vertical="center"/>
    </xf>
    <xf numFmtId="43" fontId="21" fillId="9" borderId="67" xfId="0" applyNumberFormat="1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48" xfId="0" applyFont="1" applyFill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/>
    </xf>
    <xf numFmtId="0" fontId="21" fillId="11" borderId="65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21" fillId="10" borderId="53" xfId="0" applyFont="1" applyFill="1" applyBorder="1" applyAlignment="1">
      <alignment horizontal="center" vertical="center"/>
    </xf>
    <xf numFmtId="0" fontId="21" fillId="10" borderId="54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/>
    </xf>
    <xf numFmtId="0" fontId="22" fillId="9" borderId="55" xfId="0" applyFont="1" applyFill="1" applyBorder="1" applyAlignment="1">
      <alignment horizontal="center" vertical="center"/>
    </xf>
    <xf numFmtId="0" fontId="22" fillId="9" borderId="56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8" xfId="0" applyFont="1" applyFill="1" applyBorder="1" applyAlignment="1">
      <alignment horizontal="center" vertical="center"/>
    </xf>
    <xf numFmtId="0" fontId="21" fillId="13" borderId="69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8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9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51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2" fillId="9" borderId="64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7" borderId="102" xfId="0" applyFont="1" applyFill="1" applyBorder="1" applyAlignment="1">
      <alignment horizontal="right" vertical="center"/>
    </xf>
    <xf numFmtId="2" fontId="4" fillId="7" borderId="103" xfId="0" applyNumberFormat="1" applyFont="1" applyFill="1" applyBorder="1" applyAlignment="1">
      <alignment horizontal="center" vertical="center"/>
    </xf>
    <xf numFmtId="0" fontId="4" fillId="7" borderId="103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9" fillId="0" borderId="106" xfId="0" applyFont="1" applyBorder="1" applyAlignment="1">
      <alignment horizontal="right" vertical="center"/>
    </xf>
    <xf numFmtId="0" fontId="0" fillId="0" borderId="106" xfId="0" applyFont="1" applyBorder="1" applyAlignment="1">
      <alignment vertical="center"/>
    </xf>
    <xf numFmtId="2" fontId="4" fillId="0" borderId="106" xfId="0" applyNumberFormat="1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665646</xdr:colOff>
      <xdr:row>1</xdr:row>
      <xdr:rowOff>163117</xdr:rowOff>
    </xdr:from>
    <xdr:to>
      <xdr:col>6</xdr:col>
      <xdr:colOff>1249566</xdr:colOff>
      <xdr:row>2</xdr:row>
      <xdr:rowOff>312878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5646" y="377162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399551</xdr:colOff>
      <xdr:row>66</xdr:row>
      <xdr:rowOff>76164</xdr:rowOff>
    </xdr:from>
    <xdr:to>
      <xdr:col>22</xdr:col>
      <xdr:colOff>419350</xdr:colOff>
      <xdr:row>87</xdr:row>
      <xdr:rowOff>123789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65A65C8-BE33-784E-BC37-5C90C4D7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551" y="13232793"/>
          <a:ext cx="14103956" cy="4242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4"/>
  <sheetViews>
    <sheetView showGridLines="0" tabSelected="1" topLeftCell="D1" zoomScale="8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5" style="2" customWidth="1" collapsed="1"/>
    <col min="8" max="8" width="35.66406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251"/>
      <c r="H2" s="10" t="s">
        <v>1</v>
      </c>
      <c r="I2" s="11"/>
      <c r="J2" s="200"/>
      <c r="K2" s="200"/>
      <c r="L2" s="200"/>
      <c r="M2" s="200"/>
      <c r="N2" s="200"/>
      <c r="O2" s="200"/>
      <c r="V2" s="201" t="s">
        <v>2</v>
      </c>
      <c r="W2" s="202"/>
      <c r="X2" s="202"/>
    </row>
    <row r="3" spans="1:1024" ht="37" customHeight="1" thickBot="1" x14ac:dyDescent="0.25">
      <c r="G3" s="251"/>
      <c r="H3" s="12" t="s">
        <v>3</v>
      </c>
      <c r="I3" s="13"/>
      <c r="J3" s="203"/>
      <c r="K3" s="203"/>
      <c r="L3" s="203"/>
      <c r="M3" s="203"/>
      <c r="N3" s="203"/>
      <c r="O3" s="203"/>
      <c r="V3" s="89" t="s">
        <v>4</v>
      </c>
      <c r="W3" s="96" t="s">
        <v>97</v>
      </c>
      <c r="X3" s="97" t="s">
        <v>98</v>
      </c>
    </row>
    <row r="4" spans="1:1024" ht="28" customHeight="1" x14ac:dyDescent="0.2">
      <c r="D4" s="265" t="s">
        <v>288</v>
      </c>
      <c r="E4" s="265"/>
      <c r="F4" s="265"/>
      <c r="G4" s="266"/>
      <c r="H4" s="14" t="s">
        <v>7</v>
      </c>
      <c r="I4" s="13"/>
      <c r="J4" s="204"/>
      <c r="K4" s="204"/>
      <c r="L4" s="204"/>
      <c r="M4" s="204"/>
      <c r="N4" s="204"/>
      <c r="O4" s="204"/>
      <c r="T4" s="90" t="s">
        <v>46</v>
      </c>
      <c r="U4" s="91"/>
      <c r="V4" s="102">
        <f>SUMIF(R15:R1324,"D",V15:V1324)</f>
        <v>0</v>
      </c>
      <c r="W4" s="103">
        <f>SUMIF(R15:R1324,"D",W15:W1324)</f>
        <v>0</v>
      </c>
      <c r="X4" s="104">
        <f>SUMIF(R15:R1324,"D",X15:X1324)</f>
        <v>0</v>
      </c>
    </row>
    <row r="5" spans="1:1024" ht="32" customHeight="1" thickBot="1" x14ac:dyDescent="0.25">
      <c r="D5" s="205" t="s">
        <v>289</v>
      </c>
      <c r="E5" s="205"/>
      <c r="F5" s="205"/>
      <c r="G5" s="264"/>
      <c r="H5" s="15" t="s">
        <v>8</v>
      </c>
      <c r="I5" s="16"/>
      <c r="J5" s="206"/>
      <c r="K5" s="206"/>
      <c r="L5" s="206"/>
      <c r="M5" s="206"/>
      <c r="N5" s="206"/>
      <c r="O5" s="206"/>
      <c r="T5" s="92" t="s">
        <v>44</v>
      </c>
      <c r="U5" s="93"/>
      <c r="V5" s="105">
        <f>SUMIF(R15:R1324,"U",V15:V1324)</f>
        <v>0</v>
      </c>
      <c r="W5" s="106">
        <f>SUMIF(R15:R1324,"U",W15:W1324)</f>
        <v>0</v>
      </c>
      <c r="X5" s="107">
        <f>SUMIF(R15:R1324,"U",X15:X1324)</f>
        <v>0</v>
      </c>
    </row>
    <row r="6" spans="1:1024" ht="32" customHeight="1" thickBot="1" x14ac:dyDescent="0.25">
      <c r="D6" s="87"/>
      <c r="E6" s="87"/>
      <c r="F6" s="87"/>
      <c r="G6" s="88"/>
      <c r="H6" s="258" t="s">
        <v>0</v>
      </c>
      <c r="I6" s="252"/>
      <c r="J6" s="252"/>
      <c r="K6" s="252"/>
      <c r="L6" s="252"/>
      <c r="M6" s="252"/>
      <c r="N6" s="252"/>
      <c r="O6" s="259"/>
      <c r="T6" s="94" t="s">
        <v>45</v>
      </c>
      <c r="U6" s="95"/>
      <c r="V6" s="108">
        <f>V4+V5</f>
        <v>0</v>
      </c>
      <c r="W6" s="109">
        <f>W4+W5</f>
        <v>0</v>
      </c>
      <c r="X6" s="110">
        <f>X4+X5</f>
        <v>0</v>
      </c>
      <c r="Z6" s="87"/>
      <c r="AA6" s="87"/>
      <c r="AB6" s="87"/>
    </row>
    <row r="7" spans="1:1024" ht="14" customHeight="1" thickBot="1" x14ac:dyDescent="0.25">
      <c r="G7" s="17"/>
      <c r="H7" s="260"/>
      <c r="I7" s="253"/>
      <c r="J7" s="253"/>
      <c r="K7" s="253"/>
      <c r="L7" s="253"/>
      <c r="M7" s="253"/>
      <c r="N7" s="253"/>
      <c r="O7" s="199"/>
      <c r="U7" s="18"/>
    </row>
    <row r="8" spans="1:1024" ht="20" hidden="1" customHeight="1" outlineLevel="1" x14ac:dyDescent="0.2">
      <c r="G8" s="17"/>
      <c r="H8" s="260"/>
      <c r="I8" s="253"/>
      <c r="J8" s="253"/>
      <c r="K8" s="253"/>
      <c r="L8" s="253"/>
      <c r="M8" s="253"/>
      <c r="N8" s="253"/>
      <c r="O8" s="199"/>
      <c r="U8" s="18"/>
      <c r="V8" s="198" t="s">
        <v>9</v>
      </c>
      <c r="W8" s="198"/>
      <c r="X8" s="19"/>
    </row>
    <row r="9" spans="1:1024" ht="20" hidden="1" customHeight="1" outlineLevel="1" thickBot="1" x14ac:dyDescent="0.25">
      <c r="G9" s="17"/>
      <c r="H9" s="261"/>
      <c r="I9" s="262"/>
      <c r="J9" s="262"/>
      <c r="K9" s="262"/>
      <c r="L9" s="262"/>
      <c r="M9" s="262"/>
      <c r="N9" s="262"/>
      <c r="O9" s="263"/>
      <c r="U9" s="18"/>
      <c r="V9" s="193" t="s">
        <v>10</v>
      </c>
      <c r="W9" s="193"/>
      <c r="X9" s="21">
        <f>W6+X8</f>
        <v>0</v>
      </c>
    </row>
    <row r="10" spans="1:1024" ht="20" hidden="1" customHeight="1" outlineLevel="1" thickBot="1" x14ac:dyDescent="0.25">
      <c r="G10" s="17"/>
      <c r="H10" s="254" t="s">
        <v>11</v>
      </c>
      <c r="I10" s="20"/>
      <c r="J10" s="255"/>
      <c r="K10" s="255"/>
      <c r="L10" s="256"/>
      <c r="M10" s="256"/>
      <c r="N10" s="257"/>
      <c r="O10" s="257"/>
      <c r="U10" s="18"/>
      <c r="V10" s="193" t="s">
        <v>12</v>
      </c>
      <c r="W10" s="193"/>
      <c r="X10" s="22">
        <f>W5*0.2+(X8*0.2)</f>
        <v>0</v>
      </c>
    </row>
    <row r="11" spans="1:1024" ht="20" hidden="1" customHeight="1" outlineLevel="1" thickBot="1" x14ac:dyDescent="0.25">
      <c r="G11" s="17"/>
      <c r="H11" s="23" t="s">
        <v>13</v>
      </c>
      <c r="I11" s="24"/>
      <c r="J11" s="194"/>
      <c r="K11" s="194"/>
      <c r="L11" s="195"/>
      <c r="M11" s="195"/>
      <c r="N11" s="196"/>
      <c r="O11" s="196"/>
      <c r="U11" s="18"/>
      <c r="V11" s="197" t="s">
        <v>14</v>
      </c>
      <c r="W11" s="197"/>
      <c r="X11" s="25">
        <f>X10+X9</f>
        <v>0</v>
      </c>
      <c r="Z11" s="26" t="s">
        <v>15</v>
      </c>
      <c r="AA11" s="27"/>
      <c r="AB11" s="28" t="s">
        <v>16</v>
      </c>
      <c r="AC11" s="29" t="s">
        <v>17</v>
      </c>
    </row>
    <row r="12" spans="1:1024" ht="14" customHeight="1" collapsed="1" thickBot="1" x14ac:dyDescent="0.25">
      <c r="G12" s="17"/>
      <c r="H12" s="267"/>
      <c r="I12" s="268"/>
      <c r="J12" s="269"/>
      <c r="K12" s="270"/>
      <c r="L12" s="271"/>
      <c r="M12" s="272"/>
      <c r="N12" s="272"/>
      <c r="O12" s="272"/>
      <c r="U12" s="18"/>
    </row>
    <row r="13" spans="1:1024" s="31" customFormat="1" ht="26.25" customHeight="1" x14ac:dyDescent="0.2">
      <c r="A13" s="189" t="s">
        <v>18</v>
      </c>
      <c r="B13" s="189"/>
      <c r="C13" s="189"/>
      <c r="D13" s="189" t="s">
        <v>19</v>
      </c>
      <c r="E13" s="189"/>
      <c r="F13" s="189"/>
      <c r="G13" s="190" t="s">
        <v>20</v>
      </c>
      <c r="H13" s="190"/>
      <c r="I13" s="190"/>
      <c r="J13" s="190"/>
      <c r="K13" s="190"/>
      <c r="L13" s="190"/>
      <c r="M13" s="191" t="s">
        <v>115</v>
      </c>
      <c r="N13" s="191"/>
      <c r="O13" s="191"/>
      <c r="P13" s="192" t="s">
        <v>21</v>
      </c>
      <c r="Q13" s="192"/>
      <c r="R13" s="192"/>
      <c r="S13" s="192"/>
      <c r="T13" s="192"/>
      <c r="U13" s="30" t="s">
        <v>22</v>
      </c>
      <c r="V13" s="188" t="s">
        <v>23</v>
      </c>
      <c r="W13" s="188"/>
      <c r="X13" s="188"/>
      <c r="Z13" s="32" t="s">
        <v>24</v>
      </c>
      <c r="AA13" s="33" t="s">
        <v>25</v>
      </c>
      <c r="AB13" s="34" t="s">
        <v>16</v>
      </c>
      <c r="AC13" s="35" t="s">
        <v>17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36" t="s">
        <v>26</v>
      </c>
      <c r="B14" s="37" t="s">
        <v>27</v>
      </c>
      <c r="C14" s="38" t="s">
        <v>28</v>
      </c>
      <c r="D14" s="39" t="s">
        <v>29</v>
      </c>
      <c r="E14" s="40" t="s">
        <v>30</v>
      </c>
      <c r="F14" s="41" t="s">
        <v>31</v>
      </c>
      <c r="G14" s="42" t="s">
        <v>32</v>
      </c>
      <c r="H14" s="43" t="s">
        <v>33</v>
      </c>
      <c r="I14" s="40" t="s">
        <v>34</v>
      </c>
      <c r="J14" s="44" t="s">
        <v>35</v>
      </c>
      <c r="K14" s="45" t="s">
        <v>36</v>
      </c>
      <c r="L14" s="46" t="s">
        <v>4</v>
      </c>
      <c r="M14" s="185" t="s">
        <v>112</v>
      </c>
      <c r="N14" s="186" t="s">
        <v>113</v>
      </c>
      <c r="O14" s="187" t="s">
        <v>114</v>
      </c>
      <c r="P14" s="48" t="s">
        <v>37</v>
      </c>
      <c r="Q14" s="47" t="s">
        <v>38</v>
      </c>
      <c r="R14" s="48" t="s">
        <v>99</v>
      </c>
      <c r="S14" s="49" t="s">
        <v>39</v>
      </c>
      <c r="T14" s="50" t="s">
        <v>40</v>
      </c>
      <c r="U14" s="51"/>
      <c r="V14" s="52" t="s">
        <v>4</v>
      </c>
      <c r="W14" s="53" t="s">
        <v>5</v>
      </c>
      <c r="X14" s="54" t="s">
        <v>6</v>
      </c>
      <c r="Y14" s="55"/>
      <c r="Z14" s="56"/>
      <c r="AA14" s="57"/>
      <c r="AB14" s="58"/>
      <c r="AC14" s="59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0" t="s">
        <v>116</v>
      </c>
      <c r="B15" s="61" t="s">
        <v>117</v>
      </c>
      <c r="C15" s="62" t="s">
        <v>118</v>
      </c>
      <c r="D15" s="63" t="s">
        <v>119</v>
      </c>
      <c r="E15" s="64" t="s">
        <v>120</v>
      </c>
      <c r="F15" s="65" t="s">
        <v>121</v>
      </c>
      <c r="G15" s="66" t="s">
        <v>122</v>
      </c>
      <c r="H15" s="67" t="s">
        <v>123</v>
      </c>
      <c r="I15" s="64" t="s">
        <v>124</v>
      </c>
      <c r="J15" s="86">
        <v>2019</v>
      </c>
      <c r="K15" s="68">
        <v>0.75</v>
      </c>
      <c r="L15" s="69">
        <v>3</v>
      </c>
      <c r="M15" s="70" t="s">
        <v>192</v>
      </c>
      <c r="N15" s="71"/>
      <c r="O15" s="72"/>
      <c r="P15" s="73" t="s">
        <v>203</v>
      </c>
      <c r="Q15" s="74" t="s">
        <v>205</v>
      </c>
      <c r="R15" s="75" t="s">
        <v>286</v>
      </c>
      <c r="S15" s="76">
        <v>37.5</v>
      </c>
      <c r="T15" s="77">
        <v>45</v>
      </c>
      <c r="U15" s="78"/>
      <c r="V15" s="79"/>
      <c r="W15" s="80">
        <f>V15*S15</f>
        <v>0</v>
      </c>
      <c r="X15" s="81">
        <f>V15*T15</f>
        <v>0</v>
      </c>
      <c r="Y15" s="55"/>
      <c r="Z15" s="82"/>
      <c r="AA15" s="83"/>
      <c r="AB15" s="84"/>
      <c r="AC15" s="85"/>
    </row>
    <row r="16" spans="1:1024" ht="15.75" customHeight="1" x14ac:dyDescent="0.2">
      <c r="A16" s="60" t="s">
        <v>116</v>
      </c>
      <c r="B16" s="61" t="s">
        <v>117</v>
      </c>
      <c r="C16" s="62" t="s">
        <v>118</v>
      </c>
      <c r="D16" s="63" t="s">
        <v>119</v>
      </c>
      <c r="E16" s="64" t="s">
        <v>120</v>
      </c>
      <c r="F16" s="65" t="s">
        <v>121</v>
      </c>
      <c r="G16" s="66" t="s">
        <v>122</v>
      </c>
      <c r="H16" s="67" t="s">
        <v>125</v>
      </c>
      <c r="I16" s="64" t="s">
        <v>124</v>
      </c>
      <c r="J16" s="86">
        <v>2018</v>
      </c>
      <c r="K16" s="68">
        <v>0.75</v>
      </c>
      <c r="L16" s="69">
        <v>6</v>
      </c>
      <c r="M16" s="70" t="s">
        <v>192</v>
      </c>
      <c r="N16" s="71"/>
      <c r="O16" s="72"/>
      <c r="P16" s="73" t="s">
        <v>204</v>
      </c>
      <c r="Q16" s="74" t="s">
        <v>206</v>
      </c>
      <c r="R16" s="75" t="s">
        <v>286</v>
      </c>
      <c r="S16" s="76">
        <v>175</v>
      </c>
      <c r="T16" s="77">
        <v>210</v>
      </c>
      <c r="U16" s="78"/>
      <c r="V16" s="79"/>
      <c r="W16" s="80">
        <f t="shared" ref="W16:W64" si="0">V16*S16</f>
        <v>0</v>
      </c>
      <c r="X16" s="81">
        <f t="shared" ref="X16:X64" si="1">V16*T16</f>
        <v>0</v>
      </c>
      <c r="Y16" s="55"/>
      <c r="Z16" s="82"/>
      <c r="AA16" s="83"/>
      <c r="AB16" s="84"/>
      <c r="AC16" s="85"/>
    </row>
    <row r="17" spans="1:29" ht="15.75" customHeight="1" x14ac:dyDescent="0.2">
      <c r="A17" s="60" t="s">
        <v>116</v>
      </c>
      <c r="B17" s="61" t="s">
        <v>117</v>
      </c>
      <c r="C17" s="62" t="s">
        <v>118</v>
      </c>
      <c r="D17" s="63" t="s">
        <v>119</v>
      </c>
      <c r="E17" s="64" t="s">
        <v>120</v>
      </c>
      <c r="F17" s="65"/>
      <c r="G17" s="66" t="s">
        <v>126</v>
      </c>
      <c r="H17" s="67" t="s">
        <v>127</v>
      </c>
      <c r="I17" s="64" t="s">
        <v>128</v>
      </c>
      <c r="J17" s="86">
        <v>1999</v>
      </c>
      <c r="K17" s="68">
        <v>1.5</v>
      </c>
      <c r="L17" s="69">
        <v>1</v>
      </c>
      <c r="M17" s="70" t="s">
        <v>193</v>
      </c>
      <c r="N17" s="71"/>
      <c r="O17" s="72" t="s">
        <v>194</v>
      </c>
      <c r="P17" s="73" t="s">
        <v>207</v>
      </c>
      <c r="Q17" s="74" t="s">
        <v>208</v>
      </c>
      <c r="R17" s="75" t="s">
        <v>286</v>
      </c>
      <c r="S17" s="76">
        <v>100</v>
      </c>
      <c r="T17" s="77">
        <v>120</v>
      </c>
      <c r="U17" s="78"/>
      <c r="V17" s="79"/>
      <c r="W17" s="80">
        <f t="shared" si="0"/>
        <v>0</v>
      </c>
      <c r="X17" s="81">
        <f t="shared" si="1"/>
        <v>0</v>
      </c>
      <c r="Y17" s="55"/>
      <c r="Z17" s="82"/>
      <c r="AA17" s="83"/>
      <c r="AB17" s="84"/>
      <c r="AC17" s="85"/>
    </row>
    <row r="18" spans="1:29" ht="15.75" customHeight="1" x14ac:dyDescent="0.2">
      <c r="A18" s="60" t="s">
        <v>116</v>
      </c>
      <c r="B18" s="61" t="s">
        <v>117</v>
      </c>
      <c r="C18" s="62" t="s">
        <v>118</v>
      </c>
      <c r="D18" s="63" t="s">
        <v>119</v>
      </c>
      <c r="E18" s="64" t="s">
        <v>120</v>
      </c>
      <c r="F18" s="65"/>
      <c r="G18" s="66" t="s">
        <v>126</v>
      </c>
      <c r="H18" s="67" t="s">
        <v>129</v>
      </c>
      <c r="I18" s="64" t="s">
        <v>124</v>
      </c>
      <c r="J18" s="86">
        <v>2009</v>
      </c>
      <c r="K18" s="68">
        <v>0.75</v>
      </c>
      <c r="L18" s="69">
        <v>5</v>
      </c>
      <c r="M18" s="70" t="s">
        <v>192</v>
      </c>
      <c r="N18" s="71"/>
      <c r="O18" s="72"/>
      <c r="P18" s="73" t="s">
        <v>209</v>
      </c>
      <c r="Q18" s="74" t="s">
        <v>210</v>
      </c>
      <c r="R18" s="75" t="s">
        <v>286</v>
      </c>
      <c r="S18" s="76">
        <v>225</v>
      </c>
      <c r="T18" s="77">
        <v>270</v>
      </c>
      <c r="U18" s="78"/>
      <c r="V18" s="79"/>
      <c r="W18" s="80">
        <f t="shared" si="0"/>
        <v>0</v>
      </c>
      <c r="X18" s="81">
        <f t="shared" si="1"/>
        <v>0</v>
      </c>
      <c r="Y18" s="55"/>
      <c r="Z18" s="82"/>
      <c r="AA18" s="83"/>
      <c r="AB18" s="84"/>
      <c r="AC18" s="85"/>
    </row>
    <row r="19" spans="1:29" ht="15.75" customHeight="1" x14ac:dyDescent="0.2">
      <c r="A19" s="60" t="s">
        <v>116</v>
      </c>
      <c r="B19" s="61" t="s">
        <v>117</v>
      </c>
      <c r="C19" s="62" t="s">
        <v>118</v>
      </c>
      <c r="D19" s="63" t="s">
        <v>119</v>
      </c>
      <c r="E19" s="64" t="s">
        <v>120</v>
      </c>
      <c r="F19" s="65"/>
      <c r="G19" s="66" t="s">
        <v>126</v>
      </c>
      <c r="H19" s="67" t="s">
        <v>129</v>
      </c>
      <c r="I19" s="64" t="s">
        <v>124</v>
      </c>
      <c r="J19" s="86">
        <v>2010</v>
      </c>
      <c r="K19" s="68">
        <v>0.75</v>
      </c>
      <c r="L19" s="69">
        <v>6</v>
      </c>
      <c r="M19" s="70" t="s">
        <v>192</v>
      </c>
      <c r="N19" s="71"/>
      <c r="O19" s="72"/>
      <c r="P19" s="73" t="s">
        <v>209</v>
      </c>
      <c r="Q19" s="74" t="s">
        <v>211</v>
      </c>
      <c r="R19" s="75" t="s">
        <v>286</v>
      </c>
      <c r="S19" s="76">
        <v>241.66666666666669</v>
      </c>
      <c r="T19" s="77">
        <v>290</v>
      </c>
      <c r="U19" s="78"/>
      <c r="V19" s="79"/>
      <c r="W19" s="80">
        <f t="shared" si="0"/>
        <v>0</v>
      </c>
      <c r="X19" s="81">
        <f t="shared" si="1"/>
        <v>0</v>
      </c>
      <c r="Y19" s="55"/>
      <c r="Z19" s="82"/>
      <c r="AA19" s="83"/>
      <c r="AB19" s="84"/>
      <c r="AC19" s="85"/>
    </row>
    <row r="20" spans="1:29" ht="15.75" customHeight="1" x14ac:dyDescent="0.2">
      <c r="A20" s="60" t="s">
        <v>116</v>
      </c>
      <c r="B20" s="61" t="s">
        <v>117</v>
      </c>
      <c r="C20" s="62" t="s">
        <v>118</v>
      </c>
      <c r="D20" s="63" t="s">
        <v>119</v>
      </c>
      <c r="E20" s="64" t="s">
        <v>120</v>
      </c>
      <c r="F20" s="65"/>
      <c r="G20" s="66" t="s">
        <v>126</v>
      </c>
      <c r="H20" s="67" t="s">
        <v>130</v>
      </c>
      <c r="I20" s="64" t="s">
        <v>124</v>
      </c>
      <c r="J20" s="86">
        <v>1979</v>
      </c>
      <c r="K20" s="68">
        <v>0.75</v>
      </c>
      <c r="L20" s="69">
        <v>1</v>
      </c>
      <c r="M20" s="70" t="s">
        <v>195</v>
      </c>
      <c r="N20" s="71"/>
      <c r="O20" s="72" t="s">
        <v>196</v>
      </c>
      <c r="P20" s="73" t="s">
        <v>212</v>
      </c>
      <c r="Q20" s="74" t="s">
        <v>213</v>
      </c>
      <c r="R20" s="75" t="s">
        <v>286</v>
      </c>
      <c r="S20" s="76">
        <v>266.66666666666669</v>
      </c>
      <c r="T20" s="77">
        <v>320</v>
      </c>
      <c r="U20" s="78"/>
      <c r="V20" s="79"/>
      <c r="W20" s="80">
        <f t="shared" si="0"/>
        <v>0</v>
      </c>
      <c r="X20" s="81">
        <f t="shared" si="1"/>
        <v>0</v>
      </c>
      <c r="Y20" s="55"/>
      <c r="Z20" s="82"/>
      <c r="AA20" s="83"/>
      <c r="AB20" s="84"/>
      <c r="AC20" s="85"/>
    </row>
    <row r="21" spans="1:29" ht="15.75" customHeight="1" x14ac:dyDescent="0.2">
      <c r="A21" s="60" t="s">
        <v>116</v>
      </c>
      <c r="B21" s="61" t="s">
        <v>117</v>
      </c>
      <c r="C21" s="62" t="s">
        <v>118</v>
      </c>
      <c r="D21" s="63" t="s">
        <v>119</v>
      </c>
      <c r="E21" s="64" t="s">
        <v>120</v>
      </c>
      <c r="F21" s="65"/>
      <c r="G21" s="66" t="s">
        <v>131</v>
      </c>
      <c r="H21" s="67" t="s">
        <v>132</v>
      </c>
      <c r="I21" s="64" t="s">
        <v>133</v>
      </c>
      <c r="J21" s="86">
        <v>1981</v>
      </c>
      <c r="K21" s="68">
        <v>0.75</v>
      </c>
      <c r="L21" s="69">
        <v>1</v>
      </c>
      <c r="M21" s="70" t="s">
        <v>193</v>
      </c>
      <c r="N21" s="71"/>
      <c r="O21" s="72" t="s">
        <v>197</v>
      </c>
      <c r="P21" s="73" t="s">
        <v>214</v>
      </c>
      <c r="Q21" s="74" t="s">
        <v>215</v>
      </c>
      <c r="R21" s="75" t="s">
        <v>287</v>
      </c>
      <c r="S21" s="76">
        <v>300</v>
      </c>
      <c r="T21" s="77">
        <v>360</v>
      </c>
      <c r="U21" s="78"/>
      <c r="V21" s="79"/>
      <c r="W21" s="80">
        <f t="shared" si="0"/>
        <v>0</v>
      </c>
      <c r="X21" s="81">
        <f t="shared" si="1"/>
        <v>0</v>
      </c>
      <c r="Y21" s="55"/>
      <c r="Z21" s="82"/>
      <c r="AA21" s="83"/>
      <c r="AB21" s="84"/>
      <c r="AC21" s="85"/>
    </row>
    <row r="22" spans="1:29" ht="15.75" customHeight="1" x14ac:dyDescent="0.2">
      <c r="A22" s="60" t="s">
        <v>116</v>
      </c>
      <c r="B22" s="61" t="s">
        <v>117</v>
      </c>
      <c r="C22" s="62" t="s">
        <v>118</v>
      </c>
      <c r="D22" s="63" t="s">
        <v>119</v>
      </c>
      <c r="E22" s="64" t="s">
        <v>120</v>
      </c>
      <c r="F22" s="65"/>
      <c r="G22" s="66" t="s">
        <v>134</v>
      </c>
      <c r="H22" s="67" t="s">
        <v>135</v>
      </c>
      <c r="I22" s="64" t="s">
        <v>133</v>
      </c>
      <c r="J22" s="86">
        <v>1995</v>
      </c>
      <c r="K22" s="68">
        <v>3</v>
      </c>
      <c r="L22" s="69">
        <v>1</v>
      </c>
      <c r="M22" s="70" t="s">
        <v>193</v>
      </c>
      <c r="N22" s="71"/>
      <c r="O22" s="72"/>
      <c r="P22" s="73" t="s">
        <v>207</v>
      </c>
      <c r="Q22" s="74" t="s">
        <v>216</v>
      </c>
      <c r="R22" s="75" t="s">
        <v>286</v>
      </c>
      <c r="S22" s="76">
        <v>308.33333333333337</v>
      </c>
      <c r="T22" s="77">
        <v>370</v>
      </c>
      <c r="U22" s="78"/>
      <c r="V22" s="79"/>
      <c r="W22" s="80">
        <f t="shared" si="0"/>
        <v>0</v>
      </c>
      <c r="X22" s="81">
        <f t="shared" si="1"/>
        <v>0</v>
      </c>
      <c r="Y22" s="55"/>
      <c r="Z22" s="82"/>
      <c r="AA22" s="83"/>
      <c r="AB22" s="84"/>
      <c r="AC22" s="85"/>
    </row>
    <row r="23" spans="1:29" ht="15.75" customHeight="1" x14ac:dyDescent="0.2">
      <c r="A23" s="60" t="s">
        <v>116</v>
      </c>
      <c r="B23" s="61" t="s">
        <v>117</v>
      </c>
      <c r="C23" s="62" t="s">
        <v>118</v>
      </c>
      <c r="D23" s="63" t="s">
        <v>119</v>
      </c>
      <c r="E23" s="64" t="s">
        <v>120</v>
      </c>
      <c r="F23" s="65"/>
      <c r="G23" s="66" t="s">
        <v>136</v>
      </c>
      <c r="H23" s="67" t="s">
        <v>137</v>
      </c>
      <c r="I23" s="64" t="s">
        <v>124</v>
      </c>
      <c r="J23" s="86">
        <v>2010</v>
      </c>
      <c r="K23" s="68">
        <v>1.5</v>
      </c>
      <c r="L23" s="69">
        <v>1</v>
      </c>
      <c r="M23" s="70" t="s">
        <v>192</v>
      </c>
      <c r="N23" s="71"/>
      <c r="O23" s="72"/>
      <c r="P23" s="73" t="s">
        <v>217</v>
      </c>
      <c r="Q23" s="74" t="s">
        <v>218</v>
      </c>
      <c r="R23" s="75" t="s">
        <v>286</v>
      </c>
      <c r="S23" s="76">
        <v>750</v>
      </c>
      <c r="T23" s="77">
        <v>900</v>
      </c>
      <c r="U23" s="78"/>
      <c r="V23" s="79"/>
      <c r="W23" s="80">
        <f t="shared" si="0"/>
        <v>0</v>
      </c>
      <c r="X23" s="81">
        <f t="shared" si="1"/>
        <v>0</v>
      </c>
      <c r="Y23" s="55"/>
      <c r="Z23" s="82"/>
      <c r="AA23" s="83"/>
      <c r="AB23" s="84"/>
      <c r="AC23" s="85"/>
    </row>
    <row r="24" spans="1:29" ht="15.75" customHeight="1" x14ac:dyDescent="0.2">
      <c r="A24" s="60" t="s">
        <v>116</v>
      </c>
      <c r="B24" s="61" t="s">
        <v>117</v>
      </c>
      <c r="C24" s="62" t="s">
        <v>118</v>
      </c>
      <c r="D24" s="63" t="s">
        <v>119</v>
      </c>
      <c r="E24" s="64" t="s">
        <v>120</v>
      </c>
      <c r="F24" s="65"/>
      <c r="G24" s="66" t="s">
        <v>136</v>
      </c>
      <c r="H24" s="67" t="s">
        <v>138</v>
      </c>
      <c r="I24" s="64" t="s">
        <v>124</v>
      </c>
      <c r="J24" s="86">
        <v>2013</v>
      </c>
      <c r="K24" s="68">
        <v>1.5</v>
      </c>
      <c r="L24" s="69">
        <v>1</v>
      </c>
      <c r="M24" s="70" t="s">
        <v>192</v>
      </c>
      <c r="N24" s="71"/>
      <c r="O24" s="72"/>
      <c r="P24" s="73" t="s">
        <v>217</v>
      </c>
      <c r="Q24" s="74" t="s">
        <v>221</v>
      </c>
      <c r="R24" s="75" t="s">
        <v>286</v>
      </c>
      <c r="S24" s="76">
        <v>79.166666666666671</v>
      </c>
      <c r="T24" s="77">
        <v>95</v>
      </c>
      <c r="U24" s="78"/>
      <c r="V24" s="79"/>
      <c r="W24" s="80">
        <f t="shared" si="0"/>
        <v>0</v>
      </c>
      <c r="X24" s="81">
        <f t="shared" si="1"/>
        <v>0</v>
      </c>
      <c r="Y24" s="55"/>
      <c r="Z24" s="82"/>
      <c r="AA24" s="83"/>
      <c r="AB24" s="84"/>
      <c r="AC24" s="85"/>
    </row>
    <row r="25" spans="1:29" ht="15.75" customHeight="1" x14ac:dyDescent="0.2">
      <c r="A25" s="60" t="s">
        <v>116</v>
      </c>
      <c r="B25" s="61" t="s">
        <v>117</v>
      </c>
      <c r="C25" s="62" t="s">
        <v>118</v>
      </c>
      <c r="D25" s="63" t="s">
        <v>119</v>
      </c>
      <c r="E25" s="64" t="s">
        <v>120</v>
      </c>
      <c r="F25" s="65"/>
      <c r="G25" s="66" t="s">
        <v>136</v>
      </c>
      <c r="H25" s="67" t="s">
        <v>139</v>
      </c>
      <c r="I25" s="64" t="s">
        <v>124</v>
      </c>
      <c r="J25" s="86">
        <v>2013</v>
      </c>
      <c r="K25" s="68">
        <v>0.75</v>
      </c>
      <c r="L25" s="69">
        <v>4</v>
      </c>
      <c r="M25" s="70" t="s">
        <v>192</v>
      </c>
      <c r="N25" s="71"/>
      <c r="O25" s="72"/>
      <c r="P25" s="73" t="s">
        <v>219</v>
      </c>
      <c r="Q25" s="74" t="s">
        <v>222</v>
      </c>
      <c r="R25" s="75" t="s">
        <v>286</v>
      </c>
      <c r="S25" s="76">
        <v>66.666666666666671</v>
      </c>
      <c r="T25" s="77">
        <v>80</v>
      </c>
      <c r="U25" s="78"/>
      <c r="V25" s="79"/>
      <c r="W25" s="80">
        <f t="shared" si="0"/>
        <v>0</v>
      </c>
      <c r="X25" s="81">
        <f t="shared" si="1"/>
        <v>0</v>
      </c>
      <c r="Y25" s="55"/>
      <c r="Z25" s="82"/>
      <c r="AA25" s="83"/>
      <c r="AB25" s="84"/>
      <c r="AC25" s="85"/>
    </row>
    <row r="26" spans="1:29" ht="15.75" customHeight="1" x14ac:dyDescent="0.2">
      <c r="A26" s="60" t="s">
        <v>116</v>
      </c>
      <c r="B26" s="61" t="s">
        <v>117</v>
      </c>
      <c r="C26" s="62" t="s">
        <v>118</v>
      </c>
      <c r="D26" s="63" t="s">
        <v>119</v>
      </c>
      <c r="E26" s="64" t="s">
        <v>120</v>
      </c>
      <c r="F26" s="65"/>
      <c r="G26" s="66" t="s">
        <v>136</v>
      </c>
      <c r="H26" s="67" t="s">
        <v>140</v>
      </c>
      <c r="I26" s="64" t="s">
        <v>124</v>
      </c>
      <c r="J26" s="86">
        <v>2013</v>
      </c>
      <c r="K26" s="68">
        <v>0.75</v>
      </c>
      <c r="L26" s="69">
        <v>1</v>
      </c>
      <c r="M26" s="70" t="s">
        <v>192</v>
      </c>
      <c r="N26" s="71"/>
      <c r="O26" s="72"/>
      <c r="P26" s="73" t="s">
        <v>220</v>
      </c>
      <c r="Q26" s="74" t="s">
        <v>223</v>
      </c>
      <c r="R26" s="75" t="s">
        <v>286</v>
      </c>
      <c r="S26" s="76">
        <v>66.666666666666671</v>
      </c>
      <c r="T26" s="77">
        <v>80</v>
      </c>
      <c r="U26" s="78"/>
      <c r="V26" s="79"/>
      <c r="W26" s="80">
        <f t="shared" si="0"/>
        <v>0</v>
      </c>
      <c r="X26" s="81">
        <f t="shared" si="1"/>
        <v>0</v>
      </c>
      <c r="Y26" s="55"/>
      <c r="Z26" s="82"/>
      <c r="AA26" s="83"/>
      <c r="AB26" s="84"/>
      <c r="AC26" s="85"/>
    </row>
    <row r="27" spans="1:29" ht="15.75" customHeight="1" x14ac:dyDescent="0.2">
      <c r="A27" s="60" t="s">
        <v>116</v>
      </c>
      <c r="B27" s="61" t="s">
        <v>117</v>
      </c>
      <c r="C27" s="62" t="s">
        <v>118</v>
      </c>
      <c r="D27" s="63" t="s">
        <v>119</v>
      </c>
      <c r="E27" s="64" t="s">
        <v>120</v>
      </c>
      <c r="F27" s="65"/>
      <c r="G27" s="66" t="s">
        <v>136</v>
      </c>
      <c r="H27" s="67" t="s">
        <v>141</v>
      </c>
      <c r="I27" s="64" t="s">
        <v>124</v>
      </c>
      <c r="J27" s="86">
        <v>2005</v>
      </c>
      <c r="K27" s="68">
        <v>1.5</v>
      </c>
      <c r="L27" s="69">
        <v>1</v>
      </c>
      <c r="M27" s="70" t="s">
        <v>192</v>
      </c>
      <c r="N27" s="71"/>
      <c r="O27" s="72"/>
      <c r="P27" s="73" t="s">
        <v>217</v>
      </c>
      <c r="Q27" s="74" t="s">
        <v>224</v>
      </c>
      <c r="R27" s="75" t="s">
        <v>286</v>
      </c>
      <c r="S27" s="76">
        <v>175</v>
      </c>
      <c r="T27" s="77">
        <v>210</v>
      </c>
      <c r="U27" s="78"/>
      <c r="V27" s="79"/>
      <c r="W27" s="80">
        <f t="shared" si="0"/>
        <v>0</v>
      </c>
      <c r="X27" s="81">
        <f t="shared" si="1"/>
        <v>0</v>
      </c>
      <c r="Y27" s="55"/>
      <c r="Z27" s="82"/>
      <c r="AA27" s="83"/>
      <c r="AB27" s="84"/>
      <c r="AC27" s="85"/>
    </row>
    <row r="28" spans="1:29" ht="15.75" customHeight="1" x14ac:dyDescent="0.2">
      <c r="A28" s="60" t="s">
        <v>116</v>
      </c>
      <c r="B28" s="61" t="s">
        <v>117</v>
      </c>
      <c r="C28" s="62" t="s">
        <v>118</v>
      </c>
      <c r="D28" s="63" t="s">
        <v>119</v>
      </c>
      <c r="E28" s="64" t="s">
        <v>120</v>
      </c>
      <c r="F28" s="65"/>
      <c r="G28" s="66" t="s">
        <v>142</v>
      </c>
      <c r="H28" s="67" t="s">
        <v>143</v>
      </c>
      <c r="I28" s="64" t="s">
        <v>124</v>
      </c>
      <c r="J28" s="86">
        <v>1982</v>
      </c>
      <c r="K28" s="68">
        <v>0.75</v>
      </c>
      <c r="L28" s="69">
        <v>2</v>
      </c>
      <c r="M28" s="70" t="s">
        <v>198</v>
      </c>
      <c r="N28" s="71"/>
      <c r="O28" s="72"/>
      <c r="P28" s="73" t="s">
        <v>225</v>
      </c>
      <c r="Q28" s="74" t="s">
        <v>227</v>
      </c>
      <c r="R28" s="75" t="s">
        <v>286</v>
      </c>
      <c r="S28" s="76">
        <v>200</v>
      </c>
      <c r="T28" s="77">
        <v>240</v>
      </c>
      <c r="U28" s="78"/>
      <c r="V28" s="79"/>
      <c r="W28" s="80">
        <f t="shared" si="0"/>
        <v>0</v>
      </c>
      <c r="X28" s="81">
        <f t="shared" si="1"/>
        <v>0</v>
      </c>
      <c r="Y28" s="55"/>
      <c r="Z28" s="82"/>
      <c r="AA28" s="83"/>
      <c r="AB28" s="84"/>
      <c r="AC28" s="85"/>
    </row>
    <row r="29" spans="1:29" ht="15.75" customHeight="1" x14ac:dyDescent="0.2">
      <c r="A29" s="60" t="s">
        <v>116</v>
      </c>
      <c r="B29" s="61" t="s">
        <v>117</v>
      </c>
      <c r="C29" s="62" t="s">
        <v>118</v>
      </c>
      <c r="D29" s="63" t="s">
        <v>119</v>
      </c>
      <c r="E29" s="64" t="s">
        <v>120</v>
      </c>
      <c r="F29" s="65"/>
      <c r="G29" s="66" t="s">
        <v>142</v>
      </c>
      <c r="H29" s="67" t="s">
        <v>143</v>
      </c>
      <c r="I29" s="64" t="s">
        <v>124</v>
      </c>
      <c r="J29" s="86">
        <v>1982</v>
      </c>
      <c r="K29" s="68">
        <v>0.75</v>
      </c>
      <c r="L29" s="69">
        <v>1</v>
      </c>
      <c r="M29" s="70" t="s">
        <v>199</v>
      </c>
      <c r="N29" s="71"/>
      <c r="O29" s="72"/>
      <c r="P29" s="73" t="s">
        <v>226</v>
      </c>
      <c r="Q29" s="74" t="s">
        <v>228</v>
      </c>
      <c r="R29" s="75" t="s">
        <v>286</v>
      </c>
      <c r="S29" s="76">
        <v>200</v>
      </c>
      <c r="T29" s="77">
        <v>240</v>
      </c>
      <c r="U29" s="78"/>
      <c r="V29" s="79"/>
      <c r="W29" s="80">
        <f t="shared" si="0"/>
        <v>0</v>
      </c>
      <c r="X29" s="81">
        <f t="shared" si="1"/>
        <v>0</v>
      </c>
      <c r="Y29" s="55"/>
      <c r="Z29" s="82"/>
      <c r="AA29" s="83"/>
      <c r="AB29" s="84"/>
      <c r="AC29" s="85"/>
    </row>
    <row r="30" spans="1:29" ht="15.75" customHeight="1" x14ac:dyDescent="0.2">
      <c r="A30" s="60" t="s">
        <v>116</v>
      </c>
      <c r="B30" s="61" t="s">
        <v>117</v>
      </c>
      <c r="C30" s="62" t="s">
        <v>118</v>
      </c>
      <c r="D30" s="63" t="s">
        <v>119</v>
      </c>
      <c r="E30" s="64" t="s">
        <v>120</v>
      </c>
      <c r="F30" s="65"/>
      <c r="G30" s="66" t="s">
        <v>144</v>
      </c>
      <c r="H30" s="67" t="s">
        <v>145</v>
      </c>
      <c r="I30" s="64" t="s">
        <v>124</v>
      </c>
      <c r="J30" s="86">
        <v>2011</v>
      </c>
      <c r="K30" s="68">
        <v>0.75</v>
      </c>
      <c r="L30" s="69">
        <v>1</v>
      </c>
      <c r="M30" s="70" t="s">
        <v>192</v>
      </c>
      <c r="N30" s="71" t="s">
        <v>200</v>
      </c>
      <c r="O30" s="72"/>
      <c r="P30" s="73" t="s">
        <v>229</v>
      </c>
      <c r="Q30" s="74" t="s">
        <v>230</v>
      </c>
      <c r="R30" s="75" t="s">
        <v>287</v>
      </c>
      <c r="S30" s="76">
        <v>105</v>
      </c>
      <c r="T30" s="77">
        <v>126</v>
      </c>
      <c r="U30" s="78"/>
      <c r="V30" s="79"/>
      <c r="W30" s="80">
        <f t="shared" si="0"/>
        <v>0</v>
      </c>
      <c r="X30" s="81">
        <f t="shared" si="1"/>
        <v>0</v>
      </c>
      <c r="Y30" s="55"/>
      <c r="Z30" s="82"/>
      <c r="AA30" s="83"/>
      <c r="AB30" s="84"/>
      <c r="AC30" s="85"/>
    </row>
    <row r="31" spans="1:29" ht="15.75" customHeight="1" x14ac:dyDescent="0.2">
      <c r="A31" s="60" t="s">
        <v>116</v>
      </c>
      <c r="B31" s="61" t="s">
        <v>117</v>
      </c>
      <c r="C31" s="62" t="s">
        <v>118</v>
      </c>
      <c r="D31" s="63" t="s">
        <v>119</v>
      </c>
      <c r="E31" s="64" t="s">
        <v>120</v>
      </c>
      <c r="F31" s="65"/>
      <c r="G31" s="66" t="s">
        <v>146</v>
      </c>
      <c r="H31" s="67" t="s">
        <v>147</v>
      </c>
      <c r="I31" s="64" t="s">
        <v>124</v>
      </c>
      <c r="J31" s="86">
        <v>2016</v>
      </c>
      <c r="K31" s="68">
        <v>0.75</v>
      </c>
      <c r="L31" s="69">
        <v>6</v>
      </c>
      <c r="M31" s="70" t="s">
        <v>192</v>
      </c>
      <c r="N31" s="71"/>
      <c r="O31" s="72"/>
      <c r="P31" s="73" t="s">
        <v>231</v>
      </c>
      <c r="Q31" s="74" t="s">
        <v>232</v>
      </c>
      <c r="R31" s="75" t="s">
        <v>286</v>
      </c>
      <c r="S31" s="76">
        <v>33.333333333333336</v>
      </c>
      <c r="T31" s="77">
        <v>40</v>
      </c>
      <c r="U31" s="78"/>
      <c r="V31" s="79"/>
      <c r="W31" s="80">
        <f t="shared" si="0"/>
        <v>0</v>
      </c>
      <c r="X31" s="81">
        <f t="shared" si="1"/>
        <v>0</v>
      </c>
      <c r="Y31" s="55"/>
      <c r="Z31" s="82"/>
      <c r="AA31" s="83"/>
      <c r="AB31" s="84"/>
      <c r="AC31" s="85"/>
    </row>
    <row r="32" spans="1:29" ht="15.75" customHeight="1" x14ac:dyDescent="0.2">
      <c r="A32" s="60" t="s">
        <v>116</v>
      </c>
      <c r="B32" s="61" t="s">
        <v>117</v>
      </c>
      <c r="C32" s="62" t="s">
        <v>118</v>
      </c>
      <c r="D32" s="63" t="s">
        <v>119</v>
      </c>
      <c r="E32" s="64" t="s">
        <v>120</v>
      </c>
      <c r="F32" s="65"/>
      <c r="G32" s="66" t="s">
        <v>148</v>
      </c>
      <c r="H32" s="67" t="s">
        <v>149</v>
      </c>
      <c r="I32" s="64" t="s">
        <v>124</v>
      </c>
      <c r="J32" s="86">
        <v>1993</v>
      </c>
      <c r="K32" s="68">
        <v>1.5</v>
      </c>
      <c r="L32" s="69">
        <v>1</v>
      </c>
      <c r="M32" s="70" t="s">
        <v>192</v>
      </c>
      <c r="N32" s="71"/>
      <c r="O32" s="72" t="s">
        <v>194</v>
      </c>
      <c r="P32" s="73" t="s">
        <v>207</v>
      </c>
      <c r="Q32" s="74" t="s">
        <v>233</v>
      </c>
      <c r="R32" s="75" t="s">
        <v>286</v>
      </c>
      <c r="S32" s="76">
        <v>100</v>
      </c>
      <c r="T32" s="77">
        <v>120</v>
      </c>
      <c r="U32" s="78"/>
      <c r="V32" s="79"/>
      <c r="W32" s="80">
        <f t="shared" si="0"/>
        <v>0</v>
      </c>
      <c r="X32" s="81">
        <f t="shared" si="1"/>
        <v>0</v>
      </c>
      <c r="Y32" s="55"/>
      <c r="Z32" s="82"/>
      <c r="AA32" s="83"/>
      <c r="AB32" s="84"/>
      <c r="AC32" s="85"/>
    </row>
    <row r="33" spans="1:29" ht="15.75" customHeight="1" x14ac:dyDescent="0.2">
      <c r="A33" s="60" t="s">
        <v>116</v>
      </c>
      <c r="B33" s="61" t="s">
        <v>117</v>
      </c>
      <c r="C33" s="62" t="s">
        <v>118</v>
      </c>
      <c r="D33" s="63" t="s">
        <v>119</v>
      </c>
      <c r="E33" s="64" t="s">
        <v>120</v>
      </c>
      <c r="F33" s="65"/>
      <c r="G33" s="66" t="s">
        <v>150</v>
      </c>
      <c r="H33" s="67" t="s">
        <v>151</v>
      </c>
      <c r="I33" s="64" t="s">
        <v>124</v>
      </c>
      <c r="J33" s="86">
        <v>2013</v>
      </c>
      <c r="K33" s="68">
        <v>0.75</v>
      </c>
      <c r="L33" s="69">
        <v>1</v>
      </c>
      <c r="M33" s="70" t="s">
        <v>192</v>
      </c>
      <c r="N33" s="71"/>
      <c r="O33" s="72"/>
      <c r="P33" s="73" t="s">
        <v>234</v>
      </c>
      <c r="Q33" s="74" t="s">
        <v>235</v>
      </c>
      <c r="R33" s="75" t="s">
        <v>286</v>
      </c>
      <c r="S33" s="76">
        <v>75</v>
      </c>
      <c r="T33" s="77">
        <v>90</v>
      </c>
      <c r="U33" s="78"/>
      <c r="V33" s="79"/>
      <c r="W33" s="80">
        <f t="shared" si="0"/>
        <v>0</v>
      </c>
      <c r="X33" s="81">
        <f t="shared" si="1"/>
        <v>0</v>
      </c>
      <c r="Y33" s="55"/>
      <c r="Z33" s="82"/>
      <c r="AA33" s="83"/>
      <c r="AB33" s="84"/>
      <c r="AC33" s="85"/>
    </row>
    <row r="34" spans="1:29" ht="15.75" customHeight="1" x14ac:dyDescent="0.2">
      <c r="A34" s="60" t="s">
        <v>116</v>
      </c>
      <c r="B34" s="61" t="s">
        <v>117</v>
      </c>
      <c r="C34" s="62" t="s">
        <v>118</v>
      </c>
      <c r="D34" s="63" t="s">
        <v>119</v>
      </c>
      <c r="E34" s="64" t="s">
        <v>120</v>
      </c>
      <c r="F34" s="65"/>
      <c r="G34" s="66" t="s">
        <v>152</v>
      </c>
      <c r="H34" s="67" t="s">
        <v>153</v>
      </c>
      <c r="I34" s="64" t="s">
        <v>133</v>
      </c>
      <c r="J34" s="86">
        <v>2001</v>
      </c>
      <c r="K34" s="68">
        <v>0.75</v>
      </c>
      <c r="L34" s="69">
        <v>2</v>
      </c>
      <c r="M34" s="70" t="s">
        <v>192</v>
      </c>
      <c r="N34" s="71"/>
      <c r="O34" s="72"/>
      <c r="P34" s="73" t="s">
        <v>236</v>
      </c>
      <c r="Q34" s="74" t="s">
        <v>237</v>
      </c>
      <c r="R34" s="75" t="s">
        <v>286</v>
      </c>
      <c r="S34" s="76">
        <v>125</v>
      </c>
      <c r="T34" s="77">
        <v>150</v>
      </c>
      <c r="U34" s="78"/>
      <c r="V34" s="79"/>
      <c r="W34" s="80">
        <f t="shared" si="0"/>
        <v>0</v>
      </c>
      <c r="X34" s="81">
        <f t="shared" si="1"/>
        <v>0</v>
      </c>
      <c r="Y34" s="55"/>
      <c r="Z34" s="82"/>
      <c r="AA34" s="83"/>
      <c r="AB34" s="84"/>
      <c r="AC34" s="85"/>
    </row>
    <row r="35" spans="1:29" ht="15.75" customHeight="1" x14ac:dyDescent="0.2">
      <c r="A35" s="60" t="s">
        <v>116</v>
      </c>
      <c r="B35" s="61" t="s">
        <v>117</v>
      </c>
      <c r="C35" s="62" t="s">
        <v>118</v>
      </c>
      <c r="D35" s="63" t="s">
        <v>119</v>
      </c>
      <c r="E35" s="64" t="s">
        <v>120</v>
      </c>
      <c r="F35" s="65"/>
      <c r="G35" s="66" t="s">
        <v>152</v>
      </c>
      <c r="H35" s="67" t="s">
        <v>153</v>
      </c>
      <c r="I35" s="64" t="s">
        <v>133</v>
      </c>
      <c r="J35" s="86">
        <v>2003</v>
      </c>
      <c r="K35" s="68">
        <v>0.75</v>
      </c>
      <c r="L35" s="69">
        <v>1</v>
      </c>
      <c r="M35" s="70" t="s">
        <v>192</v>
      </c>
      <c r="N35" s="71"/>
      <c r="O35" s="72"/>
      <c r="P35" s="73" t="s">
        <v>236</v>
      </c>
      <c r="Q35" s="74" t="s">
        <v>238</v>
      </c>
      <c r="R35" s="75" t="s">
        <v>286</v>
      </c>
      <c r="S35" s="76">
        <v>100</v>
      </c>
      <c r="T35" s="77">
        <v>120</v>
      </c>
      <c r="U35" s="78"/>
      <c r="V35" s="79"/>
      <c r="W35" s="80">
        <f t="shared" si="0"/>
        <v>0</v>
      </c>
      <c r="X35" s="81">
        <f t="shared" si="1"/>
        <v>0</v>
      </c>
      <c r="Y35" s="55"/>
      <c r="Z35" s="82"/>
      <c r="AA35" s="83"/>
      <c r="AB35" s="84"/>
      <c r="AC35" s="85"/>
    </row>
    <row r="36" spans="1:29" ht="15.75" customHeight="1" x14ac:dyDescent="0.2">
      <c r="A36" s="60" t="s">
        <v>116</v>
      </c>
      <c r="B36" s="61" t="s">
        <v>117</v>
      </c>
      <c r="C36" s="62" t="s">
        <v>118</v>
      </c>
      <c r="D36" s="63" t="s">
        <v>119</v>
      </c>
      <c r="E36" s="64" t="s">
        <v>120</v>
      </c>
      <c r="F36" s="65"/>
      <c r="G36" s="66" t="s">
        <v>152</v>
      </c>
      <c r="H36" s="67" t="s">
        <v>153</v>
      </c>
      <c r="I36" s="64" t="s">
        <v>133</v>
      </c>
      <c r="J36" s="86">
        <v>2012</v>
      </c>
      <c r="K36" s="68">
        <v>0.75</v>
      </c>
      <c r="L36" s="69">
        <v>2</v>
      </c>
      <c r="M36" s="70" t="s">
        <v>192</v>
      </c>
      <c r="N36" s="71"/>
      <c r="O36" s="72"/>
      <c r="P36" s="73" t="s">
        <v>239</v>
      </c>
      <c r="Q36" s="74" t="s">
        <v>240</v>
      </c>
      <c r="R36" s="75" t="s">
        <v>286</v>
      </c>
      <c r="S36" s="76">
        <v>79.166666666666671</v>
      </c>
      <c r="T36" s="77">
        <v>95</v>
      </c>
      <c r="U36" s="78"/>
      <c r="V36" s="79"/>
      <c r="W36" s="80">
        <f t="shared" si="0"/>
        <v>0</v>
      </c>
      <c r="X36" s="81">
        <f t="shared" si="1"/>
        <v>0</v>
      </c>
      <c r="Y36" s="55"/>
      <c r="Z36" s="82"/>
      <c r="AA36" s="83"/>
      <c r="AB36" s="84"/>
      <c r="AC36" s="85"/>
    </row>
    <row r="37" spans="1:29" ht="15.75" customHeight="1" x14ac:dyDescent="0.2">
      <c r="A37" s="60" t="s">
        <v>116</v>
      </c>
      <c r="B37" s="61" t="s">
        <v>117</v>
      </c>
      <c r="C37" s="62" t="s">
        <v>118</v>
      </c>
      <c r="D37" s="63" t="s">
        <v>119</v>
      </c>
      <c r="E37" s="64" t="s">
        <v>120</v>
      </c>
      <c r="F37" s="65"/>
      <c r="G37" s="66" t="s">
        <v>152</v>
      </c>
      <c r="H37" s="67" t="s">
        <v>153</v>
      </c>
      <c r="I37" s="64" t="s">
        <v>133</v>
      </c>
      <c r="J37" s="86">
        <v>2016</v>
      </c>
      <c r="K37" s="68">
        <v>0.75</v>
      </c>
      <c r="L37" s="69">
        <v>6</v>
      </c>
      <c r="M37" s="70" t="s">
        <v>192</v>
      </c>
      <c r="N37" s="71"/>
      <c r="O37" s="72"/>
      <c r="P37" s="73" t="s">
        <v>241</v>
      </c>
      <c r="Q37" s="74" t="s">
        <v>242</v>
      </c>
      <c r="R37" s="75" t="s">
        <v>286</v>
      </c>
      <c r="S37" s="76">
        <v>162.5</v>
      </c>
      <c r="T37" s="77">
        <v>195</v>
      </c>
      <c r="U37" s="78"/>
      <c r="V37" s="79"/>
      <c r="W37" s="80">
        <f t="shared" si="0"/>
        <v>0</v>
      </c>
      <c r="X37" s="81">
        <f t="shared" si="1"/>
        <v>0</v>
      </c>
      <c r="Y37" s="55"/>
      <c r="Z37" s="82"/>
      <c r="AA37" s="83"/>
      <c r="AB37" s="84"/>
      <c r="AC37" s="85"/>
    </row>
    <row r="38" spans="1:29" ht="15.75" customHeight="1" x14ac:dyDescent="0.2">
      <c r="A38" s="60" t="s">
        <v>116</v>
      </c>
      <c r="B38" s="61" t="s">
        <v>117</v>
      </c>
      <c r="C38" s="62" t="s">
        <v>118</v>
      </c>
      <c r="D38" s="63" t="s">
        <v>119</v>
      </c>
      <c r="E38" s="64" t="s">
        <v>120</v>
      </c>
      <c r="F38" s="65"/>
      <c r="G38" s="66" t="s">
        <v>152</v>
      </c>
      <c r="H38" s="67" t="s">
        <v>154</v>
      </c>
      <c r="I38" s="64" t="s">
        <v>133</v>
      </c>
      <c r="J38" s="86">
        <v>2016</v>
      </c>
      <c r="K38" s="68">
        <v>0.75</v>
      </c>
      <c r="L38" s="69">
        <v>6</v>
      </c>
      <c r="M38" s="70" t="s">
        <v>192</v>
      </c>
      <c r="N38" s="71"/>
      <c r="O38" s="72"/>
      <c r="P38" s="73" t="s">
        <v>243</v>
      </c>
      <c r="Q38" s="74" t="s">
        <v>244</v>
      </c>
      <c r="R38" s="75" t="s">
        <v>286</v>
      </c>
      <c r="S38" s="76">
        <v>54.166666666666671</v>
      </c>
      <c r="T38" s="77">
        <v>65</v>
      </c>
      <c r="U38" s="78"/>
      <c r="V38" s="79"/>
      <c r="W38" s="80">
        <f t="shared" si="0"/>
        <v>0</v>
      </c>
      <c r="X38" s="81">
        <f t="shared" si="1"/>
        <v>0</v>
      </c>
      <c r="Y38" s="55"/>
      <c r="Z38" s="82"/>
      <c r="AA38" s="83"/>
      <c r="AB38" s="84"/>
      <c r="AC38" s="85"/>
    </row>
    <row r="39" spans="1:29" ht="15.75" customHeight="1" x14ac:dyDescent="0.2">
      <c r="A39" s="60" t="s">
        <v>116</v>
      </c>
      <c r="B39" s="61" t="s">
        <v>117</v>
      </c>
      <c r="C39" s="62" t="s">
        <v>118</v>
      </c>
      <c r="D39" s="63" t="s">
        <v>119</v>
      </c>
      <c r="E39" s="64" t="s">
        <v>120</v>
      </c>
      <c r="F39" s="65"/>
      <c r="G39" s="66" t="s">
        <v>155</v>
      </c>
      <c r="H39" s="67" t="s">
        <v>156</v>
      </c>
      <c r="I39" s="64" t="s">
        <v>157</v>
      </c>
      <c r="J39" s="86">
        <v>2000</v>
      </c>
      <c r="K39" s="68">
        <v>1.5</v>
      </c>
      <c r="L39" s="69">
        <v>1</v>
      </c>
      <c r="M39" s="70" t="s">
        <v>193</v>
      </c>
      <c r="N39" s="71"/>
      <c r="O39" s="72" t="s">
        <v>194</v>
      </c>
      <c r="P39" s="73" t="s">
        <v>207</v>
      </c>
      <c r="Q39" s="74" t="s">
        <v>245</v>
      </c>
      <c r="R39" s="75" t="s">
        <v>286</v>
      </c>
      <c r="S39" s="76">
        <v>183.33333333333334</v>
      </c>
      <c r="T39" s="77">
        <v>220</v>
      </c>
      <c r="U39" s="78"/>
      <c r="V39" s="79"/>
      <c r="W39" s="80">
        <f t="shared" si="0"/>
        <v>0</v>
      </c>
      <c r="X39" s="81">
        <f t="shared" si="1"/>
        <v>0</v>
      </c>
      <c r="Y39" s="55"/>
      <c r="Z39" s="82"/>
      <c r="AA39" s="83"/>
      <c r="AB39" s="84"/>
      <c r="AC39" s="85"/>
    </row>
    <row r="40" spans="1:29" ht="15.75" customHeight="1" x14ac:dyDescent="0.2">
      <c r="A40" s="60" t="s">
        <v>116</v>
      </c>
      <c r="B40" s="61" t="s">
        <v>117</v>
      </c>
      <c r="C40" s="62" t="s">
        <v>118</v>
      </c>
      <c r="D40" s="63" t="s">
        <v>119</v>
      </c>
      <c r="E40" s="64" t="s">
        <v>120</v>
      </c>
      <c r="F40" s="65"/>
      <c r="G40" s="66" t="s">
        <v>158</v>
      </c>
      <c r="H40" s="67" t="s">
        <v>156</v>
      </c>
      <c r="I40" s="64" t="s">
        <v>157</v>
      </c>
      <c r="J40" s="86">
        <v>2015</v>
      </c>
      <c r="K40" s="68">
        <v>0.75</v>
      </c>
      <c r="L40" s="69">
        <v>6</v>
      </c>
      <c r="M40" s="70" t="s">
        <v>192</v>
      </c>
      <c r="N40" s="71"/>
      <c r="O40" s="72"/>
      <c r="P40" s="73" t="s">
        <v>231</v>
      </c>
      <c r="Q40" s="74" t="s">
        <v>246</v>
      </c>
      <c r="R40" s="75" t="s">
        <v>286</v>
      </c>
      <c r="S40" s="76">
        <v>70.833333333333343</v>
      </c>
      <c r="T40" s="77">
        <v>85</v>
      </c>
      <c r="U40" s="78"/>
      <c r="V40" s="79"/>
      <c r="W40" s="80">
        <f t="shared" si="0"/>
        <v>0</v>
      </c>
      <c r="X40" s="81">
        <f t="shared" si="1"/>
        <v>0</v>
      </c>
      <c r="Y40" s="55"/>
      <c r="Z40" s="82"/>
      <c r="AA40" s="83"/>
      <c r="AB40" s="84"/>
      <c r="AC40" s="85"/>
    </row>
    <row r="41" spans="1:29" ht="15.75" customHeight="1" x14ac:dyDescent="0.2">
      <c r="A41" s="60" t="s">
        <v>116</v>
      </c>
      <c r="B41" s="61" t="s">
        <v>159</v>
      </c>
      <c r="C41" s="62" t="s">
        <v>118</v>
      </c>
      <c r="D41" s="63" t="s">
        <v>119</v>
      </c>
      <c r="E41" s="64" t="s">
        <v>120</v>
      </c>
      <c r="F41" s="65"/>
      <c r="G41" s="66" t="s">
        <v>160</v>
      </c>
      <c r="H41" s="67" t="s">
        <v>161</v>
      </c>
      <c r="I41" s="64" t="s">
        <v>124</v>
      </c>
      <c r="J41" s="86">
        <v>1988</v>
      </c>
      <c r="K41" s="68">
        <v>0.75</v>
      </c>
      <c r="L41" s="69">
        <v>5</v>
      </c>
      <c r="M41" s="70" t="s">
        <v>198</v>
      </c>
      <c r="N41" s="71"/>
      <c r="O41" s="72"/>
      <c r="P41" s="73" t="s">
        <v>247</v>
      </c>
      <c r="Q41" s="74" t="s">
        <v>248</v>
      </c>
      <c r="R41" s="75" t="s">
        <v>286</v>
      </c>
      <c r="S41" s="76">
        <v>191.66666666666669</v>
      </c>
      <c r="T41" s="77">
        <v>230</v>
      </c>
      <c r="U41" s="78"/>
      <c r="V41" s="79"/>
      <c r="W41" s="80">
        <f t="shared" si="0"/>
        <v>0</v>
      </c>
      <c r="X41" s="81">
        <f t="shared" si="1"/>
        <v>0</v>
      </c>
      <c r="Y41" s="55"/>
      <c r="Z41" s="82"/>
      <c r="AA41" s="83"/>
      <c r="AB41" s="84"/>
      <c r="AC41" s="85"/>
    </row>
    <row r="42" spans="1:29" ht="15.75" customHeight="1" x14ac:dyDescent="0.2">
      <c r="A42" s="60" t="s">
        <v>116</v>
      </c>
      <c r="B42" s="61" t="s">
        <v>159</v>
      </c>
      <c r="C42" s="62" t="s">
        <v>118</v>
      </c>
      <c r="D42" s="63" t="s">
        <v>119</v>
      </c>
      <c r="E42" s="64" t="s">
        <v>120</v>
      </c>
      <c r="F42" s="65"/>
      <c r="G42" s="66" t="s">
        <v>160</v>
      </c>
      <c r="H42" s="67" t="s">
        <v>161</v>
      </c>
      <c r="I42" s="64" t="s">
        <v>124</v>
      </c>
      <c r="J42" s="86">
        <v>1995</v>
      </c>
      <c r="K42" s="68">
        <v>0.75</v>
      </c>
      <c r="L42" s="69">
        <v>4</v>
      </c>
      <c r="M42" s="70" t="s">
        <v>198</v>
      </c>
      <c r="N42" s="71"/>
      <c r="O42" s="72"/>
      <c r="P42" s="73" t="s">
        <v>247</v>
      </c>
      <c r="Q42" s="74" t="s">
        <v>249</v>
      </c>
      <c r="R42" s="75" t="s">
        <v>286</v>
      </c>
      <c r="S42" s="76">
        <v>191.66666666666669</v>
      </c>
      <c r="T42" s="77">
        <v>230</v>
      </c>
      <c r="U42" s="78"/>
      <c r="V42" s="79"/>
      <c r="W42" s="80">
        <f t="shared" si="0"/>
        <v>0</v>
      </c>
      <c r="X42" s="81">
        <f t="shared" si="1"/>
        <v>0</v>
      </c>
      <c r="Y42" s="55"/>
      <c r="Z42" s="82"/>
      <c r="AA42" s="83"/>
      <c r="AB42" s="84"/>
      <c r="AC42" s="85"/>
    </row>
    <row r="43" spans="1:29" ht="15.75" customHeight="1" x14ac:dyDescent="0.2">
      <c r="A43" s="60" t="s">
        <v>116</v>
      </c>
      <c r="B43" s="61" t="s">
        <v>117</v>
      </c>
      <c r="C43" s="62" t="s">
        <v>118</v>
      </c>
      <c r="D43" s="63" t="s">
        <v>119</v>
      </c>
      <c r="E43" s="64" t="s">
        <v>120</v>
      </c>
      <c r="F43" s="65"/>
      <c r="G43" s="66" t="s">
        <v>162</v>
      </c>
      <c r="H43" s="67" t="s">
        <v>163</v>
      </c>
      <c r="I43" s="64" t="s">
        <v>124</v>
      </c>
      <c r="J43" s="86">
        <v>1995</v>
      </c>
      <c r="K43" s="68">
        <v>0.75</v>
      </c>
      <c r="L43" s="69">
        <v>1</v>
      </c>
      <c r="M43" s="70" t="s">
        <v>198</v>
      </c>
      <c r="N43" s="71"/>
      <c r="O43" s="72"/>
      <c r="P43" s="73" t="s">
        <v>250</v>
      </c>
      <c r="Q43" s="74" t="s">
        <v>251</v>
      </c>
      <c r="R43" s="75" t="s">
        <v>286</v>
      </c>
      <c r="S43" s="76">
        <v>41.666666666666671</v>
      </c>
      <c r="T43" s="77">
        <v>50</v>
      </c>
      <c r="U43" s="78"/>
      <c r="V43" s="79"/>
      <c r="W43" s="80">
        <f t="shared" si="0"/>
        <v>0</v>
      </c>
      <c r="X43" s="81">
        <f t="shared" si="1"/>
        <v>0</v>
      </c>
      <c r="Y43" s="55"/>
      <c r="Z43" s="82"/>
      <c r="AA43" s="83"/>
      <c r="AB43" s="84"/>
      <c r="AC43" s="85"/>
    </row>
    <row r="44" spans="1:29" ht="15.75" customHeight="1" x14ac:dyDescent="0.2">
      <c r="A44" s="60" t="s">
        <v>116</v>
      </c>
      <c r="B44" s="61" t="s">
        <v>117</v>
      </c>
      <c r="C44" s="62" t="s">
        <v>118</v>
      </c>
      <c r="D44" s="63" t="s">
        <v>119</v>
      </c>
      <c r="E44" s="64" t="s">
        <v>120</v>
      </c>
      <c r="F44" s="65"/>
      <c r="G44" s="66" t="s">
        <v>164</v>
      </c>
      <c r="H44" s="67" t="s">
        <v>165</v>
      </c>
      <c r="I44" s="64" t="s">
        <v>124</v>
      </c>
      <c r="J44" s="86">
        <v>2015</v>
      </c>
      <c r="K44" s="68">
        <v>3</v>
      </c>
      <c r="L44" s="69">
        <v>1</v>
      </c>
      <c r="M44" s="70" t="s">
        <v>192</v>
      </c>
      <c r="N44" s="71"/>
      <c r="O44" s="72"/>
      <c r="P44" s="73" t="s">
        <v>207</v>
      </c>
      <c r="Q44" s="74" t="s">
        <v>252</v>
      </c>
      <c r="R44" s="75" t="s">
        <v>286</v>
      </c>
      <c r="S44" s="76">
        <v>133.33333333333334</v>
      </c>
      <c r="T44" s="77">
        <v>160</v>
      </c>
      <c r="U44" s="78"/>
      <c r="V44" s="79"/>
      <c r="W44" s="80">
        <f t="shared" si="0"/>
        <v>0</v>
      </c>
      <c r="X44" s="81">
        <f t="shared" si="1"/>
        <v>0</v>
      </c>
      <c r="Y44" s="55"/>
      <c r="Z44" s="82"/>
      <c r="AA44" s="83"/>
      <c r="AB44" s="84"/>
      <c r="AC44" s="85"/>
    </row>
    <row r="45" spans="1:29" ht="15.75" customHeight="1" x14ac:dyDescent="0.2">
      <c r="A45" s="60" t="s">
        <v>116</v>
      </c>
      <c r="B45" s="61" t="s">
        <v>117</v>
      </c>
      <c r="C45" s="62" t="s">
        <v>118</v>
      </c>
      <c r="D45" s="63" t="s">
        <v>119</v>
      </c>
      <c r="E45" s="64" t="s">
        <v>120</v>
      </c>
      <c r="F45" s="65"/>
      <c r="G45" s="66" t="s">
        <v>166</v>
      </c>
      <c r="H45" s="67" t="s">
        <v>167</v>
      </c>
      <c r="I45" s="64" t="s">
        <v>124</v>
      </c>
      <c r="J45" s="86">
        <v>1997</v>
      </c>
      <c r="K45" s="68">
        <v>1.5</v>
      </c>
      <c r="L45" s="69">
        <v>1</v>
      </c>
      <c r="M45" s="70" t="s">
        <v>193</v>
      </c>
      <c r="N45" s="71"/>
      <c r="O45" s="72" t="s">
        <v>194</v>
      </c>
      <c r="P45" s="73" t="s">
        <v>207</v>
      </c>
      <c r="Q45" s="74" t="s">
        <v>253</v>
      </c>
      <c r="R45" s="75" t="s">
        <v>286</v>
      </c>
      <c r="S45" s="76">
        <v>75</v>
      </c>
      <c r="T45" s="77">
        <v>90</v>
      </c>
      <c r="U45" s="78"/>
      <c r="V45" s="79"/>
      <c r="W45" s="80">
        <f t="shared" si="0"/>
        <v>0</v>
      </c>
      <c r="X45" s="81">
        <f t="shared" si="1"/>
        <v>0</v>
      </c>
      <c r="Y45" s="55"/>
      <c r="Z45" s="82"/>
      <c r="AA45" s="83"/>
      <c r="AB45" s="84"/>
      <c r="AC45" s="85"/>
    </row>
    <row r="46" spans="1:29" ht="15.75" customHeight="1" x14ac:dyDescent="0.2">
      <c r="A46" s="60" t="s">
        <v>116</v>
      </c>
      <c r="B46" s="61" t="s">
        <v>117</v>
      </c>
      <c r="C46" s="62" t="s">
        <v>118</v>
      </c>
      <c r="D46" s="63" t="s">
        <v>119</v>
      </c>
      <c r="E46" s="64" t="s">
        <v>120</v>
      </c>
      <c r="F46" s="65"/>
      <c r="G46" s="66" t="s">
        <v>168</v>
      </c>
      <c r="H46" s="67" t="s">
        <v>169</v>
      </c>
      <c r="I46" s="64" t="s">
        <v>124</v>
      </c>
      <c r="J46" s="86">
        <v>2003</v>
      </c>
      <c r="K46" s="68">
        <v>0.75</v>
      </c>
      <c r="L46" s="69">
        <v>1</v>
      </c>
      <c r="M46" s="70" t="s">
        <v>192</v>
      </c>
      <c r="N46" s="71"/>
      <c r="O46" s="72"/>
      <c r="P46" s="73" t="s">
        <v>254</v>
      </c>
      <c r="Q46" s="74" t="s">
        <v>256</v>
      </c>
      <c r="R46" s="75" t="s">
        <v>286</v>
      </c>
      <c r="S46" s="76">
        <v>75</v>
      </c>
      <c r="T46" s="77">
        <v>90</v>
      </c>
      <c r="U46" s="78"/>
      <c r="V46" s="79"/>
      <c r="W46" s="80">
        <f t="shared" si="0"/>
        <v>0</v>
      </c>
      <c r="X46" s="81">
        <f t="shared" si="1"/>
        <v>0</v>
      </c>
      <c r="Y46" s="55"/>
      <c r="Z46" s="82"/>
      <c r="AA46" s="83"/>
      <c r="AB46" s="84"/>
      <c r="AC46" s="85"/>
    </row>
    <row r="47" spans="1:29" ht="15.75" customHeight="1" x14ac:dyDescent="0.2">
      <c r="A47" s="60" t="s">
        <v>116</v>
      </c>
      <c r="B47" s="61" t="s">
        <v>117</v>
      </c>
      <c r="C47" s="62" t="s">
        <v>118</v>
      </c>
      <c r="D47" s="63" t="s">
        <v>119</v>
      </c>
      <c r="E47" s="64" t="s">
        <v>120</v>
      </c>
      <c r="F47" s="65"/>
      <c r="G47" s="66" t="s">
        <v>168</v>
      </c>
      <c r="H47" s="67" t="s">
        <v>169</v>
      </c>
      <c r="I47" s="64" t="s">
        <v>124</v>
      </c>
      <c r="J47" s="86">
        <v>2003</v>
      </c>
      <c r="K47" s="68">
        <v>1.5</v>
      </c>
      <c r="L47" s="69">
        <v>1</v>
      </c>
      <c r="M47" s="70" t="s">
        <v>192</v>
      </c>
      <c r="N47" s="71"/>
      <c r="O47" s="72" t="s">
        <v>194</v>
      </c>
      <c r="P47" s="73" t="s">
        <v>207</v>
      </c>
      <c r="Q47" s="74" t="s">
        <v>257</v>
      </c>
      <c r="R47" s="75" t="s">
        <v>286</v>
      </c>
      <c r="S47" s="76">
        <v>158.33333333333334</v>
      </c>
      <c r="T47" s="77">
        <v>190</v>
      </c>
      <c r="U47" s="78"/>
      <c r="V47" s="79"/>
      <c r="W47" s="80">
        <f t="shared" si="0"/>
        <v>0</v>
      </c>
      <c r="X47" s="81">
        <f t="shared" si="1"/>
        <v>0</v>
      </c>
      <c r="Y47" s="55"/>
      <c r="Z47" s="82"/>
      <c r="AA47" s="83"/>
      <c r="AB47" s="84"/>
      <c r="AC47" s="85"/>
    </row>
    <row r="48" spans="1:29" ht="15.75" customHeight="1" x14ac:dyDescent="0.2">
      <c r="A48" s="60" t="s">
        <v>116</v>
      </c>
      <c r="B48" s="61" t="s">
        <v>117</v>
      </c>
      <c r="C48" s="62" t="s">
        <v>118</v>
      </c>
      <c r="D48" s="63" t="s">
        <v>119</v>
      </c>
      <c r="E48" s="64" t="s">
        <v>120</v>
      </c>
      <c r="F48" s="65"/>
      <c r="G48" s="66" t="s">
        <v>168</v>
      </c>
      <c r="H48" s="67" t="s">
        <v>169</v>
      </c>
      <c r="I48" s="64" t="s">
        <v>124</v>
      </c>
      <c r="J48" s="86">
        <v>2006</v>
      </c>
      <c r="K48" s="68">
        <v>0.75</v>
      </c>
      <c r="L48" s="69">
        <v>1</v>
      </c>
      <c r="M48" s="70" t="s">
        <v>192</v>
      </c>
      <c r="N48" s="71"/>
      <c r="O48" s="72"/>
      <c r="P48" s="73" t="s">
        <v>255</v>
      </c>
      <c r="Q48" s="74" t="s">
        <v>258</v>
      </c>
      <c r="R48" s="75" t="s">
        <v>286</v>
      </c>
      <c r="S48" s="76">
        <v>166.66666666666669</v>
      </c>
      <c r="T48" s="77">
        <v>200</v>
      </c>
      <c r="U48" s="78"/>
      <c r="V48" s="79"/>
      <c r="W48" s="80">
        <f t="shared" si="0"/>
        <v>0</v>
      </c>
      <c r="X48" s="81">
        <f t="shared" si="1"/>
        <v>0</v>
      </c>
      <c r="Y48" s="55"/>
      <c r="Z48" s="82"/>
      <c r="AA48" s="83"/>
      <c r="AB48" s="84"/>
      <c r="AC48" s="85"/>
    </row>
    <row r="49" spans="1:29" ht="15.75" customHeight="1" x14ac:dyDescent="0.2">
      <c r="A49" s="60" t="s">
        <v>116</v>
      </c>
      <c r="B49" s="61" t="s">
        <v>117</v>
      </c>
      <c r="C49" s="62" t="s">
        <v>118</v>
      </c>
      <c r="D49" s="63" t="s">
        <v>119</v>
      </c>
      <c r="E49" s="64" t="s">
        <v>120</v>
      </c>
      <c r="F49" s="65"/>
      <c r="G49" s="66" t="s">
        <v>170</v>
      </c>
      <c r="H49" s="67" t="s">
        <v>171</v>
      </c>
      <c r="I49" s="64" t="s">
        <v>124</v>
      </c>
      <c r="J49" s="86">
        <v>2017</v>
      </c>
      <c r="K49" s="68">
        <v>1.5</v>
      </c>
      <c r="L49" s="69">
        <v>6</v>
      </c>
      <c r="M49" s="70" t="s">
        <v>192</v>
      </c>
      <c r="N49" s="71"/>
      <c r="O49" s="72"/>
      <c r="P49" s="73" t="s">
        <v>259</v>
      </c>
      <c r="Q49" s="74" t="s">
        <v>261</v>
      </c>
      <c r="R49" s="75" t="s">
        <v>286</v>
      </c>
      <c r="S49" s="76">
        <v>33.333333333333336</v>
      </c>
      <c r="T49" s="77">
        <v>40</v>
      </c>
      <c r="U49" s="78"/>
      <c r="V49" s="79"/>
      <c r="W49" s="80">
        <f t="shared" si="0"/>
        <v>0</v>
      </c>
      <c r="X49" s="81">
        <f t="shared" si="1"/>
        <v>0</v>
      </c>
      <c r="Y49" s="55"/>
      <c r="Z49" s="82"/>
      <c r="AA49" s="83"/>
      <c r="AB49" s="84"/>
      <c r="AC49" s="85"/>
    </row>
    <row r="50" spans="1:29" ht="15.75" customHeight="1" x14ac:dyDescent="0.2">
      <c r="A50" s="60" t="s">
        <v>116</v>
      </c>
      <c r="B50" s="61" t="s">
        <v>117</v>
      </c>
      <c r="C50" s="62" t="s">
        <v>118</v>
      </c>
      <c r="D50" s="63" t="s">
        <v>119</v>
      </c>
      <c r="E50" s="64" t="s">
        <v>120</v>
      </c>
      <c r="F50" s="65"/>
      <c r="G50" s="66" t="s">
        <v>170</v>
      </c>
      <c r="H50" s="67" t="s">
        <v>172</v>
      </c>
      <c r="I50" s="64" t="s">
        <v>124</v>
      </c>
      <c r="J50" s="86">
        <v>2015</v>
      </c>
      <c r="K50" s="68">
        <v>0.75</v>
      </c>
      <c r="L50" s="69">
        <v>3</v>
      </c>
      <c r="M50" s="70" t="s">
        <v>192</v>
      </c>
      <c r="N50" s="71"/>
      <c r="O50" s="72"/>
      <c r="P50" s="73" t="s">
        <v>260</v>
      </c>
      <c r="Q50" s="74" t="s">
        <v>262</v>
      </c>
      <c r="R50" s="75" t="s">
        <v>286</v>
      </c>
      <c r="S50" s="76">
        <v>383.33333333333337</v>
      </c>
      <c r="T50" s="77">
        <v>460</v>
      </c>
      <c r="U50" s="78"/>
      <c r="V50" s="79"/>
      <c r="W50" s="80">
        <f t="shared" si="0"/>
        <v>0</v>
      </c>
      <c r="X50" s="81">
        <f t="shared" si="1"/>
        <v>0</v>
      </c>
      <c r="Y50" s="55"/>
      <c r="Z50" s="82"/>
      <c r="AA50" s="83"/>
      <c r="AB50" s="84"/>
      <c r="AC50" s="85"/>
    </row>
    <row r="51" spans="1:29" ht="15.75" customHeight="1" x14ac:dyDescent="0.2">
      <c r="A51" s="60" t="s">
        <v>116</v>
      </c>
      <c r="B51" s="61" t="s">
        <v>117</v>
      </c>
      <c r="C51" s="62" t="s">
        <v>118</v>
      </c>
      <c r="D51" s="63" t="s">
        <v>119</v>
      </c>
      <c r="E51" s="64" t="s">
        <v>120</v>
      </c>
      <c r="F51" s="65"/>
      <c r="G51" s="66" t="s">
        <v>173</v>
      </c>
      <c r="H51" s="67" t="s">
        <v>174</v>
      </c>
      <c r="I51" s="64" t="s">
        <v>124</v>
      </c>
      <c r="J51" s="86">
        <v>2015</v>
      </c>
      <c r="K51" s="68">
        <v>0.75</v>
      </c>
      <c r="L51" s="69">
        <v>6</v>
      </c>
      <c r="M51" s="70" t="s">
        <v>192</v>
      </c>
      <c r="N51" s="71"/>
      <c r="O51" s="72"/>
      <c r="P51" s="73" t="s">
        <v>263</v>
      </c>
      <c r="Q51" s="74" t="s">
        <v>265</v>
      </c>
      <c r="R51" s="75" t="s">
        <v>287</v>
      </c>
      <c r="S51" s="76">
        <v>83.333333333333343</v>
      </c>
      <c r="T51" s="77">
        <v>100</v>
      </c>
      <c r="U51" s="78"/>
      <c r="V51" s="79"/>
      <c r="W51" s="80">
        <f t="shared" si="0"/>
        <v>0</v>
      </c>
      <c r="X51" s="81">
        <f t="shared" si="1"/>
        <v>0</v>
      </c>
      <c r="Y51" s="55"/>
      <c r="Z51" s="82"/>
      <c r="AA51" s="83"/>
      <c r="AB51" s="84"/>
      <c r="AC51" s="85"/>
    </row>
    <row r="52" spans="1:29" ht="15.75" customHeight="1" x14ac:dyDescent="0.2">
      <c r="A52" s="60" t="s">
        <v>116</v>
      </c>
      <c r="B52" s="61" t="s">
        <v>117</v>
      </c>
      <c r="C52" s="62" t="s">
        <v>118</v>
      </c>
      <c r="D52" s="63" t="s">
        <v>119</v>
      </c>
      <c r="E52" s="64" t="s">
        <v>120</v>
      </c>
      <c r="F52" s="65"/>
      <c r="G52" s="66" t="s">
        <v>175</v>
      </c>
      <c r="H52" s="67" t="s">
        <v>176</v>
      </c>
      <c r="I52" s="64" t="s">
        <v>128</v>
      </c>
      <c r="J52" s="86">
        <v>2015</v>
      </c>
      <c r="K52" s="68">
        <v>0.75</v>
      </c>
      <c r="L52" s="69">
        <v>2</v>
      </c>
      <c r="M52" s="70" t="s">
        <v>198</v>
      </c>
      <c r="N52" s="71"/>
      <c r="O52" s="72" t="s">
        <v>194</v>
      </c>
      <c r="P52" s="73" t="s">
        <v>264</v>
      </c>
      <c r="Q52" s="74" t="s">
        <v>266</v>
      </c>
      <c r="R52" s="75" t="s">
        <v>286</v>
      </c>
      <c r="S52" s="76">
        <v>400</v>
      </c>
      <c r="T52" s="77">
        <v>480</v>
      </c>
      <c r="U52" s="78"/>
      <c r="V52" s="79"/>
      <c r="W52" s="80">
        <f t="shared" si="0"/>
        <v>0</v>
      </c>
      <c r="X52" s="81">
        <f t="shared" si="1"/>
        <v>0</v>
      </c>
      <c r="Y52" s="55"/>
      <c r="Z52" s="82"/>
      <c r="AA52" s="83"/>
      <c r="AB52" s="84"/>
      <c r="AC52" s="85"/>
    </row>
    <row r="53" spans="1:29" ht="15.75" customHeight="1" x14ac:dyDescent="0.2">
      <c r="A53" s="60" t="s">
        <v>116</v>
      </c>
      <c r="B53" s="61" t="s">
        <v>117</v>
      </c>
      <c r="C53" s="62" t="s">
        <v>118</v>
      </c>
      <c r="D53" s="63" t="s">
        <v>119</v>
      </c>
      <c r="E53" s="64" t="s">
        <v>120</v>
      </c>
      <c r="F53" s="65"/>
      <c r="G53" s="66" t="s">
        <v>177</v>
      </c>
      <c r="H53" s="67" t="s">
        <v>178</v>
      </c>
      <c r="I53" s="64" t="s">
        <v>124</v>
      </c>
      <c r="J53" s="86">
        <v>2000</v>
      </c>
      <c r="K53" s="68">
        <v>1.5</v>
      </c>
      <c r="L53" s="69">
        <v>1</v>
      </c>
      <c r="M53" s="70" t="s">
        <v>193</v>
      </c>
      <c r="N53" s="71"/>
      <c r="O53" s="72" t="s">
        <v>194</v>
      </c>
      <c r="P53" s="73" t="s">
        <v>207</v>
      </c>
      <c r="Q53" s="74" t="s">
        <v>267</v>
      </c>
      <c r="R53" s="75" t="s">
        <v>286</v>
      </c>
      <c r="S53" s="76">
        <v>116.66666666666667</v>
      </c>
      <c r="T53" s="77">
        <v>140</v>
      </c>
      <c r="U53" s="78"/>
      <c r="V53" s="79"/>
      <c r="W53" s="80">
        <f t="shared" si="0"/>
        <v>0</v>
      </c>
      <c r="X53" s="81">
        <f t="shared" si="1"/>
        <v>0</v>
      </c>
      <c r="Y53" s="55"/>
      <c r="Z53" s="82"/>
      <c r="AA53" s="83"/>
      <c r="AB53" s="84"/>
      <c r="AC53" s="85"/>
    </row>
    <row r="54" spans="1:29" ht="15.75" customHeight="1" x14ac:dyDescent="0.2">
      <c r="A54" s="60" t="s">
        <v>116</v>
      </c>
      <c r="B54" s="61" t="s">
        <v>117</v>
      </c>
      <c r="C54" s="62" t="s">
        <v>118</v>
      </c>
      <c r="D54" s="63" t="s">
        <v>119</v>
      </c>
      <c r="E54" s="64" t="s">
        <v>120</v>
      </c>
      <c r="F54" s="65"/>
      <c r="G54" s="66" t="s">
        <v>177</v>
      </c>
      <c r="H54" s="67" t="s">
        <v>179</v>
      </c>
      <c r="I54" s="64" t="s">
        <v>124</v>
      </c>
      <c r="J54" s="86">
        <v>2018</v>
      </c>
      <c r="K54" s="68">
        <v>0.375</v>
      </c>
      <c r="L54" s="69">
        <v>24</v>
      </c>
      <c r="M54" s="70" t="s">
        <v>192</v>
      </c>
      <c r="N54" s="71"/>
      <c r="O54" s="72"/>
      <c r="P54" s="73" t="s">
        <v>268</v>
      </c>
      <c r="Q54" s="74" t="s">
        <v>270</v>
      </c>
      <c r="R54" s="75" t="s">
        <v>287</v>
      </c>
      <c r="S54" s="76">
        <v>104.16666666666667</v>
      </c>
      <c r="T54" s="77">
        <v>125</v>
      </c>
      <c r="U54" s="78"/>
      <c r="V54" s="79"/>
      <c r="W54" s="80">
        <f t="shared" si="0"/>
        <v>0</v>
      </c>
      <c r="X54" s="81">
        <f t="shared" si="1"/>
        <v>0</v>
      </c>
      <c r="Y54" s="55"/>
      <c r="Z54" s="82"/>
      <c r="AA54" s="83"/>
      <c r="AB54" s="84"/>
      <c r="AC54" s="85"/>
    </row>
    <row r="55" spans="1:29" ht="15.75" customHeight="1" x14ac:dyDescent="0.2">
      <c r="A55" s="60" t="s">
        <v>116</v>
      </c>
      <c r="B55" s="61" t="s">
        <v>117</v>
      </c>
      <c r="C55" s="62" t="s">
        <v>118</v>
      </c>
      <c r="D55" s="63" t="s">
        <v>119</v>
      </c>
      <c r="E55" s="64" t="s">
        <v>120</v>
      </c>
      <c r="F55" s="65"/>
      <c r="G55" s="66" t="s">
        <v>177</v>
      </c>
      <c r="H55" s="67" t="s">
        <v>179</v>
      </c>
      <c r="I55" s="64" t="s">
        <v>124</v>
      </c>
      <c r="J55" s="86">
        <v>2018</v>
      </c>
      <c r="K55" s="68">
        <v>0.75</v>
      </c>
      <c r="L55" s="69">
        <v>1</v>
      </c>
      <c r="M55" s="70" t="s">
        <v>192</v>
      </c>
      <c r="N55" s="71"/>
      <c r="O55" s="72"/>
      <c r="P55" s="73" t="s">
        <v>269</v>
      </c>
      <c r="Q55" s="74" t="s">
        <v>271</v>
      </c>
      <c r="R55" s="75" t="s">
        <v>286</v>
      </c>
      <c r="S55" s="76">
        <v>200</v>
      </c>
      <c r="T55" s="77">
        <v>240</v>
      </c>
      <c r="U55" s="78"/>
      <c r="V55" s="79"/>
      <c r="W55" s="80">
        <f t="shared" si="0"/>
        <v>0</v>
      </c>
      <c r="X55" s="81">
        <f t="shared" si="1"/>
        <v>0</v>
      </c>
      <c r="Y55" s="55"/>
      <c r="Z55" s="82"/>
      <c r="AA55" s="83"/>
      <c r="AB55" s="84"/>
      <c r="AC55" s="85"/>
    </row>
    <row r="56" spans="1:29" ht="15.75" customHeight="1" x14ac:dyDescent="0.2">
      <c r="A56" s="60" t="s">
        <v>116</v>
      </c>
      <c r="B56" s="61" t="s">
        <v>117</v>
      </c>
      <c r="C56" s="62" t="s">
        <v>118</v>
      </c>
      <c r="D56" s="63" t="s">
        <v>119</v>
      </c>
      <c r="E56" s="64" t="s">
        <v>120</v>
      </c>
      <c r="F56" s="65"/>
      <c r="G56" s="66" t="s">
        <v>180</v>
      </c>
      <c r="H56" s="67" t="s">
        <v>129</v>
      </c>
      <c r="I56" s="64" t="s">
        <v>124</v>
      </c>
      <c r="J56" s="86">
        <v>2014</v>
      </c>
      <c r="K56" s="68">
        <v>0.75</v>
      </c>
      <c r="L56" s="69">
        <v>1</v>
      </c>
      <c r="M56" s="70" t="s">
        <v>192</v>
      </c>
      <c r="N56" s="71"/>
      <c r="O56" s="72"/>
      <c r="P56" s="73" t="s">
        <v>214</v>
      </c>
      <c r="Q56" s="74" t="s">
        <v>272</v>
      </c>
      <c r="R56" s="75" t="s">
        <v>287</v>
      </c>
      <c r="S56" s="76">
        <v>230</v>
      </c>
      <c r="T56" s="77">
        <v>276</v>
      </c>
      <c r="U56" s="78"/>
      <c r="V56" s="79"/>
      <c r="W56" s="80">
        <f t="shared" si="0"/>
        <v>0</v>
      </c>
      <c r="X56" s="81">
        <f t="shared" si="1"/>
        <v>0</v>
      </c>
      <c r="Y56" s="55"/>
      <c r="Z56" s="82"/>
      <c r="AA56" s="83"/>
      <c r="AB56" s="84"/>
      <c r="AC56" s="85"/>
    </row>
    <row r="57" spans="1:29" ht="15.75" customHeight="1" x14ac:dyDescent="0.2">
      <c r="A57" s="60" t="s">
        <v>116</v>
      </c>
      <c r="B57" s="61" t="s">
        <v>117</v>
      </c>
      <c r="C57" s="62" t="s">
        <v>118</v>
      </c>
      <c r="D57" s="63" t="s">
        <v>119</v>
      </c>
      <c r="E57" s="64" t="s">
        <v>120</v>
      </c>
      <c r="F57" s="65"/>
      <c r="G57" s="66" t="s">
        <v>181</v>
      </c>
      <c r="H57" s="67" t="s">
        <v>182</v>
      </c>
      <c r="I57" s="64" t="s">
        <v>183</v>
      </c>
      <c r="J57" s="86">
        <v>1993</v>
      </c>
      <c r="K57" s="68">
        <v>1.5</v>
      </c>
      <c r="L57" s="69">
        <v>1</v>
      </c>
      <c r="M57" s="70" t="s">
        <v>193</v>
      </c>
      <c r="N57" s="71"/>
      <c r="O57" s="72" t="s">
        <v>194</v>
      </c>
      <c r="P57" s="73" t="s">
        <v>207</v>
      </c>
      <c r="Q57" s="74" t="s">
        <v>273</v>
      </c>
      <c r="R57" s="75" t="s">
        <v>286</v>
      </c>
      <c r="S57" s="76">
        <v>66.666666666666671</v>
      </c>
      <c r="T57" s="77">
        <v>80</v>
      </c>
      <c r="U57" s="78"/>
      <c r="V57" s="79"/>
      <c r="W57" s="80">
        <f t="shared" si="0"/>
        <v>0</v>
      </c>
      <c r="X57" s="81">
        <f t="shared" si="1"/>
        <v>0</v>
      </c>
      <c r="Y57" s="55"/>
      <c r="Z57" s="82"/>
      <c r="AA57" s="83"/>
      <c r="AB57" s="84"/>
      <c r="AC57" s="85"/>
    </row>
    <row r="58" spans="1:29" ht="15.75" customHeight="1" x14ac:dyDescent="0.2">
      <c r="A58" s="60" t="s">
        <v>116</v>
      </c>
      <c r="B58" s="61" t="s">
        <v>117</v>
      </c>
      <c r="C58" s="62" t="s">
        <v>118</v>
      </c>
      <c r="D58" s="63" t="s">
        <v>184</v>
      </c>
      <c r="E58" s="64" t="s">
        <v>120</v>
      </c>
      <c r="F58" s="65"/>
      <c r="G58" s="66" t="s">
        <v>126</v>
      </c>
      <c r="H58" s="67" t="s">
        <v>185</v>
      </c>
      <c r="I58" s="64" t="s">
        <v>124</v>
      </c>
      <c r="J58" s="86">
        <v>1990</v>
      </c>
      <c r="K58" s="68">
        <v>0.75</v>
      </c>
      <c r="L58" s="69">
        <v>1</v>
      </c>
      <c r="M58" s="70" t="s">
        <v>198</v>
      </c>
      <c r="N58" s="71"/>
      <c r="O58" s="72"/>
      <c r="P58" s="73" t="s">
        <v>274</v>
      </c>
      <c r="Q58" s="74" t="s">
        <v>275</v>
      </c>
      <c r="R58" s="75" t="s">
        <v>286</v>
      </c>
      <c r="S58" s="76">
        <v>116.66666666666667</v>
      </c>
      <c r="T58" s="77">
        <v>140</v>
      </c>
      <c r="U58" s="78"/>
      <c r="V58" s="79"/>
      <c r="W58" s="80">
        <f t="shared" si="0"/>
        <v>0</v>
      </c>
      <c r="X58" s="81">
        <f t="shared" si="1"/>
        <v>0</v>
      </c>
      <c r="Y58" s="55"/>
      <c r="Z58" s="82"/>
      <c r="AA58" s="83"/>
      <c r="AB58" s="84"/>
      <c r="AC58" s="85"/>
    </row>
    <row r="59" spans="1:29" ht="15.75" customHeight="1" x14ac:dyDescent="0.2">
      <c r="A59" s="60" t="s">
        <v>116</v>
      </c>
      <c r="B59" s="61" t="s">
        <v>117</v>
      </c>
      <c r="C59" s="62" t="s">
        <v>118</v>
      </c>
      <c r="D59" s="63" t="s">
        <v>184</v>
      </c>
      <c r="E59" s="64" t="s">
        <v>120</v>
      </c>
      <c r="F59" s="65"/>
      <c r="G59" s="66" t="s">
        <v>186</v>
      </c>
      <c r="H59" s="67" t="s">
        <v>187</v>
      </c>
      <c r="I59" s="64" t="s">
        <v>128</v>
      </c>
      <c r="J59" s="86">
        <v>1989</v>
      </c>
      <c r="K59" s="68">
        <v>0.75</v>
      </c>
      <c r="L59" s="69">
        <v>1</v>
      </c>
      <c r="M59" s="70" t="s">
        <v>198</v>
      </c>
      <c r="N59" s="71"/>
      <c r="O59" s="72"/>
      <c r="P59" s="73" t="s">
        <v>269</v>
      </c>
      <c r="Q59" s="74" t="s">
        <v>277</v>
      </c>
      <c r="R59" s="75" t="s">
        <v>286</v>
      </c>
      <c r="S59" s="76">
        <v>137.5</v>
      </c>
      <c r="T59" s="77">
        <v>165</v>
      </c>
      <c r="U59" s="78"/>
      <c r="V59" s="79"/>
      <c r="W59" s="80">
        <f t="shared" si="0"/>
        <v>0</v>
      </c>
      <c r="X59" s="81">
        <f t="shared" si="1"/>
        <v>0</v>
      </c>
      <c r="Y59" s="55"/>
      <c r="Z59" s="82"/>
      <c r="AA59" s="83"/>
      <c r="AB59" s="84"/>
      <c r="AC59" s="85"/>
    </row>
    <row r="60" spans="1:29" ht="15.75" customHeight="1" x14ac:dyDescent="0.2">
      <c r="A60" s="60" t="s">
        <v>116</v>
      </c>
      <c r="B60" s="61" t="s">
        <v>117</v>
      </c>
      <c r="C60" s="62" t="s">
        <v>118</v>
      </c>
      <c r="D60" s="63" t="s">
        <v>184</v>
      </c>
      <c r="E60" s="64" t="s">
        <v>120</v>
      </c>
      <c r="F60" s="65"/>
      <c r="G60" s="66" t="s">
        <v>186</v>
      </c>
      <c r="H60" s="67" t="s">
        <v>187</v>
      </c>
      <c r="I60" s="64" t="s">
        <v>128</v>
      </c>
      <c r="J60" s="86">
        <v>1992</v>
      </c>
      <c r="K60" s="68">
        <v>0.75</v>
      </c>
      <c r="L60" s="69">
        <v>1</v>
      </c>
      <c r="M60" s="70" t="s">
        <v>198</v>
      </c>
      <c r="N60" s="71"/>
      <c r="O60" s="72"/>
      <c r="P60" s="73" t="s">
        <v>276</v>
      </c>
      <c r="Q60" s="74" t="s">
        <v>278</v>
      </c>
      <c r="R60" s="75" t="s">
        <v>286</v>
      </c>
      <c r="S60" s="76">
        <v>104.16666666666667</v>
      </c>
      <c r="T60" s="77">
        <v>125</v>
      </c>
      <c r="U60" s="78"/>
      <c r="V60" s="79"/>
      <c r="W60" s="80">
        <f t="shared" si="0"/>
        <v>0</v>
      </c>
      <c r="X60" s="81">
        <f t="shared" si="1"/>
        <v>0</v>
      </c>
      <c r="Y60" s="55"/>
      <c r="Z60" s="82"/>
      <c r="AA60" s="83"/>
      <c r="AB60" s="84"/>
      <c r="AC60" s="85"/>
    </row>
    <row r="61" spans="1:29" ht="15.75" customHeight="1" x14ac:dyDescent="0.2">
      <c r="A61" s="60" t="s">
        <v>116</v>
      </c>
      <c r="B61" s="61" t="s">
        <v>117</v>
      </c>
      <c r="C61" s="62" t="s">
        <v>118</v>
      </c>
      <c r="D61" s="63" t="s">
        <v>184</v>
      </c>
      <c r="E61" s="64" t="s">
        <v>120</v>
      </c>
      <c r="F61" s="65"/>
      <c r="G61" s="66" t="s">
        <v>188</v>
      </c>
      <c r="H61" s="67" t="s">
        <v>189</v>
      </c>
      <c r="I61" s="64" t="s">
        <v>124</v>
      </c>
      <c r="J61" s="86">
        <v>1988</v>
      </c>
      <c r="K61" s="68">
        <v>3</v>
      </c>
      <c r="L61" s="69">
        <v>1</v>
      </c>
      <c r="M61" s="70" t="s">
        <v>192</v>
      </c>
      <c r="N61" s="71"/>
      <c r="O61" s="72"/>
      <c r="P61" s="73" t="s">
        <v>207</v>
      </c>
      <c r="Q61" s="74" t="s">
        <v>279</v>
      </c>
      <c r="R61" s="75" t="s">
        <v>286</v>
      </c>
      <c r="S61" s="76">
        <v>300</v>
      </c>
      <c r="T61" s="77">
        <v>360</v>
      </c>
      <c r="U61" s="78"/>
      <c r="V61" s="79"/>
      <c r="W61" s="80">
        <f t="shared" si="0"/>
        <v>0</v>
      </c>
      <c r="X61" s="81">
        <f t="shared" si="1"/>
        <v>0</v>
      </c>
      <c r="Y61" s="55"/>
      <c r="Z61" s="82"/>
      <c r="AA61" s="83"/>
      <c r="AB61" s="84"/>
      <c r="AC61" s="85"/>
    </row>
    <row r="62" spans="1:29" ht="15.75" customHeight="1" x14ac:dyDescent="0.2">
      <c r="A62" s="60" t="s">
        <v>116</v>
      </c>
      <c r="B62" s="61" t="s">
        <v>117</v>
      </c>
      <c r="C62" s="62" t="s">
        <v>118</v>
      </c>
      <c r="D62" s="63" t="s">
        <v>184</v>
      </c>
      <c r="E62" s="64" t="s">
        <v>120</v>
      </c>
      <c r="F62" s="65"/>
      <c r="G62" s="66" t="s">
        <v>190</v>
      </c>
      <c r="H62" s="67" t="s">
        <v>191</v>
      </c>
      <c r="I62" s="64" t="s">
        <v>124</v>
      </c>
      <c r="J62" s="86">
        <v>1987</v>
      </c>
      <c r="K62" s="68">
        <v>0.75</v>
      </c>
      <c r="L62" s="69">
        <v>1</v>
      </c>
      <c r="M62" s="70" t="s">
        <v>201</v>
      </c>
      <c r="N62" s="71"/>
      <c r="O62" s="72"/>
      <c r="P62" s="73" t="s">
        <v>280</v>
      </c>
      <c r="Q62" s="74" t="s">
        <v>281</v>
      </c>
      <c r="R62" s="75" t="s">
        <v>286</v>
      </c>
      <c r="S62" s="76">
        <v>45.833333333333336</v>
      </c>
      <c r="T62" s="77">
        <v>55</v>
      </c>
      <c r="U62" s="78"/>
      <c r="V62" s="79"/>
      <c r="W62" s="80">
        <f t="shared" si="0"/>
        <v>0</v>
      </c>
      <c r="X62" s="81">
        <f t="shared" si="1"/>
        <v>0</v>
      </c>
      <c r="Y62" s="55"/>
      <c r="Z62" s="82"/>
      <c r="AA62" s="83"/>
      <c r="AB62" s="84"/>
      <c r="AC62" s="85"/>
    </row>
    <row r="63" spans="1:29" ht="15.75" customHeight="1" x14ac:dyDescent="0.2">
      <c r="A63" s="60" t="s">
        <v>116</v>
      </c>
      <c r="B63" s="61" t="s">
        <v>117</v>
      </c>
      <c r="C63" s="62" t="s">
        <v>118</v>
      </c>
      <c r="D63" s="63" t="s">
        <v>184</v>
      </c>
      <c r="E63" s="64" t="s">
        <v>120</v>
      </c>
      <c r="F63" s="65"/>
      <c r="G63" s="66" t="s">
        <v>190</v>
      </c>
      <c r="H63" s="67" t="s">
        <v>191</v>
      </c>
      <c r="I63" s="64" t="s">
        <v>124</v>
      </c>
      <c r="J63" s="86">
        <v>1990</v>
      </c>
      <c r="K63" s="68">
        <v>0.75</v>
      </c>
      <c r="L63" s="69">
        <v>1</v>
      </c>
      <c r="M63" s="70" t="s">
        <v>198</v>
      </c>
      <c r="N63" s="71"/>
      <c r="O63" s="72"/>
      <c r="P63" s="73" t="s">
        <v>282</v>
      </c>
      <c r="Q63" s="74" t="s">
        <v>284</v>
      </c>
      <c r="R63" s="75" t="s">
        <v>286</v>
      </c>
      <c r="S63" s="76">
        <v>62.5</v>
      </c>
      <c r="T63" s="77">
        <v>75</v>
      </c>
      <c r="U63" s="78"/>
      <c r="V63" s="79"/>
      <c r="W63" s="80">
        <f t="shared" si="0"/>
        <v>0</v>
      </c>
      <c r="X63" s="81">
        <f t="shared" si="1"/>
        <v>0</v>
      </c>
      <c r="Y63" s="55"/>
      <c r="Z63" s="82"/>
      <c r="AA63" s="83"/>
      <c r="AB63" s="84"/>
      <c r="AC63" s="85"/>
    </row>
    <row r="64" spans="1:29" ht="15.75" customHeight="1" thickBot="1" x14ac:dyDescent="0.25">
      <c r="A64" s="166" t="s">
        <v>116</v>
      </c>
      <c r="B64" s="167" t="s">
        <v>117</v>
      </c>
      <c r="C64" s="168" t="s">
        <v>118</v>
      </c>
      <c r="D64" s="169" t="s">
        <v>184</v>
      </c>
      <c r="E64" s="170" t="s">
        <v>120</v>
      </c>
      <c r="F64" s="171"/>
      <c r="G64" s="172" t="s">
        <v>190</v>
      </c>
      <c r="H64" s="173" t="s">
        <v>191</v>
      </c>
      <c r="I64" s="170" t="s">
        <v>124</v>
      </c>
      <c r="J64" s="174">
        <v>1991</v>
      </c>
      <c r="K64" s="175">
        <v>0.75</v>
      </c>
      <c r="L64" s="176">
        <v>2</v>
      </c>
      <c r="M64" s="177" t="s">
        <v>198</v>
      </c>
      <c r="N64" s="178"/>
      <c r="O64" s="179" t="s">
        <v>202</v>
      </c>
      <c r="P64" s="180" t="s">
        <v>283</v>
      </c>
      <c r="Q64" s="181" t="s">
        <v>285</v>
      </c>
      <c r="R64" s="182" t="s">
        <v>286</v>
      </c>
      <c r="S64" s="183">
        <v>41.666666666666671</v>
      </c>
      <c r="T64" s="184">
        <v>50</v>
      </c>
      <c r="U64" s="98"/>
      <c r="V64" s="99"/>
      <c r="W64" s="100">
        <f t="shared" si="0"/>
        <v>0</v>
      </c>
      <c r="X64" s="101">
        <f t="shared" si="1"/>
        <v>0</v>
      </c>
      <c r="Y64" s="55"/>
      <c r="Z64" s="82"/>
      <c r="AA64" s="83"/>
      <c r="AB64" s="84"/>
      <c r="AC64" s="85"/>
    </row>
  </sheetData>
  <autoFilter ref="A14:X64" xr:uid="{00000000-0009-0000-0000-000000000000}"/>
  <mergeCells count="24">
    <mergeCell ref="H6:O9"/>
    <mergeCell ref="D4:G4"/>
    <mergeCell ref="D5:G5"/>
    <mergeCell ref="J2:O2"/>
    <mergeCell ref="V2:X2"/>
    <mergeCell ref="J3:O3"/>
    <mergeCell ref="J4:O4"/>
    <mergeCell ref="J5:O5"/>
    <mergeCell ref="V8:W8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64" xr:uid="{00000000-0002-0000-0000-000000000000}">
      <formula1>-500</formula1>
      <formula2>500</formula2>
    </dataValidation>
    <dataValidation type="list" allowBlank="1" showInputMessage="1" showErrorMessage="1" sqref="AB1:AB12 AB15:AB64" xr:uid="{00000000-0002-0000-0000-000001000000}">
      <formula1>"VERKAUFT,ALTE PREISLISTE,FEHLBESTAND,ZUSTAND,BRUCH"</formula1>
      <formula2>0</formula2>
    </dataValidation>
    <dataValidation type="list" allowBlank="1" showInputMessage="1" showErrorMessage="1" sqref="A15:A64" xr:uid="{B8F2F8D9-3AB9-CE42-BB41-30D6E04F2A22}">
      <formula1>"Wein,Schaumwein,Fortfied,Spirituose,Zubehör"</formula1>
    </dataValidation>
    <dataValidation type="list" allowBlank="1" showInputMessage="1" showErrorMessage="1" sqref="C15:C64" xr:uid="{A65CA0C7-08F6-3C4F-8116-7BC2ACF9B06E}">
      <formula1>"trocken,süß,halbtrocken,n.a."</formula1>
    </dataValidation>
    <dataValidation type="list" allowBlank="1" showInputMessage="1" showErrorMessage="1" sqref="B15:B64" xr:uid="{D4E1AB90-3521-F447-BA17-E12ABB8D83DC}">
      <formula1>"weiß,rot,rosé,n.a."</formula1>
    </dataValidation>
    <dataValidation type="whole" allowBlank="1" showInputMessage="1" showErrorMessage="1" sqref="L15:L64" xr:uid="{00000000-0002-0000-0000-000002000000}">
      <formula1>0</formula1>
      <formula2>1000</formula2>
    </dataValidation>
  </dataValidations>
  <hyperlinks>
    <hyperlink ref="M13:O13" location="Gesamtliste!J1740" display="ZUSTAND" xr:uid="{7177F37C-F6DB-634E-A8B9-D13333F25BAC}"/>
  </hyperlinks>
  <pageMargins left="0.75" right="0.75" top="1" bottom="1" header="0.51180555555555496" footer="0.51180555555555496"/>
  <pageSetup paperSize="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1"/>
  </cols>
  <sheetData>
    <row r="1" spans="1:15" ht="17" thickBo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12" customFormat="1" ht="34.5" customHeight="1" x14ac:dyDescent="0.2">
      <c r="D2" s="237" t="s">
        <v>47</v>
      </c>
      <c r="E2" s="238"/>
      <c r="F2" s="113" t="s">
        <v>1</v>
      </c>
      <c r="G2" s="239"/>
      <c r="H2" s="240"/>
      <c r="I2" s="241"/>
      <c r="J2" s="114"/>
      <c r="K2" s="220" t="s">
        <v>2</v>
      </c>
      <c r="L2" s="221"/>
      <c r="M2" s="221"/>
      <c r="N2" s="221"/>
      <c r="O2" s="222"/>
    </row>
    <row r="3" spans="1:15" s="112" customFormat="1" ht="28.5" customHeight="1" thickBot="1" x14ac:dyDescent="0.25">
      <c r="D3" s="223" t="s">
        <v>48</v>
      </c>
      <c r="E3" s="224"/>
      <c r="F3" s="115" t="s">
        <v>3</v>
      </c>
      <c r="G3" s="225"/>
      <c r="H3" s="226"/>
      <c r="I3" s="227"/>
      <c r="J3" s="114"/>
      <c r="K3" s="116" t="s">
        <v>49</v>
      </c>
      <c r="L3" s="117" t="s">
        <v>50</v>
      </c>
      <c r="M3" s="118" t="s">
        <v>61</v>
      </c>
      <c r="N3" s="119" t="s">
        <v>5</v>
      </c>
      <c r="O3" s="120" t="s">
        <v>6</v>
      </c>
    </row>
    <row r="4" spans="1:15" s="112" customFormat="1" ht="32.25" customHeight="1" x14ac:dyDescent="0.2">
      <c r="A4" s="247" t="s">
        <v>51</v>
      </c>
      <c r="B4" s="247"/>
      <c r="C4" s="247"/>
      <c r="D4" s="248" t="s">
        <v>52</v>
      </c>
      <c r="E4" s="224"/>
      <c r="F4" s="121" t="s">
        <v>7</v>
      </c>
      <c r="G4" s="225"/>
      <c r="H4" s="226"/>
      <c r="I4" s="227"/>
      <c r="J4" s="114"/>
      <c r="K4" s="216">
        <f>SUM(K9:K3493)</f>
        <v>0</v>
      </c>
      <c r="L4" s="218">
        <f>SUM(L9:L3493)</f>
        <v>0</v>
      </c>
      <c r="M4" s="210">
        <f>SUM(M9:M3493)</f>
        <v>0</v>
      </c>
      <c r="N4" s="212">
        <f>SUM(N9:N3493)</f>
        <v>0</v>
      </c>
      <c r="O4" s="214">
        <f>SUM(O9:O3493)</f>
        <v>0</v>
      </c>
    </row>
    <row r="5" spans="1:15" s="112" customFormat="1" ht="16.5" customHeight="1" thickBot="1" x14ac:dyDescent="0.25">
      <c r="A5" s="242" t="s">
        <v>100</v>
      </c>
      <c r="B5" s="243"/>
      <c r="D5" s="223" t="s">
        <v>53</v>
      </c>
      <c r="E5" s="224"/>
      <c r="F5" s="122" t="s">
        <v>8</v>
      </c>
      <c r="G5" s="244"/>
      <c r="H5" s="245"/>
      <c r="I5" s="246"/>
      <c r="J5" s="114"/>
      <c r="K5" s="217"/>
      <c r="L5" s="219"/>
      <c r="M5" s="211"/>
      <c r="N5" s="213"/>
      <c r="O5" s="215"/>
    </row>
    <row r="6" spans="1:15" s="112" customFormat="1" ht="50" thickBot="1" x14ac:dyDescent="0.25">
      <c r="D6" s="123"/>
      <c r="E6" s="123"/>
      <c r="F6" s="124"/>
      <c r="G6" s="125"/>
      <c r="H6" s="126"/>
      <c r="I6" s="126"/>
      <c r="J6" s="114"/>
      <c r="K6" s="127"/>
      <c r="L6" s="127"/>
      <c r="M6" s="127"/>
      <c r="N6" s="127"/>
      <c r="O6" s="127"/>
    </row>
    <row r="7" spans="1:15" s="128" customFormat="1" ht="21" x14ac:dyDescent="0.2">
      <c r="A7" s="228" t="s">
        <v>54</v>
      </c>
      <c r="B7" s="229"/>
      <c r="C7" s="229"/>
      <c r="D7" s="230"/>
      <c r="E7" s="231" t="s">
        <v>55</v>
      </c>
      <c r="F7" s="233" t="s">
        <v>56</v>
      </c>
      <c r="G7" s="233" t="s">
        <v>57</v>
      </c>
      <c r="H7" s="235"/>
      <c r="I7" s="236"/>
      <c r="J7" s="249" t="s">
        <v>17</v>
      </c>
      <c r="K7" s="207" t="s">
        <v>23</v>
      </c>
      <c r="L7" s="208"/>
      <c r="M7" s="208"/>
      <c r="N7" s="208"/>
      <c r="O7" s="209"/>
    </row>
    <row r="8" spans="1:15" s="112" customFormat="1" ht="31" thickBot="1" x14ac:dyDescent="0.25">
      <c r="A8" s="129" t="s">
        <v>26</v>
      </c>
      <c r="B8" s="130" t="s">
        <v>58</v>
      </c>
      <c r="C8" s="131" t="s">
        <v>59</v>
      </c>
      <c r="D8" s="132" t="s">
        <v>60</v>
      </c>
      <c r="E8" s="232"/>
      <c r="F8" s="234"/>
      <c r="G8" s="133" t="s">
        <v>49</v>
      </c>
      <c r="H8" s="134" t="s">
        <v>50</v>
      </c>
      <c r="I8" s="135" t="s">
        <v>61</v>
      </c>
      <c r="J8" s="250"/>
      <c r="K8" s="136" t="s">
        <v>62</v>
      </c>
      <c r="L8" s="137" t="s">
        <v>63</v>
      </c>
      <c r="M8" s="137" t="s">
        <v>64</v>
      </c>
      <c r="N8" s="138" t="s">
        <v>5</v>
      </c>
      <c r="O8" s="139" t="s">
        <v>6</v>
      </c>
    </row>
    <row r="9" spans="1:15" s="112" customFormat="1" ht="171" customHeight="1" x14ac:dyDescent="0.2">
      <c r="A9" s="140" t="s">
        <v>65</v>
      </c>
      <c r="B9" s="141" t="s">
        <v>66</v>
      </c>
      <c r="C9" s="142" t="s">
        <v>67</v>
      </c>
      <c r="D9" s="143" t="s">
        <v>68</v>
      </c>
      <c r="E9" s="144"/>
      <c r="F9" s="145" t="s">
        <v>101</v>
      </c>
      <c r="G9" s="146">
        <v>44.1</v>
      </c>
      <c r="H9" s="147">
        <v>87</v>
      </c>
      <c r="I9" s="148">
        <v>257.39999999999998</v>
      </c>
      <c r="J9" s="149"/>
      <c r="K9" s="150"/>
      <c r="L9" s="151"/>
      <c r="M9" s="151"/>
      <c r="N9" s="152">
        <f t="shared" ref="N9:N19" si="0">O9/1.2</f>
        <v>0</v>
      </c>
      <c r="O9" s="153">
        <f t="shared" ref="O9:O12" si="1">K9*G9+L9*H9+M9*I9</f>
        <v>0</v>
      </c>
    </row>
    <row r="10" spans="1:15" s="112" customFormat="1" ht="174.75" customHeight="1" x14ac:dyDescent="0.2">
      <c r="A10" s="140" t="s">
        <v>65</v>
      </c>
      <c r="B10" s="141" t="s">
        <v>41</v>
      </c>
      <c r="C10" s="142" t="s">
        <v>69</v>
      </c>
      <c r="D10" s="143" t="s">
        <v>70</v>
      </c>
      <c r="E10" s="144"/>
      <c r="F10" s="145" t="s">
        <v>102</v>
      </c>
      <c r="G10" s="146">
        <v>42.1</v>
      </c>
      <c r="H10" s="147">
        <v>83</v>
      </c>
      <c r="I10" s="148">
        <v>245.4</v>
      </c>
      <c r="J10" s="149"/>
      <c r="K10" s="150"/>
      <c r="L10" s="151"/>
      <c r="M10" s="151"/>
      <c r="N10" s="152">
        <f t="shared" si="0"/>
        <v>0</v>
      </c>
      <c r="O10" s="153">
        <f t="shared" si="1"/>
        <v>0</v>
      </c>
    </row>
    <row r="11" spans="1:15" s="112" customFormat="1" ht="180" customHeight="1" x14ac:dyDescent="0.2">
      <c r="A11" s="140" t="s">
        <v>65</v>
      </c>
      <c r="B11" s="141" t="s">
        <v>71</v>
      </c>
      <c r="C11" s="142" t="s">
        <v>72</v>
      </c>
      <c r="D11" s="143" t="s">
        <v>73</v>
      </c>
      <c r="E11" s="144"/>
      <c r="F11" s="145" t="s">
        <v>103</v>
      </c>
      <c r="G11" s="146">
        <v>41.1</v>
      </c>
      <c r="H11" s="147">
        <v>81</v>
      </c>
      <c r="I11" s="148">
        <v>239.4</v>
      </c>
      <c r="J11" s="149"/>
      <c r="K11" s="150"/>
      <c r="L11" s="151"/>
      <c r="M11" s="151"/>
      <c r="N11" s="152">
        <f t="shared" si="0"/>
        <v>0</v>
      </c>
      <c r="O11" s="153">
        <f t="shared" si="1"/>
        <v>0</v>
      </c>
    </row>
    <row r="12" spans="1:15" s="112" customFormat="1" ht="187.5" customHeight="1" x14ac:dyDescent="0.2">
      <c r="A12" s="140" t="s">
        <v>65</v>
      </c>
      <c r="B12" s="141" t="s">
        <v>74</v>
      </c>
      <c r="C12" s="142" t="s">
        <v>67</v>
      </c>
      <c r="D12" s="143" t="s">
        <v>75</v>
      </c>
      <c r="E12" s="144"/>
      <c r="F12" s="145" t="s">
        <v>104</v>
      </c>
      <c r="G12" s="146">
        <v>40.1</v>
      </c>
      <c r="H12" s="147">
        <v>79</v>
      </c>
      <c r="I12" s="148">
        <v>233.4</v>
      </c>
      <c r="J12" s="149"/>
      <c r="K12" s="150"/>
      <c r="L12" s="151"/>
      <c r="M12" s="151"/>
      <c r="N12" s="152">
        <f t="shared" si="0"/>
        <v>0</v>
      </c>
      <c r="O12" s="153">
        <f t="shared" si="1"/>
        <v>0</v>
      </c>
    </row>
    <row r="13" spans="1:15" s="112" customFormat="1" ht="174" customHeight="1" x14ac:dyDescent="0.2">
      <c r="A13" s="140" t="s">
        <v>76</v>
      </c>
      <c r="B13" s="141" t="s">
        <v>77</v>
      </c>
      <c r="C13" s="142" t="s">
        <v>78</v>
      </c>
      <c r="D13" s="143" t="s">
        <v>79</v>
      </c>
      <c r="E13" s="144"/>
      <c r="F13" s="145" t="s">
        <v>105</v>
      </c>
      <c r="G13" s="146">
        <v>85.9</v>
      </c>
      <c r="H13" s="147" t="s">
        <v>43</v>
      </c>
      <c r="I13" s="148" t="s">
        <v>43</v>
      </c>
      <c r="J13" s="149"/>
      <c r="K13" s="150"/>
      <c r="L13" s="151" t="s">
        <v>43</v>
      </c>
      <c r="M13" s="151" t="s">
        <v>43</v>
      </c>
      <c r="N13" s="152">
        <f t="shared" si="0"/>
        <v>0</v>
      </c>
      <c r="O13" s="153">
        <f t="shared" ref="O13:O19" si="2">K13*G13</f>
        <v>0</v>
      </c>
    </row>
    <row r="14" spans="1:15" s="112" customFormat="1" ht="176.25" customHeight="1" x14ac:dyDescent="0.2">
      <c r="A14" s="140" t="s">
        <v>76</v>
      </c>
      <c r="B14" s="141" t="s">
        <v>42</v>
      </c>
      <c r="C14" s="142" t="s">
        <v>80</v>
      </c>
      <c r="D14" s="143" t="s">
        <v>81</v>
      </c>
      <c r="E14" s="144"/>
      <c r="F14" s="145" t="s">
        <v>106</v>
      </c>
      <c r="G14" s="146">
        <v>99.9</v>
      </c>
      <c r="H14" s="147" t="s">
        <v>43</v>
      </c>
      <c r="I14" s="148" t="s">
        <v>43</v>
      </c>
      <c r="J14" s="149"/>
      <c r="K14" s="150"/>
      <c r="L14" s="151" t="s">
        <v>43</v>
      </c>
      <c r="M14" s="151" t="s">
        <v>43</v>
      </c>
      <c r="N14" s="152">
        <f t="shared" si="0"/>
        <v>0</v>
      </c>
      <c r="O14" s="153">
        <f t="shared" si="2"/>
        <v>0</v>
      </c>
    </row>
    <row r="15" spans="1:15" s="112" customFormat="1" ht="170.25" customHeight="1" x14ac:dyDescent="0.2">
      <c r="A15" s="140" t="s">
        <v>76</v>
      </c>
      <c r="B15" s="141" t="s">
        <v>82</v>
      </c>
      <c r="C15" s="142" t="s">
        <v>83</v>
      </c>
      <c r="D15" s="143" t="s">
        <v>84</v>
      </c>
      <c r="E15" s="144"/>
      <c r="F15" s="145" t="s">
        <v>107</v>
      </c>
      <c r="G15" s="146">
        <v>39.9</v>
      </c>
      <c r="H15" s="147" t="s">
        <v>43</v>
      </c>
      <c r="I15" s="148" t="s">
        <v>43</v>
      </c>
      <c r="J15" s="149"/>
      <c r="K15" s="150"/>
      <c r="L15" s="151" t="s">
        <v>43</v>
      </c>
      <c r="M15" s="151" t="s">
        <v>43</v>
      </c>
      <c r="N15" s="152">
        <f t="shared" si="0"/>
        <v>0</v>
      </c>
      <c r="O15" s="153">
        <f t="shared" si="2"/>
        <v>0</v>
      </c>
    </row>
    <row r="16" spans="1:15" s="112" customFormat="1" ht="174" customHeight="1" x14ac:dyDescent="0.2">
      <c r="A16" s="140" t="s">
        <v>76</v>
      </c>
      <c r="B16" s="141" t="s">
        <v>85</v>
      </c>
      <c r="C16" s="142" t="s">
        <v>86</v>
      </c>
      <c r="D16" s="143" t="s">
        <v>87</v>
      </c>
      <c r="E16" s="144"/>
      <c r="F16" s="145" t="s">
        <v>108</v>
      </c>
      <c r="G16" s="146">
        <v>55.9</v>
      </c>
      <c r="H16" s="147" t="s">
        <v>43</v>
      </c>
      <c r="I16" s="148" t="s">
        <v>43</v>
      </c>
      <c r="J16" s="149"/>
      <c r="K16" s="150"/>
      <c r="L16" s="151" t="s">
        <v>43</v>
      </c>
      <c r="M16" s="151" t="s">
        <v>43</v>
      </c>
      <c r="N16" s="152">
        <f t="shared" si="0"/>
        <v>0</v>
      </c>
      <c r="O16" s="153">
        <f t="shared" si="2"/>
        <v>0</v>
      </c>
    </row>
    <row r="17" spans="1:15" s="112" customFormat="1" ht="192.75" customHeight="1" x14ac:dyDescent="0.2">
      <c r="A17" s="140" t="s">
        <v>76</v>
      </c>
      <c r="B17" s="141" t="s">
        <v>88</v>
      </c>
      <c r="C17" s="142" t="s">
        <v>89</v>
      </c>
      <c r="D17" s="143" t="s">
        <v>90</v>
      </c>
      <c r="E17" s="144"/>
      <c r="F17" s="145" t="s">
        <v>109</v>
      </c>
      <c r="G17" s="146">
        <v>69.900000000000006</v>
      </c>
      <c r="H17" s="147" t="s">
        <v>43</v>
      </c>
      <c r="I17" s="148" t="s">
        <v>43</v>
      </c>
      <c r="J17" s="149"/>
      <c r="K17" s="150"/>
      <c r="L17" s="151" t="s">
        <v>43</v>
      </c>
      <c r="M17" s="151" t="s">
        <v>43</v>
      </c>
      <c r="N17" s="152">
        <f t="shared" si="0"/>
        <v>0</v>
      </c>
      <c r="O17" s="153">
        <f t="shared" si="2"/>
        <v>0</v>
      </c>
    </row>
    <row r="18" spans="1:15" s="112" customFormat="1" ht="171" customHeight="1" thickBot="1" x14ac:dyDescent="0.25">
      <c r="A18" s="140" t="s">
        <v>76</v>
      </c>
      <c r="B18" s="141" t="s">
        <v>91</v>
      </c>
      <c r="C18" s="142" t="s">
        <v>92</v>
      </c>
      <c r="D18" s="143" t="s">
        <v>93</v>
      </c>
      <c r="E18" s="144"/>
      <c r="F18" s="154" t="s">
        <v>110</v>
      </c>
      <c r="G18" s="146">
        <v>43.9</v>
      </c>
      <c r="H18" s="147" t="s">
        <v>43</v>
      </c>
      <c r="I18" s="148" t="s">
        <v>43</v>
      </c>
      <c r="J18" s="149"/>
      <c r="K18" s="150"/>
      <c r="L18" s="151" t="s">
        <v>43</v>
      </c>
      <c r="M18" s="151" t="s">
        <v>43</v>
      </c>
      <c r="N18" s="152">
        <f t="shared" si="0"/>
        <v>0</v>
      </c>
      <c r="O18" s="153">
        <f t="shared" si="2"/>
        <v>0</v>
      </c>
    </row>
    <row r="19" spans="1:15" s="112" customFormat="1" ht="174.75" customHeight="1" thickBot="1" x14ac:dyDescent="0.25">
      <c r="A19" s="155" t="s">
        <v>76</v>
      </c>
      <c r="B19" s="156" t="s">
        <v>94</v>
      </c>
      <c r="C19" s="157" t="s">
        <v>95</v>
      </c>
      <c r="D19" s="158" t="s">
        <v>96</v>
      </c>
      <c r="E19" s="159"/>
      <c r="F19" s="154" t="s">
        <v>111</v>
      </c>
      <c r="G19" s="160">
        <v>70.900000000000006</v>
      </c>
      <c r="H19" s="147" t="s">
        <v>43</v>
      </c>
      <c r="I19" s="148" t="s">
        <v>43</v>
      </c>
      <c r="J19" s="161"/>
      <c r="K19" s="162"/>
      <c r="L19" s="163" t="s">
        <v>43</v>
      </c>
      <c r="M19" s="163" t="s">
        <v>43</v>
      </c>
      <c r="N19" s="164">
        <f t="shared" si="0"/>
        <v>0</v>
      </c>
      <c r="O19" s="165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2018-06-25T14:39:40Z</cp:lastPrinted>
  <dcterms:created xsi:type="dcterms:W3CDTF">2014-09-02T10:40:28Z</dcterms:created>
  <dcterms:modified xsi:type="dcterms:W3CDTF">2022-05-13T10:41:48Z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