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AECB1A41-5D4F-5648-9E12-1EBF92DE0EE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Gesamtliste!$A$14:$X$81</definedName>
    <definedName name="_xlnm.Print_Area" localSheetId="0">Gesamtliste!$A$1:$X$81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<sst xmlns="http://schemas.openxmlformats.org/spreadsheetml/2006/main" count="1053" uniqueCount="271">
  <si>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</si>
  <si>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</si>
  <si>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</si>
  <si>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</si>
  <si>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</si>
  <si>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</si>
  <si>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</si>
  <si>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</si>
  <si>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</si>
  <si>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</si>
  <si>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</si>
  <si>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</si>
  <si>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</si>
  <si>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</si>
  <si>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</si>
  <si>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</si>
  <si>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</si>
  <si>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</si>
  <si>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</si>
  <si>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</si>
  <si>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</si>
  <si>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</si>
  <si>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</si>
  <si>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</si>
  <si>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</si>
  <si>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</si>
  <si>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</si>
  <si>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</si>
  <si>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</si>
  <si>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</si>
  <si>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</si>
  <si>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</si>
  <si>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</si>
  <si>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</si>
  <si>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</si>
  <si>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</si>
  <si>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</si>
  <si>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</si>
  <si>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</si>
  <si>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</si>
  <si>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</si>
  <si>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</si>
  <si>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</si>
  <si>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</si>
  <si>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</si>
  <si>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</si>
  <si>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</si>
  <si>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</si>
  <si>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</si>
  <si>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</si>
  <si>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</si>
  <si>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</si>
  <si>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</si>
  <si>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</si>
  <si>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</si>
  <si>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</si>
  <si>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</si>
  <si>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</si>
  <si>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</si>
  <si>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</si>
  <si>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</si>
  <si>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</si>
  <si>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</si>
  <si>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</si>
  <si>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</si>
  <si>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</si>
  <si>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</si>
  <si>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</si>
  <si>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</si>
  <si>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</si>
  <si>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</si>
  <si>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</si>
  <si>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</si>
  <si>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</si>
  <si>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</si>
  <si>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</si>
  <si>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</si>
  <si>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</si>
  <si>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</si>
  <si>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</si>
  <si>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</si>
  <si>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</si>
  <si>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</si>
  <si>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</si>
  <si>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</si>
  <si>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</si>
  <si>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</si>
  <si>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</si>
  <si>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</si>
  <si>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</si>
  <si>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</si>
  <si>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</si>
  <si>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</si>
  <si>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</si>
  <si>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</si>
  <si>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</si>
  <si>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</si>
  <si>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</si>
  <si>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</si>
  <si>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</si>
  <si>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</si>
  <si>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</si>
  <si>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</si>
  <si>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</si>
  <si>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</si>
  <si>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</si>
  <si>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</si>
  <si>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</si>
  <si>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</si>
  <si>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</si>
  <si>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</si>
  <si>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</si>
  <si>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</si>
  <si>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</si>
  <si>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</si>
  <si>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</si>
  <si>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</si>
  <si>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</si>
  <si>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</si>
  <si>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</si>
  <si>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</si>
  <si>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Frankreich</t>
  </si>
  <si>
    <t>Margaux</t>
  </si>
  <si>
    <t>Chateau Brane-Cantenac</t>
  </si>
  <si>
    <t>Brane-Cantenac</t>
  </si>
  <si>
    <t>Cuvee</t>
  </si>
  <si>
    <t>Chateau Margaux</t>
  </si>
  <si>
    <t>Pauillac</t>
  </si>
  <si>
    <t>Chateau Duhart Milon Rothschild</t>
  </si>
  <si>
    <t>Duhart Milon</t>
  </si>
  <si>
    <t>Chateau Lafite Rothschild</t>
  </si>
  <si>
    <t>Chateau Mouton Rothschild</t>
  </si>
  <si>
    <t>Mouton</t>
  </si>
  <si>
    <t>Chateau Pichon Comtesse</t>
  </si>
  <si>
    <t>Pichon Comtesse</t>
  </si>
  <si>
    <t>Pessac-Leognan</t>
  </si>
  <si>
    <t>Chateau Haut-Brion</t>
  </si>
  <si>
    <t>Haut-Brion</t>
  </si>
  <si>
    <t>Chateau La Mission Haut-Brion</t>
  </si>
  <si>
    <t>La Mission Haut-Brion</t>
  </si>
  <si>
    <t>Pomerol</t>
  </si>
  <si>
    <t>Chateau L'Evangile</t>
  </si>
  <si>
    <t>Chateau Nenin</t>
  </si>
  <si>
    <t>Nenin</t>
  </si>
  <si>
    <t>Chateau Petit Village</t>
  </si>
  <si>
    <t>Chateau Petrus</t>
  </si>
  <si>
    <t>Petrus</t>
  </si>
  <si>
    <t>Saint Emilion</t>
  </si>
  <si>
    <t>Chateau Ausone</t>
  </si>
  <si>
    <t>Chateau Cheval Blanc</t>
  </si>
  <si>
    <t>Cheval Blanc</t>
  </si>
  <si>
    <t>Chateau La Gaffeliere</t>
  </si>
  <si>
    <t>La Gaffeliere</t>
  </si>
  <si>
    <t>Saint Julien</t>
  </si>
  <si>
    <t>Chateau Beychevelle</t>
  </si>
  <si>
    <t>Chateau Chasse Spleen</t>
  </si>
  <si>
    <t>Chasse Spleen</t>
  </si>
  <si>
    <t>weiß</t>
  </si>
  <si>
    <t>Sauternes</t>
  </si>
  <si>
    <t>Chateau Rieussec</t>
  </si>
  <si>
    <t>Rieussec</t>
  </si>
  <si>
    <t>ts</t>
  </si>
  <si>
    <t>ms</t>
  </si>
  <si>
    <t>elv</t>
  </si>
  <si>
    <t>lms</t>
  </si>
  <si>
    <t>kb</t>
  </si>
  <si>
    <t>hf</t>
  </si>
  <si>
    <t>in</t>
  </si>
  <si>
    <t>ums</t>
  </si>
  <si>
    <t>ev</t>
  </si>
  <si>
    <t>ints</t>
  </si>
  <si>
    <t>1*ksb</t>
  </si>
  <si>
    <t>elv, 1*eb</t>
  </si>
  <si>
    <t>W-BOX-I/04</t>
  </si>
  <si>
    <t>ORANGE-C/01-D</t>
  </si>
  <si>
    <t>tr-16-29059</t>
  </si>
  <si>
    <t>tr-16-29100</t>
  </si>
  <si>
    <t>#STG</t>
  </si>
  <si>
    <t>ORANGE-C/00-D</t>
  </si>
  <si>
    <t>tr-16-29103</t>
  </si>
  <si>
    <t>tr-16-29104</t>
  </si>
  <si>
    <t>tr-16-29105</t>
  </si>
  <si>
    <t>tr-16-29106</t>
  </si>
  <si>
    <t>tr-16-29108</t>
  </si>
  <si>
    <t>tr-16-29109</t>
  </si>
  <si>
    <t>tr-16-29110</t>
  </si>
  <si>
    <t>tr-16-29111</t>
  </si>
  <si>
    <t>tr-16-29113</t>
  </si>
  <si>
    <t>tr-16-29071</t>
  </si>
  <si>
    <t>tr-16-29085</t>
  </si>
  <si>
    <t>tr-16-29086</t>
  </si>
  <si>
    <t>tr-16-29087</t>
  </si>
  <si>
    <t>tr-16-29088</t>
  </si>
  <si>
    <t>tr-16-29089</t>
  </si>
  <si>
    <t>W-BOX-D/06</t>
  </si>
  <si>
    <t>tr-16-29090</t>
  </si>
  <si>
    <t>tr-16-29091</t>
  </si>
  <si>
    <t>tr-16-29092</t>
  </si>
  <si>
    <t>tr-16-29093</t>
  </si>
  <si>
    <t>tr-16-29114</t>
  </si>
  <si>
    <t>tr-16-29115</t>
  </si>
  <si>
    <t>tr-16-29116</t>
  </si>
  <si>
    <t>tr-16-29117</t>
  </si>
  <si>
    <t>tr-16-29118</t>
  </si>
  <si>
    <t>W-BOX-G/07</t>
  </si>
  <si>
    <t>tr-16-29119</t>
  </si>
  <si>
    <t>tr-16-29120</t>
  </si>
  <si>
    <t>W-BOX-O/07</t>
  </si>
  <si>
    <t>tr-16-29121</t>
  </si>
  <si>
    <t>tr-16-29122</t>
  </si>
  <si>
    <t>tr-16-29123</t>
  </si>
  <si>
    <t>tr-16-29124</t>
  </si>
  <si>
    <t>W-BOX-N/07</t>
  </si>
  <si>
    <t>W-BOX-N/08</t>
  </si>
  <si>
    <t>tr-16-29125</t>
  </si>
  <si>
    <t>tr-16-29126</t>
  </si>
  <si>
    <t>tr-16-29127</t>
  </si>
  <si>
    <t>tr-16-29128</t>
  </si>
  <si>
    <t>ORANGE-B/02-A</t>
  </si>
  <si>
    <t>W-BOX-K/07</t>
  </si>
  <si>
    <t>W-BOX-J/07</t>
  </si>
  <si>
    <t>ORANGE-C/02-C</t>
  </si>
  <si>
    <t>W-BOX-E/06</t>
  </si>
  <si>
    <t>tr-16-29130</t>
  </si>
  <si>
    <t>tr-16-29131</t>
  </si>
  <si>
    <t>tr-16-29132</t>
  </si>
  <si>
    <t>tr-16-29134</t>
  </si>
  <si>
    <t>tr-16-29135</t>
  </si>
  <si>
    <t>tr-16-29136</t>
  </si>
  <si>
    <t>tr-16-29137</t>
  </si>
  <si>
    <t>tr-16-29139</t>
  </si>
  <si>
    <t>tr-16-29151</t>
  </si>
  <si>
    <t>tr-16-29153</t>
  </si>
  <si>
    <t>tr-16-29074</t>
  </si>
  <si>
    <t>tr-16-29076</t>
  </si>
  <si>
    <t>tr-16-29081</t>
  </si>
  <si>
    <t>tr-16-29082</t>
  </si>
  <si>
    <t>tr-16-29078</t>
  </si>
  <si>
    <t>tr-16-29142</t>
  </si>
  <si>
    <t>ORANGE-C/00-C</t>
  </si>
  <si>
    <t>tr-16-29148</t>
  </si>
  <si>
    <t>tr-16-29149</t>
  </si>
  <si>
    <t>tr-16-29150</t>
  </si>
  <si>
    <t>ORANGE-B/01-B</t>
  </si>
  <si>
    <t>tr-16-29057</t>
  </si>
  <si>
    <t>tr-16-29063</t>
  </si>
  <si>
    <t>tr-16-29064</t>
  </si>
  <si>
    <t>tr-16-29065</t>
  </si>
  <si>
    <t>tr-16-29066</t>
  </si>
  <si>
    <t>tr-16-29067</t>
  </si>
  <si>
    <t>W-BOX-L/06</t>
  </si>
  <si>
    <t>tr-16-29079</t>
  </si>
  <si>
    <t>tr-16-29080</t>
  </si>
  <si>
    <t>tr-16-29058</t>
  </si>
  <si>
    <t>tr-16-29061</t>
  </si>
  <si>
    <t>tr-16-29062</t>
  </si>
  <si>
    <t>tr-16-29157</t>
  </si>
  <si>
    <t>D</t>
  </si>
  <si>
    <t>Margaux - in OHK12</t>
  </si>
  <si>
    <t>Lafite - in OHK12</t>
  </si>
  <si>
    <t>Mouton - in OHK12</t>
  </si>
  <si>
    <t>Pichon Comtesse - in OHK12</t>
  </si>
  <si>
    <t>Haut-Brion - in OHK12</t>
  </si>
  <si>
    <t>Evangile - in OHK12</t>
  </si>
  <si>
    <t>Petit Village - in OHK12</t>
  </si>
  <si>
    <t>Ausone - in OHK12</t>
  </si>
  <si>
    <t>Cheval Blanc - in OHK12</t>
  </si>
  <si>
    <t>Beychevelle - in OHK12</t>
  </si>
  <si>
    <t>Chasse Spleen - in OHK12</t>
  </si>
  <si>
    <t>BORDEAUX</t>
  </si>
  <si>
    <t>STAND: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</si>
</sst>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5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20" fillId="3" borderId="38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6" fillId="0" borderId="37" xfId="1" applyNumberFormat="1" applyFont="1" applyBorder="1" applyAlignment="1" applyProtection="1">
      <alignment horizontal="center" vertical="center"/>
    </xf>
    <xf numFmtId="49" fontId="16" fillId="0" borderId="41" xfId="1" applyNumberFormat="1" applyFont="1" applyBorder="1" applyAlignment="1" applyProtection="1">
      <alignment horizontal="center" vertical="center"/>
    </xf>
    <xf numFmtId="164" fontId="19" fillId="6" borderId="41" xfId="1" applyFont="1" applyFill="1" applyBorder="1" applyAlignment="1" applyProtection="1">
      <alignment horizontal="right" vertical="center"/>
    </xf>
    <xf numFmtId="164" fontId="20" fillId="3" borderId="40" xfId="1" applyFont="1" applyFill="1" applyBorder="1" applyAlignment="1" applyProtection="1">
      <alignment horizontal="right" vertical="center"/>
    </xf>
    <xf numFmtId="49" fontId="20" fillId="8" borderId="42" xfId="1" applyNumberFormat="1" applyFont="1" applyFill="1" applyBorder="1" applyAlignment="1" applyProtection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164" fontId="19" fillId="6" borderId="40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4" xfId="0" applyNumberFormat="1" applyFont="1" applyFill="1" applyBorder="1" applyAlignment="1">
      <alignment horizontal="center" vertical="center"/>
    </xf>
    <xf numFmtId="43" fontId="34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6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34" fillId="11" borderId="77" xfId="0" applyFont="1" applyFill="1" applyBorder="1" applyAlignment="1">
      <alignment horizontal="center" vertical="center"/>
    </xf>
    <xf numFmtId="0" fontId="34" fillId="11" borderId="78" xfId="0" applyFont="1" applyFill="1" applyBorder="1" applyAlignment="1">
      <alignment horizontal="center" vertical="center"/>
    </xf>
    <xf numFmtId="43" fontId="35" fillId="12" borderId="79" xfId="0" applyNumberFormat="1" applyFont="1" applyFill="1" applyBorder="1" applyAlignment="1">
      <alignment horizontal="center" vertical="center"/>
    </xf>
    <xf numFmtId="43" fontId="34" fillId="9" borderId="8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6" xfId="0" applyFont="1" applyFill="1" applyBorder="1" applyAlignment="1">
      <alignment horizontal="center" vertical="center"/>
    </xf>
    <xf numFmtId="0" fontId="22" fillId="13" borderId="67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/>
    </xf>
    <xf numFmtId="0" fontId="23" fillId="9" borderId="48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0" xfId="0" applyFont="1" applyFill="1" applyBorder="1" applyAlignment="1">
      <alignment horizontal="center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  <xf numFmtId="0" fontId="22" fillId="10" borderId="68" xfId="0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43" fontId="22" fillId="9" borderId="65" xfId="0" applyNumberFormat="1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1221783</xdr:colOff>
      <xdr:row>1</xdr:row>
      <xdr:rowOff>37353</xdr:rowOff>
    </xdr:from>
    <xdr:to>
      <xdr:col>6</xdr:col>
      <xdr:colOff>1448961</xdr:colOff>
      <xdr:row>2</xdr:row>
      <xdr:rowOff>187114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1783" y="257486"/>
          <a:ext cx="2987311" cy="52229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82</xdr:row>
      <xdr:rowOff>43052</xdr:rowOff>
    </xdr:from>
    <xdr:to>
      <xdr:col>24</xdr:col>
      <xdr:colOff>47714</xdr:colOff>
      <xdr:row>107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4990952"/>
          <a:ext cx="171419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81"/>
  <sheetViews>
    <sheetView showGridLines="0" tabSelected="1" topLeftCell="E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outlineLevel="1" collapsed="1"/>
    <col min="5" max="5" width="17.83203125" style="1" customWidth="1" collapsed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67"/>
      <c r="H2" s="10" t="s">
        <v>1</v>
      </c>
      <c r="I2" s="11"/>
      <c r="J2" s="174"/>
      <c r="K2" s="175"/>
      <c r="L2" s="175"/>
      <c r="M2" s="175"/>
      <c r="N2" s="175"/>
      <c r="O2" s="175"/>
      <c r="V2" s="179" t="s">
        <v>2</v>
      </c>
      <c r="W2" s="180"/>
      <c r="X2" s="180"/>
    </row>
    <row r="3" spans="1:1024" ht="37" customHeight="1" thickBot="1" x14ac:dyDescent="0.25">
      <c r="G3" s="167"/>
      <c r="H3" s="12" t="s">
        <v>3</v>
      </c>
      <c r="I3" s="13"/>
      <c r="J3" s="181"/>
      <c r="K3" s="181"/>
      <c r="L3" s="181"/>
      <c r="M3" s="181"/>
      <c r="N3" s="181"/>
      <c r="O3" s="181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172" t="s">
        <v>269</v>
      </c>
      <c r="E4" s="172"/>
      <c r="F4" s="172"/>
      <c r="G4" s="173"/>
      <c r="H4" s="14" t="s">
        <v>7</v>
      </c>
      <c r="I4" s="13"/>
      <c r="J4" s="181"/>
      <c r="K4" s="181"/>
      <c r="L4" s="181"/>
      <c r="M4" s="181"/>
      <c r="N4" s="181"/>
      <c r="O4" s="181"/>
      <c r="T4" s="92" t="s">
        <v>48</v>
      </c>
      <c r="U4" s="93"/>
      <c r="V4" s="100">
        <f>SUMIF(R15:R546,"D",V15:V546)</f>
        <v>0</v>
      </c>
      <c r="W4" s="101">
        <f>SUMIF(R15:R546,"D",W15:W546)</f>
        <v>0</v>
      </c>
      <c r="X4" s="102">
        <f>SUMIF(R15:R546,"D",X15:X546)</f>
        <v>0</v>
      </c>
    </row>
    <row r="5" spans="1:1024" ht="32" customHeight="1" thickBot="1" x14ac:dyDescent="0.25">
      <c r="D5" s="170" t="s">
        <v>270</v>
      </c>
      <c r="E5" s="170"/>
      <c r="F5" s="170"/>
      <c r="G5" s="171"/>
      <c r="H5" s="15" t="s">
        <v>8</v>
      </c>
      <c r="I5" s="16"/>
      <c r="J5" s="182"/>
      <c r="K5" s="182"/>
      <c r="L5" s="182"/>
      <c r="M5" s="182"/>
      <c r="N5" s="182"/>
      <c r="O5" s="182"/>
      <c r="T5" s="94" t="s">
        <v>46</v>
      </c>
      <c r="U5" s="95"/>
      <c r="V5" s="103">
        <f>SUMIF(R15:R546,"U",V15:V546)</f>
        <v>0</v>
      </c>
      <c r="W5" s="104">
        <f>SUMIF(R15:R546,"U",W15:W546)</f>
        <v>0</v>
      </c>
      <c r="X5" s="105">
        <f>SUMIF(R15:R546,"U",X15:X546)</f>
        <v>0</v>
      </c>
    </row>
    <row r="6" spans="1:1024" ht="32" customHeight="1" thickBot="1" x14ac:dyDescent="0.25">
      <c r="D6" s="169" t="s">
        <v>0</v>
      </c>
      <c r="E6" s="169"/>
      <c r="F6" s="169"/>
      <c r="G6" s="169"/>
      <c r="H6" s="187"/>
      <c r="I6" s="187"/>
      <c r="J6" s="187"/>
      <c r="K6" s="187"/>
      <c r="L6" s="187"/>
      <c r="M6" s="187"/>
      <c r="N6" s="187"/>
      <c r="O6" s="187"/>
      <c r="T6" s="96" t="s">
        <v>47</v>
      </c>
      <c r="U6" s="97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169"/>
      <c r="E7" s="169"/>
      <c r="F7" s="169"/>
      <c r="G7" s="169"/>
      <c r="H7" s="18"/>
      <c r="J7" s="19"/>
      <c r="U7" s="20"/>
    </row>
    <row r="8" spans="1:1024" ht="20" hidden="1" customHeight="1" outlineLevel="1" x14ac:dyDescent="0.2">
      <c r="D8" s="169"/>
      <c r="E8" s="169"/>
      <c r="F8" s="169"/>
      <c r="G8" s="169"/>
      <c r="H8" s="21" t="s">
        <v>9</v>
      </c>
      <c r="I8" s="22"/>
      <c r="J8" s="183"/>
      <c r="K8" s="183"/>
      <c r="L8" s="184"/>
      <c r="M8" s="184"/>
      <c r="N8" s="185"/>
      <c r="O8" s="185"/>
      <c r="U8" s="20"/>
      <c r="V8" s="186" t="s">
        <v>10</v>
      </c>
      <c r="W8" s="186"/>
      <c r="X8" s="23"/>
    </row>
    <row r="9" spans="1:1024" ht="20" hidden="1" customHeight="1" outlineLevel="1" x14ac:dyDescent="0.2">
      <c r="D9" s="169"/>
      <c r="E9" s="169"/>
      <c r="F9" s="169"/>
      <c r="G9" s="169"/>
      <c r="H9" s="24" t="s">
        <v>11</v>
      </c>
      <c r="I9" s="25"/>
      <c r="J9" s="176"/>
      <c r="K9" s="176"/>
      <c r="L9" s="177"/>
      <c r="M9" s="177"/>
      <c r="N9" s="178"/>
      <c r="O9" s="178"/>
      <c r="U9" s="20"/>
      <c r="V9" s="188" t="s">
        <v>12</v>
      </c>
      <c r="W9" s="18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6"/>
      <c r="K10" s="176"/>
      <c r="L10" s="177"/>
      <c r="M10" s="177"/>
      <c r="N10" s="178"/>
      <c r="O10" s="178"/>
      <c r="U10" s="20"/>
      <c r="V10" s="188" t="s">
        <v>14</v>
      </c>
      <c r="W10" s="18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9"/>
      <c r="K11" s="189"/>
      <c r="L11" s="190"/>
      <c r="M11" s="190"/>
      <c r="N11" s="191"/>
      <c r="O11" s="191"/>
      <c r="U11" s="20"/>
      <c r="V11" s="192" t="s">
        <v>16</v>
      </c>
      <c r="W11" s="19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117</v>
      </c>
      <c r="N13" s="196"/>
      <c r="O13" s="197"/>
      <c r="P13" s="198" t="s">
        <v>23</v>
      </c>
      <c r="Q13" s="198"/>
      <c r="R13" s="198"/>
      <c r="S13" s="198"/>
      <c r="T13" s="199"/>
      <c r="U13" s="168" t="s">
        <v>24</v>
      </c>
      <c r="V13" s="193" t="s">
        <v>25</v>
      </c>
      <c r="W13" s="193"/>
      <c r="X13" s="19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64" t="s">
        <v>114</v>
      </c>
      <c r="N14" s="165" t="s">
        <v>115</v>
      </c>
      <c r="O14" s="166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43</v>
      </c>
      <c r="F15" s="69" t="s">
        <v>122</v>
      </c>
      <c r="G15" s="70" t="s">
        <v>123</v>
      </c>
      <c r="H15" s="71" t="s">
        <v>124</v>
      </c>
      <c r="I15" s="68" t="s">
        <v>125</v>
      </c>
      <c r="J15" s="72">
        <v>1982</v>
      </c>
      <c r="K15" s="73">
        <v>0.75</v>
      </c>
      <c r="L15" s="74">
        <v>7</v>
      </c>
      <c r="M15" s="75" t="s">
        <v>161</v>
      </c>
      <c r="N15" s="76"/>
      <c r="O15" s="77"/>
      <c r="P15" s="78" t="s">
        <v>173</v>
      </c>
      <c r="Q15" s="79" t="s">
        <v>175</v>
      </c>
      <c r="R15" s="80" t="s">
        <v>257</v>
      </c>
      <c r="S15" s="81">
        <v>100</v>
      </c>
      <c r="T15" s="82">
        <v>120</v>
      </c>
      <c r="U15" s="83"/>
      <c r="V15" s="84"/>
      <c r="W15" s="85">
        <f t="shared" ref="W15:W71" si="0">V15*S15</f>
        <v>0</v>
      </c>
      <c r="X15" s="86">
        <f t="shared" ref="X15:X71" si="1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43</v>
      </c>
      <c r="F16" s="69" t="s">
        <v>122</v>
      </c>
      <c r="G16" s="70" t="s">
        <v>126</v>
      </c>
      <c r="H16" s="71" t="s">
        <v>122</v>
      </c>
      <c r="I16" s="68" t="s">
        <v>125</v>
      </c>
      <c r="J16" s="72">
        <v>1971</v>
      </c>
      <c r="K16" s="73">
        <v>0.75</v>
      </c>
      <c r="L16" s="74">
        <v>1</v>
      </c>
      <c r="M16" s="75" t="s">
        <v>162</v>
      </c>
      <c r="N16" s="76"/>
      <c r="O16" s="77" t="s">
        <v>163</v>
      </c>
      <c r="P16" s="78" t="s">
        <v>174</v>
      </c>
      <c r="Q16" s="79" t="s">
        <v>176</v>
      </c>
      <c r="R16" s="80" t="s">
        <v>257</v>
      </c>
      <c r="S16" s="81">
        <v>291.66666666666669</v>
      </c>
      <c r="T16" s="82">
        <v>350</v>
      </c>
      <c r="U16" s="83"/>
      <c r="V16" s="84"/>
      <c r="W16" s="85">
        <f t="shared" si="0"/>
        <v>0</v>
      </c>
      <c r="X16" s="86">
        <f t="shared" si="1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43</v>
      </c>
      <c r="F17" s="69" t="s">
        <v>122</v>
      </c>
      <c r="G17" s="70" t="s">
        <v>126</v>
      </c>
      <c r="H17" s="71" t="s">
        <v>122</v>
      </c>
      <c r="I17" s="68" t="s">
        <v>125</v>
      </c>
      <c r="J17" s="72">
        <v>1985</v>
      </c>
      <c r="K17" s="73">
        <v>0.75</v>
      </c>
      <c r="L17" s="74">
        <v>10</v>
      </c>
      <c r="M17" s="75" t="s">
        <v>166</v>
      </c>
      <c r="N17" s="76"/>
      <c r="O17" s="77"/>
      <c r="P17" s="78" t="s">
        <v>177</v>
      </c>
      <c r="Q17" s="79" t="s">
        <v>179</v>
      </c>
      <c r="R17" s="80" t="s">
        <v>257</v>
      </c>
      <c r="S17" s="81">
        <v>450</v>
      </c>
      <c r="T17" s="82">
        <v>540</v>
      </c>
      <c r="U17" s="83"/>
      <c r="V17" s="84"/>
      <c r="W17" s="85">
        <f t="shared" si="0"/>
        <v>0</v>
      </c>
      <c r="X17" s="86">
        <f t="shared" si="1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43</v>
      </c>
      <c r="F18" s="69" t="s">
        <v>122</v>
      </c>
      <c r="G18" s="70" t="s">
        <v>126</v>
      </c>
      <c r="H18" s="71" t="s">
        <v>258</v>
      </c>
      <c r="I18" s="68" t="s">
        <v>125</v>
      </c>
      <c r="J18" s="72">
        <v>1986</v>
      </c>
      <c r="K18" s="73">
        <v>0.75</v>
      </c>
      <c r="L18" s="74">
        <v>12</v>
      </c>
      <c r="M18" s="75" t="s">
        <v>166</v>
      </c>
      <c r="N18" s="76"/>
      <c r="O18" s="77"/>
      <c r="P18" s="78" t="s">
        <v>177</v>
      </c>
      <c r="Q18" s="79" t="s">
        <v>180</v>
      </c>
      <c r="R18" s="80" t="s">
        <v>257</v>
      </c>
      <c r="S18" s="81">
        <v>500</v>
      </c>
      <c r="T18" s="82">
        <v>600</v>
      </c>
      <c r="U18" s="83"/>
      <c r="V18" s="84"/>
      <c r="W18" s="85">
        <f t="shared" si="0"/>
        <v>0</v>
      </c>
      <c r="X18" s="86">
        <f t="shared" si="1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43</v>
      </c>
      <c r="F19" s="69" t="s">
        <v>122</v>
      </c>
      <c r="G19" s="70" t="s">
        <v>126</v>
      </c>
      <c r="H19" s="71" t="s">
        <v>258</v>
      </c>
      <c r="I19" s="68" t="s">
        <v>125</v>
      </c>
      <c r="J19" s="72">
        <v>1989</v>
      </c>
      <c r="K19" s="73">
        <v>0.75</v>
      </c>
      <c r="L19" s="74">
        <v>12</v>
      </c>
      <c r="M19" s="75" t="s">
        <v>166</v>
      </c>
      <c r="N19" s="76"/>
      <c r="O19" s="77"/>
      <c r="P19" s="78" t="s">
        <v>177</v>
      </c>
      <c r="Q19" s="79" t="s">
        <v>181</v>
      </c>
      <c r="R19" s="80" t="s">
        <v>257</v>
      </c>
      <c r="S19" s="81">
        <v>475</v>
      </c>
      <c r="T19" s="82">
        <v>570</v>
      </c>
      <c r="U19" s="83"/>
      <c r="V19" s="84"/>
      <c r="W19" s="85">
        <f t="shared" si="0"/>
        <v>0</v>
      </c>
      <c r="X19" s="86">
        <f t="shared" si="1"/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43</v>
      </c>
      <c r="F20" s="69" t="s">
        <v>122</v>
      </c>
      <c r="G20" s="70" t="s">
        <v>126</v>
      </c>
      <c r="H20" s="71" t="s">
        <v>122</v>
      </c>
      <c r="I20" s="68" t="s">
        <v>125</v>
      </c>
      <c r="J20" s="72">
        <v>1989</v>
      </c>
      <c r="K20" s="73">
        <v>0.75</v>
      </c>
      <c r="L20" s="74">
        <v>1</v>
      </c>
      <c r="M20" s="75" t="s">
        <v>167</v>
      </c>
      <c r="N20" s="76"/>
      <c r="O20" s="77"/>
      <c r="P20" s="78" t="s">
        <v>178</v>
      </c>
      <c r="Q20" s="79" t="s">
        <v>182</v>
      </c>
      <c r="R20" s="80" t="s">
        <v>257</v>
      </c>
      <c r="S20" s="81">
        <v>525</v>
      </c>
      <c r="T20" s="82">
        <v>630</v>
      </c>
      <c r="U20" s="83"/>
      <c r="V20" s="84"/>
      <c r="W20" s="85">
        <f t="shared" si="0"/>
        <v>0</v>
      </c>
      <c r="X20" s="86">
        <f t="shared" si="1"/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43</v>
      </c>
      <c r="F21" s="69" t="s">
        <v>122</v>
      </c>
      <c r="G21" s="70" t="s">
        <v>126</v>
      </c>
      <c r="H21" s="71" t="s">
        <v>258</v>
      </c>
      <c r="I21" s="68" t="s">
        <v>125</v>
      </c>
      <c r="J21" s="72">
        <v>1991</v>
      </c>
      <c r="K21" s="73">
        <v>0.75</v>
      </c>
      <c r="L21" s="74">
        <v>12</v>
      </c>
      <c r="M21" s="75" t="s">
        <v>166</v>
      </c>
      <c r="N21" s="76"/>
      <c r="O21" s="77"/>
      <c r="P21" s="78" t="s">
        <v>177</v>
      </c>
      <c r="Q21" s="79" t="s">
        <v>183</v>
      </c>
      <c r="R21" s="80" t="s">
        <v>257</v>
      </c>
      <c r="S21" s="81">
        <v>366.66666666666669</v>
      </c>
      <c r="T21" s="82">
        <v>440</v>
      </c>
      <c r="U21" s="83"/>
      <c r="V21" s="84"/>
      <c r="W21" s="85">
        <f t="shared" si="0"/>
        <v>0</v>
      </c>
      <c r="X21" s="86">
        <f t="shared" si="1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43</v>
      </c>
      <c r="F22" s="69" t="s">
        <v>122</v>
      </c>
      <c r="G22" s="70" t="s">
        <v>126</v>
      </c>
      <c r="H22" s="71" t="s">
        <v>258</v>
      </c>
      <c r="I22" s="68" t="s">
        <v>125</v>
      </c>
      <c r="J22" s="72">
        <v>1993</v>
      </c>
      <c r="K22" s="73">
        <v>0.75</v>
      </c>
      <c r="L22" s="74">
        <v>12</v>
      </c>
      <c r="M22" s="75" t="s">
        <v>166</v>
      </c>
      <c r="N22" s="76"/>
      <c r="O22" s="77"/>
      <c r="P22" s="78" t="s">
        <v>177</v>
      </c>
      <c r="Q22" s="79" t="s">
        <v>184</v>
      </c>
      <c r="R22" s="80" t="s">
        <v>257</v>
      </c>
      <c r="S22" s="81">
        <v>400</v>
      </c>
      <c r="T22" s="82">
        <v>480</v>
      </c>
      <c r="U22" s="83"/>
      <c r="V22" s="84"/>
      <c r="W22" s="85">
        <f t="shared" si="0"/>
        <v>0</v>
      </c>
      <c r="X22" s="86">
        <f t="shared" si="1"/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43</v>
      </c>
      <c r="F23" s="69" t="s">
        <v>122</v>
      </c>
      <c r="G23" s="70" t="s">
        <v>126</v>
      </c>
      <c r="H23" s="71" t="s">
        <v>258</v>
      </c>
      <c r="I23" s="68" t="s">
        <v>125</v>
      </c>
      <c r="J23" s="72">
        <v>1994</v>
      </c>
      <c r="K23" s="73">
        <v>0.75</v>
      </c>
      <c r="L23" s="74">
        <v>12</v>
      </c>
      <c r="M23" s="75" t="s">
        <v>166</v>
      </c>
      <c r="N23" s="76"/>
      <c r="O23" s="77"/>
      <c r="P23" s="78" t="s">
        <v>177</v>
      </c>
      <c r="Q23" s="79" t="s">
        <v>185</v>
      </c>
      <c r="R23" s="80" t="s">
        <v>257</v>
      </c>
      <c r="S23" s="81">
        <v>350</v>
      </c>
      <c r="T23" s="82">
        <v>420</v>
      </c>
      <c r="U23" s="83"/>
      <c r="V23" s="84"/>
      <c r="W23" s="85">
        <f t="shared" si="0"/>
        <v>0</v>
      </c>
      <c r="X23" s="86">
        <f t="shared" si="1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43</v>
      </c>
      <c r="F24" s="69" t="s">
        <v>122</v>
      </c>
      <c r="G24" s="70" t="s">
        <v>126</v>
      </c>
      <c r="H24" s="71" t="s">
        <v>258</v>
      </c>
      <c r="I24" s="68" t="s">
        <v>125</v>
      </c>
      <c r="J24" s="72">
        <v>1995</v>
      </c>
      <c r="K24" s="73">
        <v>0.75</v>
      </c>
      <c r="L24" s="74">
        <v>12</v>
      </c>
      <c r="M24" s="75" t="s">
        <v>166</v>
      </c>
      <c r="N24" s="76"/>
      <c r="O24" s="77"/>
      <c r="P24" s="78" t="s">
        <v>177</v>
      </c>
      <c r="Q24" s="79" t="s">
        <v>186</v>
      </c>
      <c r="R24" s="80" t="s">
        <v>257</v>
      </c>
      <c r="S24" s="81">
        <v>483.33333333333337</v>
      </c>
      <c r="T24" s="82">
        <v>580</v>
      </c>
      <c r="U24" s="83"/>
      <c r="V24" s="84"/>
      <c r="W24" s="85">
        <f t="shared" si="0"/>
        <v>0</v>
      </c>
      <c r="X24" s="86">
        <f t="shared" si="1"/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43</v>
      </c>
      <c r="F25" s="69" t="s">
        <v>122</v>
      </c>
      <c r="G25" s="70" t="s">
        <v>126</v>
      </c>
      <c r="H25" s="71" t="s">
        <v>122</v>
      </c>
      <c r="I25" s="68" t="s">
        <v>125</v>
      </c>
      <c r="J25" s="72">
        <v>2000</v>
      </c>
      <c r="K25" s="73">
        <v>0.75</v>
      </c>
      <c r="L25" s="74">
        <v>6</v>
      </c>
      <c r="M25" s="75" t="s">
        <v>166</v>
      </c>
      <c r="N25" s="76"/>
      <c r="O25" s="77"/>
      <c r="P25" s="78" t="s">
        <v>177</v>
      </c>
      <c r="Q25" s="79" t="s">
        <v>187</v>
      </c>
      <c r="R25" s="80" t="s">
        <v>257</v>
      </c>
      <c r="S25" s="81">
        <v>1000</v>
      </c>
      <c r="T25" s="82">
        <v>1200</v>
      </c>
      <c r="U25" s="83"/>
      <c r="V25" s="84"/>
      <c r="W25" s="85">
        <f t="shared" si="0"/>
        <v>0</v>
      </c>
      <c r="X25" s="86">
        <f t="shared" si="1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43</v>
      </c>
      <c r="F26" s="69" t="s">
        <v>127</v>
      </c>
      <c r="G26" s="70" t="s">
        <v>128</v>
      </c>
      <c r="H26" s="71" t="s">
        <v>129</v>
      </c>
      <c r="I26" s="68" t="s">
        <v>125</v>
      </c>
      <c r="J26" s="72">
        <v>1985</v>
      </c>
      <c r="K26" s="73">
        <v>0.75</v>
      </c>
      <c r="L26" s="74">
        <v>0</v>
      </c>
      <c r="M26" s="75" t="s">
        <v>166</v>
      </c>
      <c r="N26" s="76"/>
      <c r="O26" s="77"/>
      <c r="P26" s="78" t="s">
        <v>177</v>
      </c>
      <c r="Q26" s="79" t="s">
        <v>188</v>
      </c>
      <c r="R26" s="80" t="s">
        <v>257</v>
      </c>
      <c r="S26" s="81">
        <v>75</v>
      </c>
      <c r="T26" s="82">
        <v>90</v>
      </c>
      <c r="U26" s="83"/>
      <c r="V26" s="84"/>
      <c r="W26" s="85">
        <f t="shared" si="0"/>
        <v>0</v>
      </c>
      <c r="X26" s="86">
        <f t="shared" si="1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43</v>
      </c>
      <c r="F27" s="69" t="s">
        <v>127</v>
      </c>
      <c r="G27" s="70" t="s">
        <v>130</v>
      </c>
      <c r="H27" s="71" t="s">
        <v>259</v>
      </c>
      <c r="I27" s="68" t="s">
        <v>125</v>
      </c>
      <c r="J27" s="72">
        <v>1985</v>
      </c>
      <c r="K27" s="73">
        <v>0.75</v>
      </c>
      <c r="L27" s="74">
        <v>12</v>
      </c>
      <c r="M27" s="75" t="s">
        <v>166</v>
      </c>
      <c r="N27" s="76"/>
      <c r="O27" s="77"/>
      <c r="P27" s="78" t="s">
        <v>177</v>
      </c>
      <c r="Q27" s="79" t="s">
        <v>189</v>
      </c>
      <c r="R27" s="80" t="s">
        <v>257</v>
      </c>
      <c r="S27" s="81">
        <v>600</v>
      </c>
      <c r="T27" s="82">
        <v>720</v>
      </c>
      <c r="U27" s="83"/>
      <c r="V27" s="84"/>
      <c r="W27" s="85">
        <f t="shared" si="0"/>
        <v>0</v>
      </c>
      <c r="X27" s="86">
        <f t="shared" si="1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43</v>
      </c>
      <c r="F28" s="69" t="s">
        <v>127</v>
      </c>
      <c r="G28" s="70" t="s">
        <v>130</v>
      </c>
      <c r="H28" s="71" t="s">
        <v>259</v>
      </c>
      <c r="I28" s="68" t="s">
        <v>125</v>
      </c>
      <c r="J28" s="72">
        <v>1986</v>
      </c>
      <c r="K28" s="73">
        <v>0.75</v>
      </c>
      <c r="L28" s="74">
        <v>12</v>
      </c>
      <c r="M28" s="75" t="s">
        <v>166</v>
      </c>
      <c r="N28" s="76"/>
      <c r="O28" s="77"/>
      <c r="P28" s="78" t="s">
        <v>177</v>
      </c>
      <c r="Q28" s="79" t="s">
        <v>190</v>
      </c>
      <c r="R28" s="80" t="s">
        <v>257</v>
      </c>
      <c r="S28" s="81">
        <v>916.66666666666674</v>
      </c>
      <c r="T28" s="82">
        <v>1100</v>
      </c>
      <c r="U28" s="83"/>
      <c r="V28" s="84"/>
      <c r="W28" s="85">
        <f t="shared" si="0"/>
        <v>0</v>
      </c>
      <c r="X28" s="86">
        <f t="shared" si="1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43</v>
      </c>
      <c r="F29" s="69" t="s">
        <v>127</v>
      </c>
      <c r="G29" s="70" t="s">
        <v>130</v>
      </c>
      <c r="H29" s="71" t="s">
        <v>259</v>
      </c>
      <c r="I29" s="68" t="s">
        <v>125</v>
      </c>
      <c r="J29" s="72">
        <v>1988</v>
      </c>
      <c r="K29" s="73">
        <v>0.75</v>
      </c>
      <c r="L29" s="74">
        <v>12</v>
      </c>
      <c r="M29" s="75" t="s">
        <v>166</v>
      </c>
      <c r="N29" s="76"/>
      <c r="O29" s="77"/>
      <c r="P29" s="78" t="s">
        <v>177</v>
      </c>
      <c r="Q29" s="79" t="s">
        <v>191</v>
      </c>
      <c r="R29" s="80" t="s">
        <v>257</v>
      </c>
      <c r="S29" s="81">
        <v>625</v>
      </c>
      <c r="T29" s="82">
        <v>750</v>
      </c>
      <c r="U29" s="83"/>
      <c r="V29" s="84"/>
      <c r="W29" s="85">
        <f t="shared" si="0"/>
        <v>0</v>
      </c>
      <c r="X29" s="86">
        <f t="shared" si="1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121</v>
      </c>
      <c r="E30" s="68" t="s">
        <v>43</v>
      </c>
      <c r="F30" s="69" t="s">
        <v>127</v>
      </c>
      <c r="G30" s="70" t="s">
        <v>130</v>
      </c>
      <c r="H30" s="71" t="s">
        <v>259</v>
      </c>
      <c r="I30" s="68" t="s">
        <v>125</v>
      </c>
      <c r="J30" s="72">
        <v>1989</v>
      </c>
      <c r="K30" s="73">
        <v>0.75</v>
      </c>
      <c r="L30" s="74">
        <v>12</v>
      </c>
      <c r="M30" s="75" t="s">
        <v>166</v>
      </c>
      <c r="N30" s="76"/>
      <c r="O30" s="77"/>
      <c r="P30" s="78" t="s">
        <v>177</v>
      </c>
      <c r="Q30" s="79" t="s">
        <v>192</v>
      </c>
      <c r="R30" s="80" t="s">
        <v>257</v>
      </c>
      <c r="S30" s="81">
        <v>750</v>
      </c>
      <c r="T30" s="82">
        <v>900</v>
      </c>
      <c r="U30" s="83"/>
      <c r="V30" s="84"/>
      <c r="W30" s="85">
        <f t="shared" si="0"/>
        <v>0</v>
      </c>
      <c r="X30" s="86">
        <f t="shared" si="1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121</v>
      </c>
      <c r="E31" s="68" t="s">
        <v>43</v>
      </c>
      <c r="F31" s="69" t="s">
        <v>127</v>
      </c>
      <c r="G31" s="70" t="s">
        <v>130</v>
      </c>
      <c r="H31" s="71" t="s">
        <v>259</v>
      </c>
      <c r="I31" s="68" t="s">
        <v>125</v>
      </c>
      <c r="J31" s="72">
        <v>1990</v>
      </c>
      <c r="K31" s="73">
        <v>0.75</v>
      </c>
      <c r="L31" s="74">
        <v>12</v>
      </c>
      <c r="M31" s="75" t="s">
        <v>166</v>
      </c>
      <c r="N31" s="76"/>
      <c r="O31" s="77"/>
      <c r="P31" s="78" t="s">
        <v>177</v>
      </c>
      <c r="Q31" s="79" t="s">
        <v>193</v>
      </c>
      <c r="R31" s="80" t="s">
        <v>257</v>
      </c>
      <c r="S31" s="81">
        <v>800</v>
      </c>
      <c r="T31" s="82">
        <v>960</v>
      </c>
      <c r="U31" s="83"/>
      <c r="V31" s="84"/>
      <c r="W31" s="85">
        <f t="shared" si="0"/>
        <v>0</v>
      </c>
      <c r="X31" s="86">
        <f t="shared" si="1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121</v>
      </c>
      <c r="E32" s="68" t="s">
        <v>43</v>
      </c>
      <c r="F32" s="69" t="s">
        <v>127</v>
      </c>
      <c r="G32" s="70" t="s">
        <v>130</v>
      </c>
      <c r="H32" s="71" t="s">
        <v>259</v>
      </c>
      <c r="I32" s="68" t="s">
        <v>125</v>
      </c>
      <c r="J32" s="72">
        <v>1991</v>
      </c>
      <c r="K32" s="73">
        <v>0.75</v>
      </c>
      <c r="L32" s="74">
        <v>12</v>
      </c>
      <c r="M32" s="75" t="s">
        <v>166</v>
      </c>
      <c r="N32" s="76"/>
      <c r="O32" s="77"/>
      <c r="P32" s="78" t="s">
        <v>177</v>
      </c>
      <c r="Q32" s="79" t="s">
        <v>195</v>
      </c>
      <c r="R32" s="80" t="s">
        <v>257</v>
      </c>
      <c r="S32" s="81">
        <v>600</v>
      </c>
      <c r="T32" s="82">
        <v>720</v>
      </c>
      <c r="U32" s="83"/>
      <c r="V32" s="84"/>
      <c r="W32" s="85">
        <f t="shared" si="0"/>
        <v>0</v>
      </c>
      <c r="X32" s="86">
        <f t="shared" si="1"/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121</v>
      </c>
      <c r="E33" s="68" t="s">
        <v>43</v>
      </c>
      <c r="F33" s="69" t="s">
        <v>127</v>
      </c>
      <c r="G33" s="70" t="s">
        <v>130</v>
      </c>
      <c r="H33" s="71" t="s">
        <v>259</v>
      </c>
      <c r="I33" s="68" t="s">
        <v>125</v>
      </c>
      <c r="J33" s="72">
        <v>1992</v>
      </c>
      <c r="K33" s="73">
        <v>0.75</v>
      </c>
      <c r="L33" s="74">
        <v>12</v>
      </c>
      <c r="M33" s="75" t="s">
        <v>166</v>
      </c>
      <c r="N33" s="76"/>
      <c r="O33" s="77"/>
      <c r="P33" s="78" t="s">
        <v>177</v>
      </c>
      <c r="Q33" s="79" t="s">
        <v>196</v>
      </c>
      <c r="R33" s="80" t="s">
        <v>257</v>
      </c>
      <c r="S33" s="81">
        <v>500</v>
      </c>
      <c r="T33" s="82">
        <v>600</v>
      </c>
      <c r="U33" s="83"/>
      <c r="V33" s="84"/>
      <c r="W33" s="85">
        <f t="shared" si="0"/>
        <v>0</v>
      </c>
      <c r="X33" s="86">
        <f t="shared" si="1"/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121</v>
      </c>
      <c r="E34" s="68" t="s">
        <v>43</v>
      </c>
      <c r="F34" s="69" t="s">
        <v>127</v>
      </c>
      <c r="G34" s="70" t="s">
        <v>130</v>
      </c>
      <c r="H34" s="71" t="s">
        <v>259</v>
      </c>
      <c r="I34" s="68" t="s">
        <v>125</v>
      </c>
      <c r="J34" s="72">
        <v>1993</v>
      </c>
      <c r="K34" s="73">
        <v>0.75</v>
      </c>
      <c r="L34" s="74">
        <v>12</v>
      </c>
      <c r="M34" s="75" t="s">
        <v>166</v>
      </c>
      <c r="N34" s="76"/>
      <c r="O34" s="77"/>
      <c r="P34" s="78" t="s">
        <v>177</v>
      </c>
      <c r="Q34" s="79" t="s">
        <v>197</v>
      </c>
      <c r="R34" s="80" t="s">
        <v>257</v>
      </c>
      <c r="S34" s="81">
        <v>541.66666666666674</v>
      </c>
      <c r="T34" s="82">
        <v>650</v>
      </c>
      <c r="U34" s="83"/>
      <c r="V34" s="84"/>
      <c r="W34" s="85">
        <f t="shared" si="0"/>
        <v>0</v>
      </c>
      <c r="X34" s="86">
        <f t="shared" si="1"/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121</v>
      </c>
      <c r="E35" s="68" t="s">
        <v>43</v>
      </c>
      <c r="F35" s="69" t="s">
        <v>127</v>
      </c>
      <c r="G35" s="70" t="s">
        <v>130</v>
      </c>
      <c r="H35" s="71" t="s">
        <v>259</v>
      </c>
      <c r="I35" s="68" t="s">
        <v>125</v>
      </c>
      <c r="J35" s="72">
        <v>1994</v>
      </c>
      <c r="K35" s="73">
        <v>0.75</v>
      </c>
      <c r="L35" s="74">
        <v>12</v>
      </c>
      <c r="M35" s="75" t="s">
        <v>166</v>
      </c>
      <c r="N35" s="76"/>
      <c r="O35" s="77"/>
      <c r="P35" s="78" t="s">
        <v>177</v>
      </c>
      <c r="Q35" s="79" t="s">
        <v>198</v>
      </c>
      <c r="R35" s="80" t="s">
        <v>257</v>
      </c>
      <c r="S35" s="81">
        <v>575</v>
      </c>
      <c r="T35" s="82">
        <v>690</v>
      </c>
      <c r="U35" s="83"/>
      <c r="V35" s="84"/>
      <c r="W35" s="85">
        <f t="shared" si="0"/>
        <v>0</v>
      </c>
      <c r="X35" s="86">
        <f t="shared" si="1"/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121</v>
      </c>
      <c r="E36" s="68" t="s">
        <v>43</v>
      </c>
      <c r="F36" s="69" t="s">
        <v>127</v>
      </c>
      <c r="G36" s="70" t="s">
        <v>131</v>
      </c>
      <c r="H36" s="71" t="s">
        <v>132</v>
      </c>
      <c r="I36" s="68" t="s">
        <v>125</v>
      </c>
      <c r="J36" s="72">
        <v>1970</v>
      </c>
      <c r="K36" s="73">
        <v>0.75</v>
      </c>
      <c r="L36" s="74">
        <v>1</v>
      </c>
      <c r="M36" s="75" t="s">
        <v>162</v>
      </c>
      <c r="N36" s="76"/>
      <c r="O36" s="77"/>
      <c r="P36" s="78" t="s">
        <v>174</v>
      </c>
      <c r="Q36" s="79" t="s">
        <v>199</v>
      </c>
      <c r="R36" s="80" t="s">
        <v>257</v>
      </c>
      <c r="S36" s="81">
        <v>333.33333333333337</v>
      </c>
      <c r="T36" s="82">
        <v>400</v>
      </c>
      <c r="U36" s="83"/>
      <c r="V36" s="84"/>
      <c r="W36" s="85">
        <f t="shared" si="0"/>
        <v>0</v>
      </c>
      <c r="X36" s="86">
        <f t="shared" si="1"/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121</v>
      </c>
      <c r="E37" s="68" t="s">
        <v>43</v>
      </c>
      <c r="F37" s="69" t="s">
        <v>127</v>
      </c>
      <c r="G37" s="70" t="s">
        <v>131</v>
      </c>
      <c r="H37" s="71" t="s">
        <v>132</v>
      </c>
      <c r="I37" s="68" t="s">
        <v>125</v>
      </c>
      <c r="J37" s="72">
        <v>1971</v>
      </c>
      <c r="K37" s="73">
        <v>0.75</v>
      </c>
      <c r="L37" s="74">
        <v>1</v>
      </c>
      <c r="M37" s="75" t="s">
        <v>168</v>
      </c>
      <c r="N37" s="76"/>
      <c r="O37" s="77"/>
      <c r="P37" s="78" t="s">
        <v>194</v>
      </c>
      <c r="Q37" s="79" t="s">
        <v>200</v>
      </c>
      <c r="R37" s="80" t="s">
        <v>257</v>
      </c>
      <c r="S37" s="81">
        <v>350</v>
      </c>
      <c r="T37" s="82">
        <v>420</v>
      </c>
      <c r="U37" s="83"/>
      <c r="V37" s="84"/>
      <c r="W37" s="85">
        <f t="shared" si="0"/>
        <v>0</v>
      </c>
      <c r="X37" s="86">
        <f t="shared" si="1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118</v>
      </c>
      <c r="B38" s="65" t="s">
        <v>119</v>
      </c>
      <c r="C38" s="66" t="s">
        <v>120</v>
      </c>
      <c r="D38" s="67" t="s">
        <v>121</v>
      </c>
      <c r="E38" s="68" t="s">
        <v>43</v>
      </c>
      <c r="F38" s="69" t="s">
        <v>127</v>
      </c>
      <c r="G38" s="70" t="s">
        <v>131</v>
      </c>
      <c r="H38" s="71" t="s">
        <v>132</v>
      </c>
      <c r="I38" s="68" t="s">
        <v>125</v>
      </c>
      <c r="J38" s="72">
        <v>1975</v>
      </c>
      <c r="K38" s="73">
        <v>0.75</v>
      </c>
      <c r="L38" s="74">
        <v>0</v>
      </c>
      <c r="M38" s="75" t="s">
        <v>164</v>
      </c>
      <c r="N38" s="76"/>
      <c r="O38" s="77" t="s">
        <v>169</v>
      </c>
      <c r="P38" s="78" t="s">
        <v>174</v>
      </c>
      <c r="Q38" s="79" t="s">
        <v>201</v>
      </c>
      <c r="R38" s="80" t="s">
        <v>257</v>
      </c>
      <c r="S38" s="81">
        <v>266.66666666666669</v>
      </c>
      <c r="T38" s="82">
        <v>320</v>
      </c>
      <c r="U38" s="83"/>
      <c r="V38" s="84"/>
      <c r="W38" s="85">
        <f t="shared" si="0"/>
        <v>0</v>
      </c>
      <c r="X38" s="86">
        <f t="shared" si="1"/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121</v>
      </c>
      <c r="E39" s="68" t="s">
        <v>43</v>
      </c>
      <c r="F39" s="69" t="s">
        <v>127</v>
      </c>
      <c r="G39" s="70" t="s">
        <v>131</v>
      </c>
      <c r="H39" s="71" t="s">
        <v>132</v>
      </c>
      <c r="I39" s="68" t="s">
        <v>125</v>
      </c>
      <c r="J39" s="72">
        <v>1976</v>
      </c>
      <c r="K39" s="73">
        <v>0.75</v>
      </c>
      <c r="L39" s="74">
        <v>1</v>
      </c>
      <c r="M39" s="75" t="s">
        <v>162</v>
      </c>
      <c r="N39" s="76"/>
      <c r="O39" s="77"/>
      <c r="P39" s="78" t="s">
        <v>174</v>
      </c>
      <c r="Q39" s="79" t="s">
        <v>202</v>
      </c>
      <c r="R39" s="80" t="s">
        <v>257</v>
      </c>
      <c r="S39" s="81">
        <v>266.66666666666669</v>
      </c>
      <c r="T39" s="82">
        <v>320</v>
      </c>
      <c r="U39" s="83"/>
      <c r="V39" s="84"/>
      <c r="W39" s="85">
        <f t="shared" si="0"/>
        <v>0</v>
      </c>
      <c r="X39" s="86">
        <f t="shared" si="1"/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121</v>
      </c>
      <c r="E40" s="68" t="s">
        <v>43</v>
      </c>
      <c r="F40" s="69" t="s">
        <v>127</v>
      </c>
      <c r="G40" s="70" t="s">
        <v>131</v>
      </c>
      <c r="H40" s="71" t="s">
        <v>132</v>
      </c>
      <c r="I40" s="68" t="s">
        <v>125</v>
      </c>
      <c r="J40" s="72">
        <v>1979</v>
      </c>
      <c r="K40" s="73">
        <v>0.75</v>
      </c>
      <c r="L40" s="74">
        <v>1</v>
      </c>
      <c r="M40" s="75" t="s">
        <v>162</v>
      </c>
      <c r="N40" s="76"/>
      <c r="O40" s="77"/>
      <c r="P40" s="78" t="s">
        <v>174</v>
      </c>
      <c r="Q40" s="79" t="s">
        <v>203</v>
      </c>
      <c r="R40" s="80" t="s">
        <v>257</v>
      </c>
      <c r="S40" s="81">
        <v>275</v>
      </c>
      <c r="T40" s="82">
        <v>330</v>
      </c>
      <c r="U40" s="83"/>
      <c r="V40" s="84"/>
      <c r="W40" s="85">
        <f t="shared" si="0"/>
        <v>0</v>
      </c>
      <c r="X40" s="86">
        <f t="shared" si="1"/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121</v>
      </c>
      <c r="E41" s="68" t="s">
        <v>43</v>
      </c>
      <c r="F41" s="69" t="s">
        <v>127</v>
      </c>
      <c r="G41" s="70" t="s">
        <v>131</v>
      </c>
      <c r="H41" s="71" t="s">
        <v>132</v>
      </c>
      <c r="I41" s="68" t="s">
        <v>125</v>
      </c>
      <c r="J41" s="72">
        <v>1980</v>
      </c>
      <c r="K41" s="73">
        <v>0.75</v>
      </c>
      <c r="L41" s="74">
        <v>1</v>
      </c>
      <c r="M41" s="75" t="s">
        <v>161</v>
      </c>
      <c r="N41" s="76"/>
      <c r="O41" s="77"/>
      <c r="P41" s="78" t="s">
        <v>204</v>
      </c>
      <c r="Q41" s="79" t="s">
        <v>205</v>
      </c>
      <c r="R41" s="80" t="s">
        <v>257</v>
      </c>
      <c r="S41" s="81">
        <v>275</v>
      </c>
      <c r="T41" s="82">
        <v>330</v>
      </c>
      <c r="U41" s="83"/>
      <c r="V41" s="84"/>
      <c r="W41" s="85">
        <f t="shared" si="0"/>
        <v>0</v>
      </c>
      <c r="X41" s="86">
        <f t="shared" si="1"/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121</v>
      </c>
      <c r="E42" s="68" t="s">
        <v>43</v>
      </c>
      <c r="F42" s="69" t="s">
        <v>127</v>
      </c>
      <c r="G42" s="70" t="s">
        <v>131</v>
      </c>
      <c r="H42" s="71" t="s">
        <v>132</v>
      </c>
      <c r="I42" s="68" t="s">
        <v>125</v>
      </c>
      <c r="J42" s="72">
        <v>1980</v>
      </c>
      <c r="K42" s="73">
        <v>0.75</v>
      </c>
      <c r="L42" s="74">
        <v>1</v>
      </c>
      <c r="M42" s="75" t="s">
        <v>162</v>
      </c>
      <c r="N42" s="76" t="s">
        <v>165</v>
      </c>
      <c r="O42" s="77"/>
      <c r="P42" s="78" t="s">
        <v>174</v>
      </c>
      <c r="Q42" s="79" t="s">
        <v>206</v>
      </c>
      <c r="R42" s="80" t="s">
        <v>257</v>
      </c>
      <c r="S42" s="81">
        <v>275</v>
      </c>
      <c r="T42" s="82">
        <v>330</v>
      </c>
      <c r="U42" s="83"/>
      <c r="V42" s="84"/>
      <c r="W42" s="85">
        <f t="shared" si="0"/>
        <v>0</v>
      </c>
      <c r="X42" s="86">
        <f t="shared" si="1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118</v>
      </c>
      <c r="B43" s="65" t="s">
        <v>119</v>
      </c>
      <c r="C43" s="66" t="s">
        <v>120</v>
      </c>
      <c r="D43" s="67" t="s">
        <v>121</v>
      </c>
      <c r="E43" s="68" t="s">
        <v>43</v>
      </c>
      <c r="F43" s="69" t="s">
        <v>127</v>
      </c>
      <c r="G43" s="70" t="s">
        <v>131</v>
      </c>
      <c r="H43" s="71" t="s">
        <v>132</v>
      </c>
      <c r="I43" s="68" t="s">
        <v>125</v>
      </c>
      <c r="J43" s="72">
        <v>1981</v>
      </c>
      <c r="K43" s="73">
        <v>0.75</v>
      </c>
      <c r="L43" s="74">
        <v>0</v>
      </c>
      <c r="M43" s="75" t="s">
        <v>161</v>
      </c>
      <c r="N43" s="76"/>
      <c r="O43" s="77"/>
      <c r="P43" s="78" t="s">
        <v>173</v>
      </c>
      <c r="Q43" s="79" t="s">
        <v>208</v>
      </c>
      <c r="R43" s="80" t="s">
        <v>257</v>
      </c>
      <c r="S43" s="81">
        <v>333.33333333333337</v>
      </c>
      <c r="T43" s="82">
        <v>400</v>
      </c>
      <c r="U43" s="83"/>
      <c r="V43" s="84"/>
      <c r="W43" s="85">
        <f t="shared" si="0"/>
        <v>0</v>
      </c>
      <c r="X43" s="86">
        <f t="shared" si="1"/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121</v>
      </c>
      <c r="E44" s="68" t="s">
        <v>43</v>
      </c>
      <c r="F44" s="69" t="s">
        <v>127</v>
      </c>
      <c r="G44" s="70" t="s">
        <v>131</v>
      </c>
      <c r="H44" s="71" t="s">
        <v>132</v>
      </c>
      <c r="I44" s="68" t="s">
        <v>125</v>
      </c>
      <c r="J44" s="72">
        <v>1983</v>
      </c>
      <c r="K44" s="73">
        <v>0.75</v>
      </c>
      <c r="L44" s="74">
        <v>2</v>
      </c>
      <c r="M44" s="75" t="s">
        <v>170</v>
      </c>
      <c r="N44" s="76" t="s">
        <v>171</v>
      </c>
      <c r="O44" s="77"/>
      <c r="P44" s="78" t="s">
        <v>207</v>
      </c>
      <c r="Q44" s="79" t="s">
        <v>209</v>
      </c>
      <c r="R44" s="80" t="s">
        <v>257</v>
      </c>
      <c r="S44" s="81">
        <v>316.66666666666669</v>
      </c>
      <c r="T44" s="82">
        <v>380</v>
      </c>
      <c r="U44" s="83"/>
      <c r="V44" s="84"/>
      <c r="W44" s="85">
        <f t="shared" si="0"/>
        <v>0</v>
      </c>
      <c r="X44" s="86">
        <f t="shared" si="1"/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121</v>
      </c>
      <c r="E45" s="68" t="s">
        <v>43</v>
      </c>
      <c r="F45" s="69" t="s">
        <v>127</v>
      </c>
      <c r="G45" s="70" t="s">
        <v>131</v>
      </c>
      <c r="H45" s="71" t="s">
        <v>132</v>
      </c>
      <c r="I45" s="68" t="s">
        <v>125</v>
      </c>
      <c r="J45" s="72">
        <v>1984</v>
      </c>
      <c r="K45" s="73">
        <v>0.75</v>
      </c>
      <c r="L45" s="74">
        <v>2</v>
      </c>
      <c r="M45" s="75" t="s">
        <v>170</v>
      </c>
      <c r="N45" s="76"/>
      <c r="O45" s="77"/>
      <c r="P45" s="78" t="s">
        <v>207</v>
      </c>
      <c r="Q45" s="79" t="s">
        <v>210</v>
      </c>
      <c r="R45" s="80" t="s">
        <v>257</v>
      </c>
      <c r="S45" s="81">
        <v>300</v>
      </c>
      <c r="T45" s="82">
        <v>360</v>
      </c>
      <c r="U45" s="83"/>
      <c r="V45" s="84"/>
      <c r="W45" s="85">
        <f t="shared" si="0"/>
        <v>0</v>
      </c>
      <c r="X45" s="86">
        <f t="shared" si="1"/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121</v>
      </c>
      <c r="E46" s="68" t="s">
        <v>43</v>
      </c>
      <c r="F46" s="69" t="s">
        <v>127</v>
      </c>
      <c r="G46" s="70" t="s">
        <v>131</v>
      </c>
      <c r="H46" s="71" t="s">
        <v>260</v>
      </c>
      <c r="I46" s="68" t="s">
        <v>125</v>
      </c>
      <c r="J46" s="72">
        <v>1986</v>
      </c>
      <c r="K46" s="73">
        <v>0.75</v>
      </c>
      <c r="L46" s="74">
        <v>12</v>
      </c>
      <c r="M46" s="75" t="s">
        <v>166</v>
      </c>
      <c r="N46" s="76"/>
      <c r="O46" s="77"/>
      <c r="P46" s="78" t="s">
        <v>177</v>
      </c>
      <c r="Q46" s="79" t="s">
        <v>211</v>
      </c>
      <c r="R46" s="80" t="s">
        <v>257</v>
      </c>
      <c r="S46" s="81">
        <v>800</v>
      </c>
      <c r="T46" s="82">
        <v>960</v>
      </c>
      <c r="U46" s="83"/>
      <c r="V46" s="84"/>
      <c r="W46" s="85">
        <f t="shared" si="0"/>
        <v>0</v>
      </c>
      <c r="X46" s="86">
        <f t="shared" si="1"/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121</v>
      </c>
      <c r="E47" s="68" t="s">
        <v>43</v>
      </c>
      <c r="F47" s="69" t="s">
        <v>127</v>
      </c>
      <c r="G47" s="70" t="s">
        <v>131</v>
      </c>
      <c r="H47" s="71" t="s">
        <v>132</v>
      </c>
      <c r="I47" s="68" t="s">
        <v>125</v>
      </c>
      <c r="J47" s="72">
        <v>1987</v>
      </c>
      <c r="K47" s="73">
        <v>0.75</v>
      </c>
      <c r="L47" s="74">
        <v>1</v>
      </c>
      <c r="M47" s="75" t="s">
        <v>170</v>
      </c>
      <c r="N47" s="76"/>
      <c r="O47" s="77"/>
      <c r="P47" s="78" t="s">
        <v>212</v>
      </c>
      <c r="Q47" s="79" t="s">
        <v>214</v>
      </c>
      <c r="R47" s="80" t="s">
        <v>257</v>
      </c>
      <c r="S47" s="81">
        <v>316.66666666666669</v>
      </c>
      <c r="T47" s="82">
        <v>380</v>
      </c>
      <c r="U47" s="83"/>
      <c r="V47" s="84"/>
      <c r="W47" s="85">
        <f t="shared" si="0"/>
        <v>0</v>
      </c>
      <c r="X47" s="86">
        <f t="shared" si="1"/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121</v>
      </c>
      <c r="E48" s="68" t="s">
        <v>43</v>
      </c>
      <c r="F48" s="69" t="s">
        <v>127</v>
      </c>
      <c r="G48" s="70" t="s">
        <v>131</v>
      </c>
      <c r="H48" s="71" t="s">
        <v>132</v>
      </c>
      <c r="I48" s="68" t="s">
        <v>125</v>
      </c>
      <c r="J48" s="72">
        <v>1987</v>
      </c>
      <c r="K48" s="73">
        <v>0.75</v>
      </c>
      <c r="L48" s="74">
        <v>1</v>
      </c>
      <c r="M48" s="75" t="s">
        <v>168</v>
      </c>
      <c r="N48" s="76"/>
      <c r="O48" s="77"/>
      <c r="P48" s="78" t="s">
        <v>213</v>
      </c>
      <c r="Q48" s="79" t="s">
        <v>215</v>
      </c>
      <c r="R48" s="80" t="s">
        <v>257</v>
      </c>
      <c r="S48" s="81">
        <v>316.66666666666669</v>
      </c>
      <c r="T48" s="82">
        <v>380</v>
      </c>
      <c r="U48" s="83"/>
      <c r="V48" s="84"/>
      <c r="W48" s="85">
        <f t="shared" si="0"/>
        <v>0</v>
      </c>
      <c r="X48" s="86">
        <f t="shared" si="1"/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121</v>
      </c>
      <c r="E49" s="68" t="s">
        <v>43</v>
      </c>
      <c r="F49" s="69" t="s">
        <v>127</v>
      </c>
      <c r="G49" s="70" t="s">
        <v>131</v>
      </c>
      <c r="H49" s="71" t="s">
        <v>260</v>
      </c>
      <c r="I49" s="68" t="s">
        <v>125</v>
      </c>
      <c r="J49" s="72">
        <v>1988</v>
      </c>
      <c r="K49" s="73">
        <v>0.75</v>
      </c>
      <c r="L49" s="74">
        <v>12</v>
      </c>
      <c r="M49" s="75" t="s">
        <v>166</v>
      </c>
      <c r="N49" s="76"/>
      <c r="O49" s="77"/>
      <c r="P49" s="78" t="s">
        <v>177</v>
      </c>
      <c r="Q49" s="79" t="s">
        <v>216</v>
      </c>
      <c r="R49" s="80" t="s">
        <v>257</v>
      </c>
      <c r="S49" s="81">
        <v>375</v>
      </c>
      <c r="T49" s="82">
        <v>450</v>
      </c>
      <c r="U49" s="83"/>
      <c r="V49" s="84"/>
      <c r="W49" s="85">
        <f t="shared" si="0"/>
        <v>0</v>
      </c>
      <c r="X49" s="86">
        <f t="shared" si="1"/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121</v>
      </c>
      <c r="E50" s="68" t="s">
        <v>43</v>
      </c>
      <c r="F50" s="69" t="s">
        <v>127</v>
      </c>
      <c r="G50" s="70" t="s">
        <v>131</v>
      </c>
      <c r="H50" s="71" t="s">
        <v>260</v>
      </c>
      <c r="I50" s="68" t="s">
        <v>125</v>
      </c>
      <c r="J50" s="72">
        <v>1989</v>
      </c>
      <c r="K50" s="73">
        <v>0.75</v>
      </c>
      <c r="L50" s="74">
        <v>12</v>
      </c>
      <c r="M50" s="75" t="s">
        <v>166</v>
      </c>
      <c r="N50" s="76"/>
      <c r="O50" s="77"/>
      <c r="P50" s="78" t="s">
        <v>177</v>
      </c>
      <c r="Q50" s="79" t="s">
        <v>217</v>
      </c>
      <c r="R50" s="80" t="s">
        <v>257</v>
      </c>
      <c r="S50" s="81">
        <v>450</v>
      </c>
      <c r="T50" s="82">
        <v>540</v>
      </c>
      <c r="U50" s="83"/>
      <c r="V50" s="84"/>
      <c r="W50" s="85">
        <f t="shared" si="0"/>
        <v>0</v>
      </c>
      <c r="X50" s="86">
        <f t="shared" si="1"/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121</v>
      </c>
      <c r="E51" s="68" t="s">
        <v>43</v>
      </c>
      <c r="F51" s="69" t="s">
        <v>127</v>
      </c>
      <c r="G51" s="70" t="s">
        <v>131</v>
      </c>
      <c r="H51" s="71" t="s">
        <v>260</v>
      </c>
      <c r="I51" s="68" t="s">
        <v>125</v>
      </c>
      <c r="J51" s="72">
        <v>1991</v>
      </c>
      <c r="K51" s="73">
        <v>0.75</v>
      </c>
      <c r="L51" s="74">
        <v>12</v>
      </c>
      <c r="M51" s="75" t="s">
        <v>166</v>
      </c>
      <c r="N51" s="76"/>
      <c r="O51" s="77"/>
      <c r="P51" s="78" t="s">
        <v>177</v>
      </c>
      <c r="Q51" s="79" t="s">
        <v>223</v>
      </c>
      <c r="R51" s="80" t="s">
        <v>257</v>
      </c>
      <c r="S51" s="81">
        <v>358.33333333333337</v>
      </c>
      <c r="T51" s="82">
        <v>430</v>
      </c>
      <c r="U51" s="83"/>
      <c r="V51" s="84"/>
      <c r="W51" s="85">
        <f t="shared" si="0"/>
        <v>0</v>
      </c>
      <c r="X51" s="86">
        <f t="shared" si="1"/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121</v>
      </c>
      <c r="E52" s="68" t="s">
        <v>43</v>
      </c>
      <c r="F52" s="69" t="s">
        <v>127</v>
      </c>
      <c r="G52" s="70" t="s">
        <v>131</v>
      </c>
      <c r="H52" s="71" t="s">
        <v>260</v>
      </c>
      <c r="I52" s="68" t="s">
        <v>125</v>
      </c>
      <c r="J52" s="72">
        <v>1992</v>
      </c>
      <c r="K52" s="73">
        <v>0.75</v>
      </c>
      <c r="L52" s="74">
        <v>12</v>
      </c>
      <c r="M52" s="75" t="s">
        <v>166</v>
      </c>
      <c r="N52" s="76"/>
      <c r="O52" s="77"/>
      <c r="P52" s="78" t="s">
        <v>177</v>
      </c>
      <c r="Q52" s="79" t="s">
        <v>224</v>
      </c>
      <c r="R52" s="80" t="s">
        <v>257</v>
      </c>
      <c r="S52" s="81">
        <v>358.33333333333337</v>
      </c>
      <c r="T52" s="82">
        <v>430</v>
      </c>
      <c r="U52" s="83"/>
      <c r="V52" s="84"/>
      <c r="W52" s="85">
        <f t="shared" si="0"/>
        <v>0</v>
      </c>
      <c r="X52" s="86">
        <f t="shared" si="1"/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121</v>
      </c>
      <c r="E53" s="68" t="s">
        <v>43</v>
      </c>
      <c r="F53" s="69" t="s">
        <v>127</v>
      </c>
      <c r="G53" s="70" t="s">
        <v>131</v>
      </c>
      <c r="H53" s="71" t="s">
        <v>260</v>
      </c>
      <c r="I53" s="68" t="s">
        <v>125</v>
      </c>
      <c r="J53" s="72">
        <v>1993</v>
      </c>
      <c r="K53" s="73">
        <v>0.75</v>
      </c>
      <c r="L53" s="74">
        <v>12</v>
      </c>
      <c r="M53" s="75" t="s">
        <v>166</v>
      </c>
      <c r="N53" s="76"/>
      <c r="O53" s="77"/>
      <c r="P53" s="78" t="s">
        <v>177</v>
      </c>
      <c r="Q53" s="79" t="s">
        <v>225</v>
      </c>
      <c r="R53" s="80" t="s">
        <v>257</v>
      </c>
      <c r="S53" s="81">
        <v>391.66666666666669</v>
      </c>
      <c r="T53" s="82">
        <v>470</v>
      </c>
      <c r="U53" s="83"/>
      <c r="V53" s="84"/>
      <c r="W53" s="85">
        <f t="shared" si="0"/>
        <v>0</v>
      </c>
      <c r="X53" s="86">
        <f t="shared" si="1"/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121</v>
      </c>
      <c r="E54" s="68" t="s">
        <v>43</v>
      </c>
      <c r="F54" s="69" t="s">
        <v>127</v>
      </c>
      <c r="G54" s="70" t="s">
        <v>131</v>
      </c>
      <c r="H54" s="71" t="s">
        <v>260</v>
      </c>
      <c r="I54" s="68" t="s">
        <v>125</v>
      </c>
      <c r="J54" s="72">
        <v>1995</v>
      </c>
      <c r="K54" s="73">
        <v>0.75</v>
      </c>
      <c r="L54" s="74">
        <v>12</v>
      </c>
      <c r="M54" s="75" t="s">
        <v>166</v>
      </c>
      <c r="N54" s="76"/>
      <c r="O54" s="77"/>
      <c r="P54" s="78" t="s">
        <v>177</v>
      </c>
      <c r="Q54" s="79" t="s">
        <v>226</v>
      </c>
      <c r="R54" s="80" t="s">
        <v>257</v>
      </c>
      <c r="S54" s="81">
        <v>475</v>
      </c>
      <c r="T54" s="82">
        <v>570</v>
      </c>
      <c r="U54" s="83"/>
      <c r="V54" s="84"/>
      <c r="W54" s="85">
        <f t="shared" si="0"/>
        <v>0</v>
      </c>
      <c r="X54" s="86">
        <f t="shared" si="1"/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121</v>
      </c>
      <c r="E55" s="68" t="s">
        <v>43</v>
      </c>
      <c r="F55" s="69" t="s">
        <v>127</v>
      </c>
      <c r="G55" s="70" t="s">
        <v>131</v>
      </c>
      <c r="H55" s="71" t="s">
        <v>260</v>
      </c>
      <c r="I55" s="68" t="s">
        <v>125</v>
      </c>
      <c r="J55" s="72">
        <v>1996</v>
      </c>
      <c r="K55" s="73">
        <v>0.75</v>
      </c>
      <c r="L55" s="74">
        <v>12</v>
      </c>
      <c r="M55" s="75" t="s">
        <v>166</v>
      </c>
      <c r="N55" s="76"/>
      <c r="O55" s="77"/>
      <c r="P55" s="78" t="s">
        <v>177</v>
      </c>
      <c r="Q55" s="79" t="s">
        <v>227</v>
      </c>
      <c r="R55" s="80" t="s">
        <v>257</v>
      </c>
      <c r="S55" s="81">
        <v>516.66666666666674</v>
      </c>
      <c r="T55" s="82">
        <v>620</v>
      </c>
      <c r="U55" s="83"/>
      <c r="V55" s="84"/>
      <c r="W55" s="85">
        <f t="shared" si="0"/>
        <v>0</v>
      </c>
      <c r="X55" s="86">
        <f t="shared" si="1"/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121</v>
      </c>
      <c r="E56" s="68" t="s">
        <v>43</v>
      </c>
      <c r="F56" s="69" t="s">
        <v>127</v>
      </c>
      <c r="G56" s="70" t="s">
        <v>131</v>
      </c>
      <c r="H56" s="71" t="s">
        <v>260</v>
      </c>
      <c r="I56" s="68" t="s">
        <v>125</v>
      </c>
      <c r="J56" s="72">
        <v>1997</v>
      </c>
      <c r="K56" s="73">
        <v>0.75</v>
      </c>
      <c r="L56" s="74">
        <v>12</v>
      </c>
      <c r="M56" s="75" t="s">
        <v>166</v>
      </c>
      <c r="N56" s="76"/>
      <c r="O56" s="77"/>
      <c r="P56" s="78" t="s">
        <v>177</v>
      </c>
      <c r="Q56" s="79" t="s">
        <v>228</v>
      </c>
      <c r="R56" s="80" t="s">
        <v>257</v>
      </c>
      <c r="S56" s="81">
        <v>391.66666666666669</v>
      </c>
      <c r="T56" s="82">
        <v>470</v>
      </c>
      <c r="U56" s="83"/>
      <c r="V56" s="84"/>
      <c r="W56" s="85">
        <f t="shared" si="0"/>
        <v>0</v>
      </c>
      <c r="X56" s="86">
        <f t="shared" si="1"/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121</v>
      </c>
      <c r="E57" s="68" t="s">
        <v>43</v>
      </c>
      <c r="F57" s="69" t="s">
        <v>127</v>
      </c>
      <c r="G57" s="70" t="s">
        <v>131</v>
      </c>
      <c r="H57" s="71" t="s">
        <v>260</v>
      </c>
      <c r="I57" s="68" t="s">
        <v>125</v>
      </c>
      <c r="J57" s="72">
        <v>1998</v>
      </c>
      <c r="K57" s="73">
        <v>0.75</v>
      </c>
      <c r="L57" s="74">
        <v>12</v>
      </c>
      <c r="M57" s="75" t="s">
        <v>166</v>
      </c>
      <c r="N57" s="76"/>
      <c r="O57" s="77"/>
      <c r="P57" s="78" t="s">
        <v>177</v>
      </c>
      <c r="Q57" s="79" t="s">
        <v>229</v>
      </c>
      <c r="R57" s="80" t="s">
        <v>257</v>
      </c>
      <c r="S57" s="81">
        <v>475</v>
      </c>
      <c r="T57" s="82">
        <v>570</v>
      </c>
      <c r="U57" s="83"/>
      <c r="V57" s="84"/>
      <c r="W57" s="85">
        <f t="shared" si="0"/>
        <v>0</v>
      </c>
      <c r="X57" s="86">
        <f t="shared" si="1"/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121</v>
      </c>
      <c r="E58" s="68" t="s">
        <v>43</v>
      </c>
      <c r="F58" s="69" t="s">
        <v>127</v>
      </c>
      <c r="G58" s="70" t="s">
        <v>131</v>
      </c>
      <c r="H58" s="71" t="s">
        <v>132</v>
      </c>
      <c r="I58" s="68" t="s">
        <v>125</v>
      </c>
      <c r="J58" s="72">
        <v>2000</v>
      </c>
      <c r="K58" s="73">
        <v>0.75</v>
      </c>
      <c r="L58" s="74">
        <v>6</v>
      </c>
      <c r="M58" s="75" t="s">
        <v>167</v>
      </c>
      <c r="N58" s="76"/>
      <c r="O58" s="77"/>
      <c r="P58" s="78" t="s">
        <v>218</v>
      </c>
      <c r="Q58" s="79" t="s">
        <v>230</v>
      </c>
      <c r="R58" s="80" t="s">
        <v>257</v>
      </c>
      <c r="S58" s="81">
        <v>1666.6666666666667</v>
      </c>
      <c r="T58" s="82">
        <v>2000</v>
      </c>
      <c r="U58" s="83"/>
      <c r="V58" s="84"/>
      <c r="W58" s="85">
        <f t="shared" si="0"/>
        <v>0</v>
      </c>
      <c r="X58" s="86">
        <f t="shared" si="1"/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121</v>
      </c>
      <c r="E59" s="68" t="s">
        <v>43</v>
      </c>
      <c r="F59" s="69" t="s">
        <v>127</v>
      </c>
      <c r="G59" s="70" t="s">
        <v>133</v>
      </c>
      <c r="H59" s="71" t="s">
        <v>134</v>
      </c>
      <c r="I59" s="68" t="s">
        <v>125</v>
      </c>
      <c r="J59" s="72">
        <v>1982</v>
      </c>
      <c r="K59" s="73">
        <v>0.75</v>
      </c>
      <c r="L59" s="74">
        <v>7</v>
      </c>
      <c r="M59" s="75" t="s">
        <v>162</v>
      </c>
      <c r="N59" s="76"/>
      <c r="O59" s="77" t="s">
        <v>172</v>
      </c>
      <c r="P59" s="78" t="s">
        <v>219</v>
      </c>
      <c r="Q59" s="79" t="s">
        <v>231</v>
      </c>
      <c r="R59" s="80" t="s">
        <v>257</v>
      </c>
      <c r="S59" s="81">
        <v>666.66666666666674</v>
      </c>
      <c r="T59" s="82">
        <v>800</v>
      </c>
      <c r="U59" s="83"/>
      <c r="V59" s="84"/>
      <c r="W59" s="85">
        <f t="shared" si="0"/>
        <v>0</v>
      </c>
      <c r="X59" s="86">
        <f t="shared" si="1"/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121</v>
      </c>
      <c r="E60" s="68" t="s">
        <v>43</v>
      </c>
      <c r="F60" s="69" t="s">
        <v>127</v>
      </c>
      <c r="G60" s="70" t="s">
        <v>133</v>
      </c>
      <c r="H60" s="71" t="s">
        <v>261</v>
      </c>
      <c r="I60" s="68" t="s">
        <v>125</v>
      </c>
      <c r="J60" s="72">
        <v>1989</v>
      </c>
      <c r="K60" s="73">
        <v>0.75</v>
      </c>
      <c r="L60" s="74">
        <v>10</v>
      </c>
      <c r="M60" s="75" t="s">
        <v>166</v>
      </c>
      <c r="N60" s="76"/>
      <c r="O60" s="77"/>
      <c r="P60" s="78" t="s">
        <v>177</v>
      </c>
      <c r="Q60" s="79" t="s">
        <v>232</v>
      </c>
      <c r="R60" s="80" t="s">
        <v>257</v>
      </c>
      <c r="S60" s="81">
        <v>233.33333333333334</v>
      </c>
      <c r="T60" s="82">
        <v>280</v>
      </c>
      <c r="U60" s="83"/>
      <c r="V60" s="84"/>
      <c r="W60" s="85">
        <f t="shared" si="0"/>
        <v>0</v>
      </c>
      <c r="X60" s="86">
        <f t="shared" si="1"/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121</v>
      </c>
      <c r="E61" s="68" t="s">
        <v>43</v>
      </c>
      <c r="F61" s="69" t="s">
        <v>135</v>
      </c>
      <c r="G61" s="70" t="s">
        <v>136</v>
      </c>
      <c r="H61" s="71" t="s">
        <v>137</v>
      </c>
      <c r="I61" s="68" t="s">
        <v>125</v>
      </c>
      <c r="J61" s="72">
        <v>1981</v>
      </c>
      <c r="K61" s="73">
        <v>0.75</v>
      </c>
      <c r="L61" s="74">
        <v>1</v>
      </c>
      <c r="M61" s="75">
        <v>-2</v>
      </c>
      <c r="N61" s="76"/>
      <c r="O61" s="77"/>
      <c r="P61" s="78" t="s">
        <v>220</v>
      </c>
      <c r="Q61" s="79" t="s">
        <v>233</v>
      </c>
      <c r="R61" s="80" t="s">
        <v>257</v>
      </c>
      <c r="S61" s="81">
        <v>458.33333333333337</v>
      </c>
      <c r="T61" s="82">
        <v>550</v>
      </c>
      <c r="U61" s="83"/>
      <c r="V61" s="84"/>
      <c r="W61" s="85">
        <f t="shared" si="0"/>
        <v>0</v>
      </c>
      <c r="X61" s="86">
        <f t="shared" si="1"/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121</v>
      </c>
      <c r="E62" s="68" t="s">
        <v>43</v>
      </c>
      <c r="F62" s="69" t="s">
        <v>135</v>
      </c>
      <c r="G62" s="70" t="s">
        <v>136</v>
      </c>
      <c r="H62" s="71" t="s">
        <v>262</v>
      </c>
      <c r="I62" s="68" t="s">
        <v>125</v>
      </c>
      <c r="J62" s="72">
        <v>1988</v>
      </c>
      <c r="K62" s="73">
        <v>0.75</v>
      </c>
      <c r="L62" s="74">
        <v>12</v>
      </c>
      <c r="M62" s="75" t="s">
        <v>166</v>
      </c>
      <c r="N62" s="76"/>
      <c r="O62" s="77"/>
      <c r="P62" s="78" t="s">
        <v>177</v>
      </c>
      <c r="Q62" s="79" t="s">
        <v>234</v>
      </c>
      <c r="R62" s="80" t="s">
        <v>257</v>
      </c>
      <c r="S62" s="81">
        <v>400</v>
      </c>
      <c r="T62" s="82">
        <v>480</v>
      </c>
      <c r="U62" s="83"/>
      <c r="V62" s="84"/>
      <c r="W62" s="85">
        <f t="shared" si="0"/>
        <v>0</v>
      </c>
      <c r="X62" s="86">
        <f t="shared" si="1"/>
        <v>0</v>
      </c>
      <c r="Y62" s="59"/>
      <c r="Z62" s="87"/>
      <c r="AA62" s="88"/>
      <c r="AB62" s="89"/>
      <c r="AC62" s="90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121</v>
      </c>
      <c r="E63" s="68" t="s">
        <v>43</v>
      </c>
      <c r="F63" s="69" t="s">
        <v>135</v>
      </c>
      <c r="G63" s="70" t="s">
        <v>138</v>
      </c>
      <c r="H63" s="71" t="s">
        <v>139</v>
      </c>
      <c r="I63" s="68" t="s">
        <v>125</v>
      </c>
      <c r="J63" s="72">
        <v>1969</v>
      </c>
      <c r="K63" s="73">
        <v>0.75</v>
      </c>
      <c r="L63" s="74">
        <v>1</v>
      </c>
      <c r="M63" s="75" t="s">
        <v>161</v>
      </c>
      <c r="N63" s="76"/>
      <c r="O63" s="77" t="s">
        <v>169</v>
      </c>
      <c r="P63" s="78" t="s">
        <v>221</v>
      </c>
      <c r="Q63" s="79" t="s">
        <v>235</v>
      </c>
      <c r="R63" s="80" t="s">
        <v>257</v>
      </c>
      <c r="S63" s="81">
        <v>291.66666666666669</v>
      </c>
      <c r="T63" s="82">
        <v>350</v>
      </c>
      <c r="U63" s="83"/>
      <c r="V63" s="84"/>
      <c r="W63" s="85">
        <f t="shared" si="0"/>
        <v>0</v>
      </c>
      <c r="X63" s="86">
        <f t="shared" si="1"/>
        <v>0</v>
      </c>
      <c r="Y63" s="59"/>
      <c r="Z63" s="87"/>
      <c r="AA63" s="88"/>
      <c r="AB63" s="89"/>
      <c r="AC63" s="90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121</v>
      </c>
      <c r="E64" s="68" t="s">
        <v>43</v>
      </c>
      <c r="F64" s="69" t="s">
        <v>135</v>
      </c>
      <c r="G64" s="70" t="s">
        <v>138</v>
      </c>
      <c r="H64" s="71" t="s">
        <v>139</v>
      </c>
      <c r="I64" s="68" t="s">
        <v>125</v>
      </c>
      <c r="J64" s="72">
        <v>1969</v>
      </c>
      <c r="K64" s="73">
        <v>0.75</v>
      </c>
      <c r="L64" s="74">
        <v>1</v>
      </c>
      <c r="M64" s="75" t="s">
        <v>162</v>
      </c>
      <c r="N64" s="76"/>
      <c r="O64" s="77" t="s">
        <v>169</v>
      </c>
      <c r="P64" s="78" t="s">
        <v>174</v>
      </c>
      <c r="Q64" s="79" t="s">
        <v>236</v>
      </c>
      <c r="R64" s="80" t="s">
        <v>257</v>
      </c>
      <c r="S64" s="81">
        <v>291.66666666666669</v>
      </c>
      <c r="T64" s="82">
        <v>350</v>
      </c>
      <c r="U64" s="83"/>
      <c r="V64" s="84"/>
      <c r="W64" s="85">
        <f t="shared" si="0"/>
        <v>0</v>
      </c>
      <c r="X64" s="86">
        <f t="shared" si="1"/>
        <v>0</v>
      </c>
      <c r="Y64" s="59"/>
      <c r="Z64" s="87"/>
      <c r="AA64" s="88"/>
      <c r="AB64" s="89"/>
      <c r="AC64" s="90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121</v>
      </c>
      <c r="E65" s="68" t="s">
        <v>43</v>
      </c>
      <c r="F65" s="69" t="s">
        <v>140</v>
      </c>
      <c r="G65" s="70" t="s">
        <v>141</v>
      </c>
      <c r="H65" s="71" t="s">
        <v>263</v>
      </c>
      <c r="I65" s="68" t="s">
        <v>125</v>
      </c>
      <c r="J65" s="72">
        <v>1985</v>
      </c>
      <c r="K65" s="73">
        <v>0.75</v>
      </c>
      <c r="L65" s="74">
        <v>12</v>
      </c>
      <c r="M65" s="75" t="s">
        <v>166</v>
      </c>
      <c r="N65" s="76"/>
      <c r="O65" s="77"/>
      <c r="P65" s="78" t="s">
        <v>177</v>
      </c>
      <c r="Q65" s="79" t="s">
        <v>237</v>
      </c>
      <c r="R65" s="80" t="s">
        <v>257</v>
      </c>
      <c r="S65" s="81">
        <v>212.5</v>
      </c>
      <c r="T65" s="82">
        <v>255</v>
      </c>
      <c r="U65" s="83"/>
      <c r="V65" s="84"/>
      <c r="W65" s="85">
        <f t="shared" si="0"/>
        <v>0</v>
      </c>
      <c r="X65" s="86">
        <f t="shared" si="1"/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121</v>
      </c>
      <c r="E66" s="68" t="s">
        <v>43</v>
      </c>
      <c r="F66" s="69" t="s">
        <v>140</v>
      </c>
      <c r="G66" s="70" t="s">
        <v>142</v>
      </c>
      <c r="H66" s="71" t="s">
        <v>143</v>
      </c>
      <c r="I66" s="68" t="s">
        <v>125</v>
      </c>
      <c r="J66" s="72">
        <v>1982</v>
      </c>
      <c r="K66" s="73">
        <v>0.75</v>
      </c>
      <c r="L66" s="74">
        <v>4</v>
      </c>
      <c r="M66" s="75" t="s">
        <v>161</v>
      </c>
      <c r="N66" s="76"/>
      <c r="O66" s="77"/>
      <c r="P66" s="78" t="s">
        <v>222</v>
      </c>
      <c r="Q66" s="79" t="s">
        <v>238</v>
      </c>
      <c r="R66" s="80" t="s">
        <v>257</v>
      </c>
      <c r="S66" s="81">
        <v>116.66666666666667</v>
      </c>
      <c r="T66" s="82">
        <v>140</v>
      </c>
      <c r="U66" s="83"/>
      <c r="V66" s="84"/>
      <c r="W66" s="85">
        <f t="shared" si="0"/>
        <v>0</v>
      </c>
      <c r="X66" s="86">
        <f t="shared" si="1"/>
        <v>0</v>
      </c>
      <c r="Y66" s="59"/>
      <c r="Z66" s="87"/>
      <c r="AA66" s="88"/>
      <c r="AB66" s="89"/>
      <c r="AC66" s="90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121</v>
      </c>
      <c r="E67" s="68" t="s">
        <v>43</v>
      </c>
      <c r="F67" s="69" t="s">
        <v>140</v>
      </c>
      <c r="G67" s="70" t="s">
        <v>144</v>
      </c>
      <c r="H67" s="71" t="s">
        <v>264</v>
      </c>
      <c r="I67" s="68" t="s">
        <v>125</v>
      </c>
      <c r="J67" s="72">
        <v>1983</v>
      </c>
      <c r="K67" s="73">
        <v>0.75</v>
      </c>
      <c r="L67" s="74">
        <v>12</v>
      </c>
      <c r="M67" s="75" t="s">
        <v>166</v>
      </c>
      <c r="N67" s="76"/>
      <c r="O67" s="77"/>
      <c r="P67" s="78" t="s">
        <v>177</v>
      </c>
      <c r="Q67" s="79" t="s">
        <v>240</v>
      </c>
      <c r="R67" s="80" t="s">
        <v>257</v>
      </c>
      <c r="S67" s="81">
        <v>66.666666666666671</v>
      </c>
      <c r="T67" s="82">
        <v>80</v>
      </c>
      <c r="U67" s="83"/>
      <c r="V67" s="84"/>
      <c r="W67" s="85">
        <f t="shared" si="0"/>
        <v>0</v>
      </c>
      <c r="X67" s="86">
        <f t="shared" si="1"/>
        <v>0</v>
      </c>
      <c r="Y67" s="59"/>
      <c r="Z67" s="87"/>
      <c r="AA67" s="88"/>
      <c r="AB67" s="89"/>
      <c r="AC67" s="90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121</v>
      </c>
      <c r="E68" s="68" t="s">
        <v>43</v>
      </c>
      <c r="F68" s="69" t="s">
        <v>140</v>
      </c>
      <c r="G68" s="70" t="s">
        <v>145</v>
      </c>
      <c r="H68" s="71" t="s">
        <v>146</v>
      </c>
      <c r="I68" s="68" t="s">
        <v>125</v>
      </c>
      <c r="J68" s="72">
        <v>1979</v>
      </c>
      <c r="K68" s="73">
        <v>0.75</v>
      </c>
      <c r="L68" s="74">
        <v>1</v>
      </c>
      <c r="M68" s="75" t="s">
        <v>161</v>
      </c>
      <c r="N68" s="76"/>
      <c r="O68" s="77"/>
      <c r="P68" s="78" t="s">
        <v>239</v>
      </c>
      <c r="Q68" s="79" t="s">
        <v>241</v>
      </c>
      <c r="R68" s="80" t="s">
        <v>257</v>
      </c>
      <c r="S68" s="81">
        <v>1666.6666666666667</v>
      </c>
      <c r="T68" s="82">
        <v>2000</v>
      </c>
      <c r="U68" s="83"/>
      <c r="V68" s="84"/>
      <c r="W68" s="85">
        <f t="shared" si="0"/>
        <v>0</v>
      </c>
      <c r="X68" s="86">
        <f t="shared" si="1"/>
        <v>0</v>
      </c>
      <c r="Y68" s="59"/>
      <c r="Z68" s="87"/>
      <c r="AA68" s="88"/>
      <c r="AB68" s="89"/>
      <c r="AC68" s="90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121</v>
      </c>
      <c r="E69" s="68" t="s">
        <v>43</v>
      </c>
      <c r="F69" s="69" t="s">
        <v>140</v>
      </c>
      <c r="G69" s="70" t="s">
        <v>145</v>
      </c>
      <c r="H69" s="71" t="s">
        <v>146</v>
      </c>
      <c r="I69" s="68" t="s">
        <v>125</v>
      </c>
      <c r="J69" s="72">
        <v>1993</v>
      </c>
      <c r="K69" s="73">
        <v>0.75</v>
      </c>
      <c r="L69" s="74">
        <v>2</v>
      </c>
      <c r="M69" s="75" t="s">
        <v>167</v>
      </c>
      <c r="N69" s="76"/>
      <c r="O69" s="77"/>
      <c r="P69" s="78" t="s">
        <v>239</v>
      </c>
      <c r="Q69" s="79" t="s">
        <v>242</v>
      </c>
      <c r="R69" s="80" t="s">
        <v>257</v>
      </c>
      <c r="S69" s="81">
        <v>2500</v>
      </c>
      <c r="T69" s="82">
        <v>3000</v>
      </c>
      <c r="U69" s="83"/>
      <c r="V69" s="84"/>
      <c r="W69" s="85">
        <f t="shared" si="0"/>
        <v>0</v>
      </c>
      <c r="X69" s="86">
        <f t="shared" si="1"/>
        <v>0</v>
      </c>
      <c r="Y69" s="59"/>
      <c r="Z69" s="87"/>
      <c r="AA69" s="88"/>
      <c r="AB69" s="89"/>
      <c r="AC69" s="90"/>
    </row>
    <row r="70" spans="1:29" ht="15.75" customHeight="1" x14ac:dyDescent="0.2">
      <c r="A70" s="64" t="s">
        <v>118</v>
      </c>
      <c r="B70" s="65" t="s">
        <v>119</v>
      </c>
      <c r="C70" s="66" t="s">
        <v>120</v>
      </c>
      <c r="D70" s="67" t="s">
        <v>121</v>
      </c>
      <c r="E70" s="68" t="s">
        <v>43</v>
      </c>
      <c r="F70" s="69" t="s">
        <v>147</v>
      </c>
      <c r="G70" s="70" t="s">
        <v>148</v>
      </c>
      <c r="H70" s="71" t="s">
        <v>265</v>
      </c>
      <c r="I70" s="68" t="s">
        <v>125</v>
      </c>
      <c r="J70" s="72">
        <v>1988</v>
      </c>
      <c r="K70" s="73">
        <v>0.75</v>
      </c>
      <c r="L70" s="74">
        <v>12</v>
      </c>
      <c r="M70" s="75" t="s">
        <v>166</v>
      </c>
      <c r="N70" s="76"/>
      <c r="O70" s="77"/>
      <c r="P70" s="78" t="s">
        <v>177</v>
      </c>
      <c r="Q70" s="79" t="s">
        <v>244</v>
      </c>
      <c r="R70" s="80" t="s">
        <v>257</v>
      </c>
      <c r="S70" s="81">
        <v>400</v>
      </c>
      <c r="T70" s="82">
        <v>480</v>
      </c>
      <c r="U70" s="83"/>
      <c r="V70" s="84"/>
      <c r="W70" s="85">
        <f t="shared" si="0"/>
        <v>0</v>
      </c>
      <c r="X70" s="86">
        <f t="shared" si="1"/>
        <v>0</v>
      </c>
      <c r="Y70" s="59"/>
      <c r="Z70" s="87"/>
      <c r="AA70" s="88"/>
      <c r="AB70" s="89"/>
      <c r="AC70" s="90"/>
    </row>
    <row r="71" spans="1:29" ht="15.75" customHeight="1" x14ac:dyDescent="0.2">
      <c r="A71" s="64" t="s">
        <v>118</v>
      </c>
      <c r="B71" s="65" t="s">
        <v>119</v>
      </c>
      <c r="C71" s="66" t="s">
        <v>120</v>
      </c>
      <c r="D71" s="67" t="s">
        <v>121</v>
      </c>
      <c r="E71" s="68" t="s">
        <v>43</v>
      </c>
      <c r="F71" s="69" t="s">
        <v>147</v>
      </c>
      <c r="G71" s="70" t="s">
        <v>149</v>
      </c>
      <c r="H71" s="71" t="s">
        <v>150</v>
      </c>
      <c r="I71" s="68" t="s">
        <v>125</v>
      </c>
      <c r="J71" s="72">
        <v>1983</v>
      </c>
      <c r="K71" s="73">
        <v>0.75</v>
      </c>
      <c r="L71" s="74">
        <v>1</v>
      </c>
      <c r="M71" s="75" t="s">
        <v>170</v>
      </c>
      <c r="N71" s="76"/>
      <c r="O71" s="77"/>
      <c r="P71" s="78" t="s">
        <v>243</v>
      </c>
      <c r="Q71" s="79" t="s">
        <v>245</v>
      </c>
      <c r="R71" s="80" t="s">
        <v>257</v>
      </c>
      <c r="S71" s="81">
        <v>583.33333333333337</v>
      </c>
      <c r="T71" s="82">
        <v>700</v>
      </c>
      <c r="U71" s="83"/>
      <c r="V71" s="84"/>
      <c r="W71" s="85">
        <f t="shared" si="0"/>
        <v>0</v>
      </c>
      <c r="X71" s="86">
        <f t="shared" si="1"/>
        <v>0</v>
      </c>
      <c r="Y71" s="59"/>
      <c r="Z71" s="87"/>
      <c r="AA71" s="88"/>
      <c r="AB71" s="89"/>
      <c r="AC71" s="90"/>
    </row>
    <row r="72" spans="1:29" ht="15.75" customHeight="1" x14ac:dyDescent="0.2">
      <c r="A72" s="64" t="s">
        <v>118</v>
      </c>
      <c r="B72" s="65" t="s">
        <v>119</v>
      </c>
      <c r="C72" s="66" t="s">
        <v>120</v>
      </c>
      <c r="D72" s="67" t="s">
        <v>121</v>
      </c>
      <c r="E72" s="68" t="s">
        <v>43</v>
      </c>
      <c r="F72" s="69" t="s">
        <v>147</v>
      </c>
      <c r="G72" s="70" t="s">
        <v>149</v>
      </c>
      <c r="H72" s="71" t="s">
        <v>150</v>
      </c>
      <c r="I72" s="68" t="s">
        <v>125</v>
      </c>
      <c r="J72" s="72">
        <v>1986</v>
      </c>
      <c r="K72" s="73">
        <v>0.75</v>
      </c>
      <c r="L72" s="74">
        <v>2</v>
      </c>
      <c r="M72" s="75" t="s">
        <v>170</v>
      </c>
      <c r="N72" s="76"/>
      <c r="O72" s="77"/>
      <c r="P72" s="78" t="s">
        <v>243</v>
      </c>
      <c r="Q72" s="79" t="s">
        <v>246</v>
      </c>
      <c r="R72" s="80" t="s">
        <v>257</v>
      </c>
      <c r="S72" s="81">
        <v>483.33333333333337</v>
      </c>
      <c r="T72" s="82">
        <v>580</v>
      </c>
      <c r="U72" s="83"/>
      <c r="V72" s="84"/>
      <c r="W72" s="85">
        <f t="shared" ref="W72:W81" si="2">V72*S72</f>
        <v>0</v>
      </c>
      <c r="X72" s="86">
        <f t="shared" ref="X72:X81" si="3">V72*T72</f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118</v>
      </c>
      <c r="B73" s="65" t="s">
        <v>119</v>
      </c>
      <c r="C73" s="66" t="s">
        <v>120</v>
      </c>
      <c r="D73" s="67" t="s">
        <v>121</v>
      </c>
      <c r="E73" s="68" t="s">
        <v>43</v>
      </c>
      <c r="F73" s="69" t="s">
        <v>147</v>
      </c>
      <c r="G73" s="70" t="s">
        <v>149</v>
      </c>
      <c r="H73" s="71" t="s">
        <v>266</v>
      </c>
      <c r="I73" s="68" t="s">
        <v>125</v>
      </c>
      <c r="J73" s="72">
        <v>1990</v>
      </c>
      <c r="K73" s="73">
        <v>0.75</v>
      </c>
      <c r="L73" s="74">
        <v>0</v>
      </c>
      <c r="M73" s="75" t="s">
        <v>166</v>
      </c>
      <c r="N73" s="76"/>
      <c r="O73" s="77"/>
      <c r="P73" s="78" t="s">
        <v>177</v>
      </c>
      <c r="Q73" s="79" t="s">
        <v>247</v>
      </c>
      <c r="R73" s="80" t="s">
        <v>257</v>
      </c>
      <c r="S73" s="81">
        <v>1000</v>
      </c>
      <c r="T73" s="82">
        <v>1200</v>
      </c>
      <c r="U73" s="83"/>
      <c r="V73" s="84"/>
      <c r="W73" s="85">
        <f t="shared" si="2"/>
        <v>0</v>
      </c>
      <c r="X73" s="86">
        <f t="shared" si="3"/>
        <v>0</v>
      </c>
      <c r="Y73" s="59"/>
      <c r="Z73" s="87"/>
      <c r="AA73" s="88"/>
      <c r="AB73" s="89"/>
      <c r="AC73" s="90"/>
    </row>
    <row r="74" spans="1:29" ht="15.75" customHeight="1" x14ac:dyDescent="0.2">
      <c r="A74" s="64" t="s">
        <v>118</v>
      </c>
      <c r="B74" s="65" t="s">
        <v>119</v>
      </c>
      <c r="C74" s="66" t="s">
        <v>120</v>
      </c>
      <c r="D74" s="67" t="s">
        <v>121</v>
      </c>
      <c r="E74" s="68" t="s">
        <v>43</v>
      </c>
      <c r="F74" s="69" t="s">
        <v>147</v>
      </c>
      <c r="G74" s="70" t="s">
        <v>149</v>
      </c>
      <c r="H74" s="71" t="s">
        <v>266</v>
      </c>
      <c r="I74" s="68" t="s">
        <v>125</v>
      </c>
      <c r="J74" s="72">
        <v>1992</v>
      </c>
      <c r="K74" s="73">
        <v>0.75</v>
      </c>
      <c r="L74" s="74">
        <v>12</v>
      </c>
      <c r="M74" s="75" t="s">
        <v>166</v>
      </c>
      <c r="N74" s="76"/>
      <c r="O74" s="77"/>
      <c r="P74" s="78" t="s">
        <v>177</v>
      </c>
      <c r="Q74" s="79" t="s">
        <v>248</v>
      </c>
      <c r="R74" s="80" t="s">
        <v>257</v>
      </c>
      <c r="S74" s="81">
        <v>350</v>
      </c>
      <c r="T74" s="82">
        <v>420</v>
      </c>
      <c r="U74" s="83"/>
      <c r="V74" s="84"/>
      <c r="W74" s="85">
        <f t="shared" si="2"/>
        <v>0</v>
      </c>
      <c r="X74" s="86">
        <f t="shared" si="3"/>
        <v>0</v>
      </c>
      <c r="Y74" s="59"/>
      <c r="Z74" s="87"/>
      <c r="AA74" s="88"/>
      <c r="AB74" s="89"/>
      <c r="AC74" s="90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121</v>
      </c>
      <c r="E75" s="68" t="s">
        <v>43</v>
      </c>
      <c r="F75" s="69" t="s">
        <v>147</v>
      </c>
      <c r="G75" s="70" t="s">
        <v>149</v>
      </c>
      <c r="H75" s="71" t="s">
        <v>266</v>
      </c>
      <c r="I75" s="68" t="s">
        <v>125</v>
      </c>
      <c r="J75" s="72">
        <v>1993</v>
      </c>
      <c r="K75" s="73">
        <v>0.75</v>
      </c>
      <c r="L75" s="74">
        <v>12</v>
      </c>
      <c r="M75" s="75" t="s">
        <v>166</v>
      </c>
      <c r="N75" s="76"/>
      <c r="O75" s="77"/>
      <c r="P75" s="78" t="s">
        <v>177</v>
      </c>
      <c r="Q75" s="79" t="s">
        <v>249</v>
      </c>
      <c r="R75" s="80" t="s">
        <v>257</v>
      </c>
      <c r="S75" s="81">
        <v>383.33333333333337</v>
      </c>
      <c r="T75" s="82">
        <v>460</v>
      </c>
      <c r="U75" s="83"/>
      <c r="V75" s="84"/>
      <c r="W75" s="85">
        <f t="shared" si="2"/>
        <v>0</v>
      </c>
      <c r="X75" s="86">
        <f t="shared" si="3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118</v>
      </c>
      <c r="B76" s="65" t="s">
        <v>119</v>
      </c>
      <c r="C76" s="66" t="s">
        <v>120</v>
      </c>
      <c r="D76" s="67" t="s">
        <v>121</v>
      </c>
      <c r="E76" s="68" t="s">
        <v>43</v>
      </c>
      <c r="F76" s="69" t="s">
        <v>147</v>
      </c>
      <c r="G76" s="70" t="s">
        <v>151</v>
      </c>
      <c r="H76" s="71" t="s">
        <v>152</v>
      </c>
      <c r="I76" s="68" t="s">
        <v>125</v>
      </c>
      <c r="J76" s="72">
        <v>1970</v>
      </c>
      <c r="K76" s="73">
        <v>0.75</v>
      </c>
      <c r="L76" s="74">
        <v>0</v>
      </c>
      <c r="M76" s="75" t="s">
        <v>161</v>
      </c>
      <c r="N76" s="76"/>
      <c r="O76" s="77"/>
      <c r="P76" s="78" t="s">
        <v>250</v>
      </c>
      <c r="Q76" s="79" t="s">
        <v>251</v>
      </c>
      <c r="R76" s="80" t="s">
        <v>257</v>
      </c>
      <c r="S76" s="81">
        <v>100</v>
      </c>
      <c r="T76" s="82">
        <v>120</v>
      </c>
      <c r="U76" s="83"/>
      <c r="V76" s="84"/>
      <c r="W76" s="85">
        <f t="shared" si="2"/>
        <v>0</v>
      </c>
      <c r="X76" s="86">
        <f t="shared" si="3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118</v>
      </c>
      <c r="B77" s="65" t="s">
        <v>119</v>
      </c>
      <c r="C77" s="66" t="s">
        <v>120</v>
      </c>
      <c r="D77" s="67" t="s">
        <v>121</v>
      </c>
      <c r="E77" s="68" t="s">
        <v>43</v>
      </c>
      <c r="F77" s="69" t="s">
        <v>147</v>
      </c>
      <c r="G77" s="70" t="s">
        <v>151</v>
      </c>
      <c r="H77" s="71" t="s">
        <v>152</v>
      </c>
      <c r="I77" s="68" t="s">
        <v>125</v>
      </c>
      <c r="J77" s="72">
        <v>1971</v>
      </c>
      <c r="K77" s="73">
        <v>0.75</v>
      </c>
      <c r="L77" s="74">
        <v>0</v>
      </c>
      <c r="M77" s="75" t="s">
        <v>161</v>
      </c>
      <c r="N77" s="76"/>
      <c r="O77" s="77"/>
      <c r="P77" s="78" t="s">
        <v>250</v>
      </c>
      <c r="Q77" s="79" t="s">
        <v>252</v>
      </c>
      <c r="R77" s="80" t="s">
        <v>257</v>
      </c>
      <c r="S77" s="81">
        <v>100</v>
      </c>
      <c r="T77" s="82">
        <v>120</v>
      </c>
      <c r="U77" s="83"/>
      <c r="V77" s="84"/>
      <c r="W77" s="85">
        <f t="shared" si="2"/>
        <v>0</v>
      </c>
      <c r="X77" s="86">
        <f t="shared" si="3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118</v>
      </c>
      <c r="B78" s="65" t="s">
        <v>119</v>
      </c>
      <c r="C78" s="66" t="s">
        <v>120</v>
      </c>
      <c r="D78" s="67" t="s">
        <v>121</v>
      </c>
      <c r="E78" s="68" t="s">
        <v>43</v>
      </c>
      <c r="F78" s="69" t="s">
        <v>153</v>
      </c>
      <c r="G78" s="70" t="s">
        <v>154</v>
      </c>
      <c r="H78" s="71" t="s">
        <v>267</v>
      </c>
      <c r="I78" s="68" t="s">
        <v>125</v>
      </c>
      <c r="J78" s="72">
        <v>1985</v>
      </c>
      <c r="K78" s="73">
        <v>0.75</v>
      </c>
      <c r="L78" s="74">
        <v>0</v>
      </c>
      <c r="M78" s="75" t="s">
        <v>166</v>
      </c>
      <c r="N78" s="76"/>
      <c r="O78" s="77"/>
      <c r="P78" s="78" t="s">
        <v>177</v>
      </c>
      <c r="Q78" s="79" t="s">
        <v>253</v>
      </c>
      <c r="R78" s="80" t="s">
        <v>257</v>
      </c>
      <c r="S78" s="81">
        <v>83.333333333333343</v>
      </c>
      <c r="T78" s="82">
        <v>100</v>
      </c>
      <c r="U78" s="83"/>
      <c r="V78" s="84"/>
      <c r="W78" s="85">
        <f t="shared" si="2"/>
        <v>0</v>
      </c>
      <c r="X78" s="86">
        <f t="shared" si="3"/>
        <v>0</v>
      </c>
      <c r="Y78" s="59"/>
      <c r="Z78" s="87"/>
      <c r="AA78" s="88"/>
      <c r="AB78" s="89"/>
      <c r="AC78" s="90"/>
    </row>
    <row r="79" spans="1:29" ht="15.75" customHeight="1" x14ac:dyDescent="0.2">
      <c r="A79" s="64" t="s">
        <v>118</v>
      </c>
      <c r="B79" s="65" t="s">
        <v>119</v>
      </c>
      <c r="C79" s="66" t="s">
        <v>120</v>
      </c>
      <c r="D79" s="67" t="s">
        <v>121</v>
      </c>
      <c r="E79" s="68" t="s">
        <v>43</v>
      </c>
      <c r="F79" s="69" t="s">
        <v>153</v>
      </c>
      <c r="G79" s="70" t="s">
        <v>155</v>
      </c>
      <c r="H79" s="71" t="s">
        <v>156</v>
      </c>
      <c r="I79" s="68" t="s">
        <v>125</v>
      </c>
      <c r="J79" s="72">
        <v>1985</v>
      </c>
      <c r="K79" s="73">
        <v>0.75</v>
      </c>
      <c r="L79" s="74">
        <v>9</v>
      </c>
      <c r="M79" s="75" t="s">
        <v>166</v>
      </c>
      <c r="N79" s="76"/>
      <c r="O79" s="77"/>
      <c r="P79" s="78" t="s">
        <v>177</v>
      </c>
      <c r="Q79" s="79" t="s">
        <v>254</v>
      </c>
      <c r="R79" s="80" t="s">
        <v>257</v>
      </c>
      <c r="S79" s="81">
        <v>58.333333333333336</v>
      </c>
      <c r="T79" s="82">
        <v>70</v>
      </c>
      <c r="U79" s="83"/>
      <c r="V79" s="84"/>
      <c r="W79" s="85">
        <f t="shared" si="2"/>
        <v>0</v>
      </c>
      <c r="X79" s="86">
        <f t="shared" si="3"/>
        <v>0</v>
      </c>
      <c r="Y79" s="59"/>
      <c r="Z79" s="87"/>
      <c r="AA79" s="88"/>
      <c r="AB79" s="89"/>
      <c r="AC79" s="90"/>
    </row>
    <row r="80" spans="1:29" ht="15.75" customHeight="1" x14ac:dyDescent="0.2">
      <c r="A80" s="64" t="s">
        <v>118</v>
      </c>
      <c r="B80" s="65" t="s">
        <v>119</v>
      </c>
      <c r="C80" s="66" t="s">
        <v>120</v>
      </c>
      <c r="D80" s="67" t="s">
        <v>121</v>
      </c>
      <c r="E80" s="68" t="s">
        <v>43</v>
      </c>
      <c r="F80" s="69" t="s">
        <v>153</v>
      </c>
      <c r="G80" s="70" t="s">
        <v>155</v>
      </c>
      <c r="H80" s="71" t="s">
        <v>268</v>
      </c>
      <c r="I80" s="68" t="s">
        <v>125</v>
      </c>
      <c r="J80" s="72">
        <v>1988</v>
      </c>
      <c r="K80" s="73">
        <v>0.75</v>
      </c>
      <c r="L80" s="74">
        <v>12</v>
      </c>
      <c r="M80" s="75" t="s">
        <v>166</v>
      </c>
      <c r="N80" s="76"/>
      <c r="O80" s="77"/>
      <c r="P80" s="78" t="s">
        <v>177</v>
      </c>
      <c r="Q80" s="79" t="s">
        <v>255</v>
      </c>
      <c r="R80" s="80" t="s">
        <v>257</v>
      </c>
      <c r="S80" s="81">
        <v>50</v>
      </c>
      <c r="T80" s="82">
        <v>60</v>
      </c>
      <c r="U80" s="83"/>
      <c r="V80" s="84"/>
      <c r="W80" s="85">
        <f t="shared" si="2"/>
        <v>0</v>
      </c>
      <c r="X80" s="86">
        <f t="shared" si="3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118</v>
      </c>
      <c r="B81" s="65" t="s">
        <v>157</v>
      </c>
      <c r="C81" s="66" t="s">
        <v>120</v>
      </c>
      <c r="D81" s="67" t="s">
        <v>121</v>
      </c>
      <c r="E81" s="68" t="s">
        <v>43</v>
      </c>
      <c r="F81" s="69" t="s">
        <v>158</v>
      </c>
      <c r="G81" s="70" t="s">
        <v>159</v>
      </c>
      <c r="H81" s="71" t="s">
        <v>160</v>
      </c>
      <c r="I81" s="68" t="s">
        <v>125</v>
      </c>
      <c r="J81" s="72">
        <v>1988</v>
      </c>
      <c r="K81" s="73">
        <v>0.75</v>
      </c>
      <c r="L81" s="74">
        <v>0</v>
      </c>
      <c r="M81" s="75" t="s">
        <v>166</v>
      </c>
      <c r="N81" s="76"/>
      <c r="O81" s="77"/>
      <c r="P81" s="78" t="s">
        <v>177</v>
      </c>
      <c r="Q81" s="79" t="s">
        <v>256</v>
      </c>
      <c r="R81" s="80" t="s">
        <v>257</v>
      </c>
      <c r="S81" s="81">
        <v>62.5</v>
      </c>
      <c r="T81" s="82">
        <v>75</v>
      </c>
      <c r="U81" s="83"/>
      <c r="V81" s="84"/>
      <c r="W81" s="85">
        <f t="shared" si="2"/>
        <v>0</v>
      </c>
      <c r="X81" s="86">
        <f t="shared" si="3"/>
        <v>0</v>
      </c>
      <c r="Y81" s="59"/>
      <c r="Z81" s="87"/>
      <c r="AA81" s="88"/>
      <c r="AB81" s="89"/>
      <c r="AC81" s="90"/>
    </row>
  </sheetData>
  <autoFilter ref="A14:X81" xr:uid="{00000000-0009-0000-0000-000000000000}">
    <filterColumn colId="11">
      <filters>
        <filter val="1"/>
        <filter val="10"/>
        <filter val="12"/>
        <filter val="2"/>
        <filter val="4"/>
        <filter val="6"/>
        <filter val="7"/>
        <filter val="9"/>
      </filters>
    </filterColumn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6">
    <dataValidation type="whole" allowBlank="1" showInputMessage="1" showErrorMessage="1" sqref="Z1:AA12 Z15:AA81" xr:uid="{00000000-0002-0000-0000-000000000000}">
      <formula1>-500</formula1>
      <formula2>500</formula2>
    </dataValidation>
    <dataValidation type="list" allowBlank="1" showInputMessage="1" showErrorMessage="1" sqref="AB1:AB12 AB15:AB81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81" xr:uid="{00000000-0002-0000-0000-000002000000}">
      <formula1>0</formula1>
      <formula2>1000</formula2>
    </dataValidation>
    <dataValidation type="list" allowBlank="1" showInputMessage="1" showErrorMessage="1" sqref="B15:B81" xr:uid="{975A9CE7-2A7F-5B48-B47E-59B74C086D1F}">
      <formula1>"rot,weiß,rose"</formula1>
    </dataValidation>
    <dataValidation type="list" allowBlank="1" showInputMessage="1" showErrorMessage="1" sqref="A15:A81" xr:uid="{61096074-221F-6F48-B95B-70B1E78FF1A1}">
      <formula1>"Wein,Schaumwein,Fortfied,Spirituose,Zubehör"</formula1>
    </dataValidation>
    <dataValidation type="list" allowBlank="1" showInputMessage="1" showErrorMessage="1" sqref="C15:C81" xr:uid="{F4B15EEE-CF1D-D348-BD8B-9F85B99437A7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9"/>
  </cols>
  <sheetData>
    <row r="1" spans="1:15" ht="17" thickBo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10" customFormat="1" ht="34.5" customHeight="1" x14ac:dyDescent="0.2">
      <c r="D2" s="217" t="s">
        <v>49</v>
      </c>
      <c r="E2" s="218"/>
      <c r="F2" s="111" t="s">
        <v>1</v>
      </c>
      <c r="G2" s="219"/>
      <c r="H2" s="220"/>
      <c r="I2" s="221"/>
      <c r="J2" s="112"/>
      <c r="K2" s="200" t="s">
        <v>2</v>
      </c>
      <c r="L2" s="201"/>
      <c r="M2" s="201"/>
      <c r="N2" s="201"/>
      <c r="O2" s="202"/>
    </row>
    <row r="3" spans="1:15" s="110" customFormat="1" ht="28.5" customHeight="1" thickBot="1" x14ac:dyDescent="0.25">
      <c r="D3" s="203" t="s">
        <v>50</v>
      </c>
      <c r="E3" s="204"/>
      <c r="F3" s="113" t="s">
        <v>3</v>
      </c>
      <c r="G3" s="205"/>
      <c r="H3" s="206"/>
      <c r="I3" s="207"/>
      <c r="J3" s="112"/>
      <c r="K3" s="114" t="s">
        <v>51</v>
      </c>
      <c r="L3" s="115" t="s">
        <v>52</v>
      </c>
      <c r="M3" s="116" t="s">
        <v>63</v>
      </c>
      <c r="N3" s="117" t="s">
        <v>5</v>
      </c>
      <c r="O3" s="118" t="s">
        <v>6</v>
      </c>
    </row>
    <row r="4" spans="1:15" s="110" customFormat="1" ht="32.25" customHeight="1" x14ac:dyDescent="0.2">
      <c r="A4" s="227" t="s">
        <v>53</v>
      </c>
      <c r="B4" s="227"/>
      <c r="C4" s="227"/>
      <c r="D4" s="228" t="s">
        <v>54</v>
      </c>
      <c r="E4" s="204"/>
      <c r="F4" s="119" t="s">
        <v>7</v>
      </c>
      <c r="G4" s="205"/>
      <c r="H4" s="206"/>
      <c r="I4" s="207"/>
      <c r="J4" s="112"/>
      <c r="K4" s="240">
        <f>SUM(K9:K3493)</f>
        <v>0</v>
      </c>
      <c r="L4" s="242">
        <f>SUM(L9:L3493)</f>
        <v>0</v>
      </c>
      <c r="M4" s="234">
        <f>SUM(M9:M3493)</f>
        <v>0</v>
      </c>
      <c r="N4" s="236">
        <f>SUM(N9:N3493)</f>
        <v>0</v>
      </c>
      <c r="O4" s="238">
        <f>SUM(O9:O3493)</f>
        <v>0</v>
      </c>
    </row>
    <row r="5" spans="1:15" s="110" customFormat="1" ht="16.5" customHeight="1" thickBot="1" x14ac:dyDescent="0.25">
      <c r="A5" s="222" t="s">
        <v>102</v>
      </c>
      <c r="B5" s="223"/>
      <c r="D5" s="203" t="s">
        <v>55</v>
      </c>
      <c r="E5" s="204"/>
      <c r="F5" s="120" t="s">
        <v>8</v>
      </c>
      <c r="G5" s="224"/>
      <c r="H5" s="225"/>
      <c r="I5" s="226"/>
      <c r="J5" s="112"/>
      <c r="K5" s="241"/>
      <c r="L5" s="243"/>
      <c r="M5" s="235"/>
      <c r="N5" s="237"/>
      <c r="O5" s="239"/>
    </row>
    <row r="6" spans="1:15" s="110" customFormat="1" ht="50" thickBot="1" x14ac:dyDescent="0.25">
      <c r="D6" s="121"/>
      <c r="E6" s="121"/>
      <c r="F6" s="122"/>
      <c r="G6" s="123"/>
      <c r="H6" s="124"/>
      <c r="I6" s="124"/>
      <c r="J6" s="112"/>
      <c r="K6" s="125"/>
      <c r="L6" s="125"/>
      <c r="M6" s="125"/>
      <c r="N6" s="125"/>
      <c r="O6" s="125"/>
    </row>
    <row r="7" spans="1:15" s="126" customFormat="1" ht="21" x14ac:dyDescent="0.2">
      <c r="A7" s="208" t="s">
        <v>56</v>
      </c>
      <c r="B7" s="209"/>
      <c r="C7" s="209"/>
      <c r="D7" s="210"/>
      <c r="E7" s="211" t="s">
        <v>57</v>
      </c>
      <c r="F7" s="213" t="s">
        <v>58</v>
      </c>
      <c r="G7" s="213" t="s">
        <v>59</v>
      </c>
      <c r="H7" s="215"/>
      <c r="I7" s="216"/>
      <c r="J7" s="229" t="s">
        <v>19</v>
      </c>
      <c r="K7" s="231" t="s">
        <v>25</v>
      </c>
      <c r="L7" s="232"/>
      <c r="M7" s="232"/>
      <c r="N7" s="232"/>
      <c r="O7" s="233"/>
    </row>
    <row r="8" spans="1:15" s="110" customFormat="1" ht="31" thickBot="1" x14ac:dyDescent="0.25">
      <c r="A8" s="127" t="s">
        <v>28</v>
      </c>
      <c r="B8" s="128" t="s">
        <v>60</v>
      </c>
      <c r="C8" s="129" t="s">
        <v>61</v>
      </c>
      <c r="D8" s="130" t="s">
        <v>62</v>
      </c>
      <c r="E8" s="212"/>
      <c r="F8" s="214"/>
      <c r="G8" s="131" t="s">
        <v>51</v>
      </c>
      <c r="H8" s="132" t="s">
        <v>52</v>
      </c>
      <c r="I8" s="133" t="s">
        <v>63</v>
      </c>
      <c r="J8" s="230"/>
      <c r="K8" s="134" t="s">
        <v>64</v>
      </c>
      <c r="L8" s="135" t="s">
        <v>65</v>
      </c>
      <c r="M8" s="135" t="s">
        <v>66</v>
      </c>
      <c r="N8" s="136" t="s">
        <v>5</v>
      </c>
      <c r="O8" s="137" t="s">
        <v>6</v>
      </c>
    </row>
    <row r="9" spans="1:15" s="110" customFormat="1" ht="171" customHeight="1" x14ac:dyDescent="0.2">
      <c r="A9" s="138" t="s">
        <v>67</v>
      </c>
      <c r="B9" s="139" t="s">
        <v>68</v>
      </c>
      <c r="C9" s="140" t="s">
        <v>69</v>
      </c>
      <c r="D9" s="141" t="s">
        <v>70</v>
      </c>
      <c r="E9" s="142"/>
      <c r="F9" s="143" t="s">
        <v>103</v>
      </c>
      <c r="G9" s="144">
        <v>44.1</v>
      </c>
      <c r="H9" s="145">
        <v>87</v>
      </c>
      <c r="I9" s="146">
        <v>257.39999999999998</v>
      </c>
      <c r="J9" s="147"/>
      <c r="K9" s="148"/>
      <c r="L9" s="149"/>
      <c r="M9" s="149"/>
      <c r="N9" s="150">
        <f t="shared" ref="N9:N19" si="0">O9/1.2</f>
        <v>0</v>
      </c>
      <c r="O9" s="151">
        <f>K9*G9+L9*H9+M9*I9</f>
        <v>0</v>
      </c>
    </row>
    <row r="10" spans="1:15" s="110" customFormat="1" ht="174.75" customHeight="1" x14ac:dyDescent="0.2">
      <c r="A10" s="138" t="s">
        <v>67</v>
      </c>
      <c r="B10" s="139" t="s">
        <v>43</v>
      </c>
      <c r="C10" s="140" t="s">
        <v>71</v>
      </c>
      <c r="D10" s="141" t="s">
        <v>72</v>
      </c>
      <c r="E10" s="142"/>
      <c r="F10" s="143" t="s">
        <v>104</v>
      </c>
      <c r="G10" s="144">
        <v>42.1</v>
      </c>
      <c r="H10" s="145">
        <v>83</v>
      </c>
      <c r="I10" s="146">
        <v>245.4</v>
      </c>
      <c r="J10" s="147"/>
      <c r="K10" s="148"/>
      <c r="L10" s="149"/>
      <c r="M10" s="149"/>
      <c r="N10" s="150">
        <f t="shared" si="0"/>
        <v>0</v>
      </c>
      <c r="O10" s="151">
        <f>K10*G10+L10*H10+M10*I10</f>
        <v>0</v>
      </c>
    </row>
    <row r="11" spans="1:15" s="110" customFormat="1" ht="180" customHeight="1" x14ac:dyDescent="0.2">
      <c r="A11" s="138" t="s">
        <v>67</v>
      </c>
      <c r="B11" s="139" t="s">
        <v>73</v>
      </c>
      <c r="C11" s="140" t="s">
        <v>74</v>
      </c>
      <c r="D11" s="141" t="s">
        <v>75</v>
      </c>
      <c r="E11" s="142"/>
      <c r="F11" s="143" t="s">
        <v>105</v>
      </c>
      <c r="G11" s="144">
        <v>41.1</v>
      </c>
      <c r="H11" s="145">
        <v>81</v>
      </c>
      <c r="I11" s="146">
        <v>239.4</v>
      </c>
      <c r="J11" s="147"/>
      <c r="K11" s="148"/>
      <c r="L11" s="149"/>
      <c r="M11" s="149"/>
      <c r="N11" s="150">
        <f t="shared" si="0"/>
        <v>0</v>
      </c>
      <c r="O11" s="151">
        <f>K11*G11+L11*H11+M11*I11</f>
        <v>0</v>
      </c>
    </row>
    <row r="12" spans="1:15" s="110" customFormat="1" ht="187.5" customHeight="1" x14ac:dyDescent="0.2">
      <c r="A12" s="138" t="s">
        <v>67</v>
      </c>
      <c r="B12" s="139" t="s">
        <v>76</v>
      </c>
      <c r="C12" s="140" t="s">
        <v>69</v>
      </c>
      <c r="D12" s="141" t="s">
        <v>77</v>
      </c>
      <c r="E12" s="142"/>
      <c r="F12" s="143" t="s">
        <v>106</v>
      </c>
      <c r="G12" s="144">
        <v>40.1</v>
      </c>
      <c r="H12" s="145">
        <v>79</v>
      </c>
      <c r="I12" s="146">
        <v>233.4</v>
      </c>
      <c r="J12" s="147"/>
      <c r="K12" s="148"/>
      <c r="L12" s="149"/>
      <c r="M12" s="149"/>
      <c r="N12" s="150">
        <f t="shared" si="0"/>
        <v>0</v>
      </c>
      <c r="O12" s="151">
        <f>K12*G12+L12*H12+M12*I12</f>
        <v>0</v>
      </c>
    </row>
    <row r="13" spans="1:15" s="110" customFormat="1" ht="174" customHeight="1" x14ac:dyDescent="0.2">
      <c r="A13" s="138" t="s">
        <v>78</v>
      </c>
      <c r="B13" s="139" t="s">
        <v>79</v>
      </c>
      <c r="C13" s="140" t="s">
        <v>80</v>
      </c>
      <c r="D13" s="141" t="s">
        <v>81</v>
      </c>
      <c r="E13" s="142"/>
      <c r="F13" s="143" t="s">
        <v>107</v>
      </c>
      <c r="G13" s="144">
        <v>85.9</v>
      </c>
      <c r="H13" s="145" t="s">
        <v>45</v>
      </c>
      <c r="I13" s="146" t="s">
        <v>45</v>
      </c>
      <c r="J13" s="147"/>
      <c r="K13" s="148"/>
      <c r="L13" s="149" t="s">
        <v>45</v>
      </c>
      <c r="M13" s="149" t="s">
        <v>45</v>
      </c>
      <c r="N13" s="150">
        <f t="shared" si="0"/>
        <v>0</v>
      </c>
      <c r="O13" s="151">
        <f t="shared" ref="O13:O19" si="1">K13*G13</f>
        <v>0</v>
      </c>
    </row>
    <row r="14" spans="1:15" s="110" customFormat="1" ht="176.25" customHeight="1" x14ac:dyDescent="0.2">
      <c r="A14" s="138" t="s">
        <v>78</v>
      </c>
      <c r="B14" s="139" t="s">
        <v>44</v>
      </c>
      <c r="C14" s="140" t="s">
        <v>82</v>
      </c>
      <c r="D14" s="141" t="s">
        <v>83</v>
      </c>
      <c r="E14" s="142"/>
      <c r="F14" s="143" t="s">
        <v>108</v>
      </c>
      <c r="G14" s="144">
        <v>99.9</v>
      </c>
      <c r="H14" s="145" t="s">
        <v>45</v>
      </c>
      <c r="I14" s="146" t="s">
        <v>45</v>
      </c>
      <c r="J14" s="147"/>
      <c r="K14" s="148"/>
      <c r="L14" s="149" t="s">
        <v>45</v>
      </c>
      <c r="M14" s="149" t="s">
        <v>45</v>
      </c>
      <c r="N14" s="150">
        <f t="shared" si="0"/>
        <v>0</v>
      </c>
      <c r="O14" s="151">
        <f t="shared" si="1"/>
        <v>0</v>
      </c>
    </row>
    <row r="15" spans="1:15" s="110" customFormat="1" ht="170.25" customHeight="1" x14ac:dyDescent="0.2">
      <c r="A15" s="138" t="s">
        <v>78</v>
      </c>
      <c r="B15" s="139" t="s">
        <v>84</v>
      </c>
      <c r="C15" s="140" t="s">
        <v>85</v>
      </c>
      <c r="D15" s="141" t="s">
        <v>86</v>
      </c>
      <c r="E15" s="142"/>
      <c r="F15" s="143" t="s">
        <v>109</v>
      </c>
      <c r="G15" s="144">
        <v>39.9</v>
      </c>
      <c r="H15" s="145" t="s">
        <v>45</v>
      </c>
      <c r="I15" s="146" t="s">
        <v>45</v>
      </c>
      <c r="J15" s="147"/>
      <c r="K15" s="148"/>
      <c r="L15" s="149" t="s">
        <v>45</v>
      </c>
      <c r="M15" s="149" t="s">
        <v>45</v>
      </c>
      <c r="N15" s="150">
        <f t="shared" si="0"/>
        <v>0</v>
      </c>
      <c r="O15" s="151">
        <f t="shared" si="1"/>
        <v>0</v>
      </c>
    </row>
    <row r="16" spans="1:15" s="110" customFormat="1" ht="174" customHeight="1" x14ac:dyDescent="0.2">
      <c r="A16" s="138" t="s">
        <v>78</v>
      </c>
      <c r="B16" s="139" t="s">
        <v>87</v>
      </c>
      <c r="C16" s="140" t="s">
        <v>88</v>
      </c>
      <c r="D16" s="141" t="s">
        <v>89</v>
      </c>
      <c r="E16" s="142"/>
      <c r="F16" s="143" t="s">
        <v>110</v>
      </c>
      <c r="G16" s="144">
        <v>55.9</v>
      </c>
      <c r="H16" s="145" t="s">
        <v>45</v>
      </c>
      <c r="I16" s="146" t="s">
        <v>45</v>
      </c>
      <c r="J16" s="147"/>
      <c r="K16" s="148"/>
      <c r="L16" s="149" t="s">
        <v>45</v>
      </c>
      <c r="M16" s="149" t="s">
        <v>45</v>
      </c>
      <c r="N16" s="150">
        <f t="shared" si="0"/>
        <v>0</v>
      </c>
      <c r="O16" s="151">
        <f t="shared" si="1"/>
        <v>0</v>
      </c>
    </row>
    <row r="17" spans="1:15" s="110" customFormat="1" ht="192.75" customHeight="1" x14ac:dyDescent="0.2">
      <c r="A17" s="138" t="s">
        <v>78</v>
      </c>
      <c r="B17" s="139" t="s">
        <v>90</v>
      </c>
      <c r="C17" s="140" t="s">
        <v>91</v>
      </c>
      <c r="D17" s="141" t="s">
        <v>92</v>
      </c>
      <c r="E17" s="142"/>
      <c r="F17" s="143" t="s">
        <v>111</v>
      </c>
      <c r="G17" s="144">
        <v>69.900000000000006</v>
      </c>
      <c r="H17" s="145" t="s">
        <v>45</v>
      </c>
      <c r="I17" s="146" t="s">
        <v>45</v>
      </c>
      <c r="J17" s="147"/>
      <c r="K17" s="148"/>
      <c r="L17" s="149" t="s">
        <v>45</v>
      </c>
      <c r="M17" s="149" t="s">
        <v>45</v>
      </c>
      <c r="N17" s="150">
        <f t="shared" si="0"/>
        <v>0</v>
      </c>
      <c r="O17" s="151">
        <f t="shared" si="1"/>
        <v>0</v>
      </c>
    </row>
    <row r="18" spans="1:15" s="110" customFormat="1" ht="171" customHeight="1" thickBot="1" x14ac:dyDescent="0.25">
      <c r="A18" s="138" t="s">
        <v>78</v>
      </c>
      <c r="B18" s="139" t="s">
        <v>93</v>
      </c>
      <c r="C18" s="140" t="s">
        <v>94</v>
      </c>
      <c r="D18" s="141" t="s">
        <v>95</v>
      </c>
      <c r="E18" s="142"/>
      <c r="F18" s="152" t="s">
        <v>112</v>
      </c>
      <c r="G18" s="144">
        <v>43.9</v>
      </c>
      <c r="H18" s="145" t="s">
        <v>45</v>
      </c>
      <c r="I18" s="146" t="s">
        <v>45</v>
      </c>
      <c r="J18" s="147"/>
      <c r="K18" s="148"/>
      <c r="L18" s="149" t="s">
        <v>45</v>
      </c>
      <c r="M18" s="149" t="s">
        <v>45</v>
      </c>
      <c r="N18" s="150">
        <f t="shared" si="0"/>
        <v>0</v>
      </c>
      <c r="O18" s="151">
        <f t="shared" si="1"/>
        <v>0</v>
      </c>
    </row>
    <row r="19" spans="1:15" s="110" customFormat="1" ht="174.75" customHeight="1" thickBot="1" x14ac:dyDescent="0.25">
      <c r="A19" s="153" t="s">
        <v>78</v>
      </c>
      <c r="B19" s="154" t="s">
        <v>96</v>
      </c>
      <c r="C19" s="155" t="s">
        <v>97</v>
      </c>
      <c r="D19" s="156" t="s">
        <v>98</v>
      </c>
      <c r="E19" s="157"/>
      <c r="F19" s="152" t="s">
        <v>113</v>
      </c>
      <c r="G19" s="158">
        <v>70.900000000000006</v>
      </c>
      <c r="H19" s="145" t="s">
        <v>45</v>
      </c>
      <c r="I19" s="146" t="s">
        <v>45</v>
      </c>
      <c r="J19" s="159"/>
      <c r="K19" s="160"/>
      <c r="L19" s="161" t="s">
        <v>45</v>
      </c>
      <c r="M19" s="161" t="s">
        <v>45</v>
      </c>
      <c r="N19" s="162">
        <f t="shared" si="0"/>
        <v>0</v>
      </c>
      <c r="O19" s="163">
        <f t="shared" si="1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2022-12-15T15:08:37Z</cp:lastPrinted>
  <dcterms:created xsi:type="dcterms:W3CDTF">2014-09-02T10:40:28Z</dcterms:created>
  <dcterms:modified xsi:type="dcterms:W3CDTF">2022-12-15T15:08:40Z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