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n/Trinkreif Dropbox/Team-Ordner „Trinkreif“/preislisten trinkreif/templates/"/>
    </mc:Choice>
  </mc:AlternateContent>
  <xr:revisionPtr revIDLastSave="0" documentId="13_ncr:1_{E5515335-1A79-DB4C-AB5F-16F63EF1FE4E}" xr6:coauthVersionLast="47" xr6:coauthVersionMax="47" xr10:uidLastSave="{00000000-0000-0000-0000-000000000000}"/>
  <bookViews>
    <workbookView xWindow="0" yWindow="500" windowWidth="28800" windowHeight="15840" tabRatio="500" xr2:uid="{00000000-000D-0000-FFFF-FFFF00000000}"/>
  </bookViews>
  <sheets>
    <sheet name="Gesamtliste" sheetId="1" r:id="rId1"/>
    <sheet name="Zalto Denk'Art" sheetId="4" r:id="rId2"/>
  </sheets>
  <definedNames>
    <definedName name="_xlnm._FilterDatabase" localSheetId="0" hidden="1">Gesamtliste!$A$14:$X$106</definedName>
    <definedName name="_xlnm.Print_Area" localSheetId="0">Gesamtliste!$D$1:$X$134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S15" i="1" l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55" i="1"/>
  <c r="S34" i="1"/>
  <c r="S35" i="1"/>
  <c r="S36" i="1"/>
  <c r="S37" i="1"/>
  <c r="S38" i="1"/>
  <c r="S39" i="1"/>
  <c r="S42" i="1"/>
  <c r="S106" i="1"/>
  <c r="S105" i="1"/>
  <c r="S45" i="1"/>
  <c r="S104" i="1"/>
  <c r="S47" i="1"/>
  <c r="S48" i="1"/>
  <c r="S43" i="1"/>
  <c r="S53" i="1"/>
  <c r="S62" i="1"/>
  <c r="S64" i="1"/>
  <c r="S65" i="1"/>
  <c r="S72" i="1"/>
  <c r="S56" i="1"/>
  <c r="S57" i="1"/>
  <c r="S58" i="1"/>
  <c r="S59" i="1"/>
  <c r="S60" i="1"/>
  <c r="S33" i="1"/>
  <c r="S40" i="1"/>
  <c r="S41" i="1"/>
  <c r="S44" i="1"/>
  <c r="S46" i="1"/>
  <c r="S49" i="1"/>
  <c r="S50" i="1"/>
  <c r="S51" i="1"/>
  <c r="S52" i="1"/>
  <c r="S54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61" i="1"/>
  <c r="S63" i="1"/>
  <c r="S66" i="1"/>
  <c r="S67" i="1"/>
  <c r="S68" i="1"/>
  <c r="S69" i="1"/>
  <c r="S70" i="1"/>
  <c r="S71" i="1"/>
  <c r="S73" i="1"/>
  <c r="S103" i="1"/>
  <c r="O19" i="4"/>
  <c r="N19" i="4" s="1"/>
  <c r="O18" i="4"/>
  <c r="N18" i="4" s="1"/>
  <c r="O17" i="4"/>
  <c r="N17" i="4" s="1"/>
  <c r="O16" i="4"/>
  <c r="N16" i="4"/>
  <c r="O15" i="4"/>
  <c r="N15" i="4"/>
  <c r="O14" i="4"/>
  <c r="N14" i="4"/>
  <c r="O13" i="4"/>
  <c r="N13" i="4" s="1"/>
  <c r="O12" i="4"/>
  <c r="N12" i="4"/>
  <c r="O11" i="4"/>
  <c r="N11" i="4"/>
  <c r="O10" i="4"/>
  <c r="N10" i="4"/>
  <c r="O9" i="4"/>
  <c r="N9" i="4" s="1"/>
  <c r="M4" i="4"/>
  <c r="L4" i="4"/>
  <c r="K4" i="4"/>
  <c r="N4" i="4" l="1"/>
  <c r="O4" i="4"/>
  <c r="V5" i="1" l="1"/>
  <c r="V4" i="1"/>
  <c r="X103" i="1"/>
  <c r="X73" i="1"/>
  <c r="X71" i="1"/>
  <c r="X70" i="1"/>
  <c r="X69" i="1"/>
  <c r="X68" i="1"/>
  <c r="X67" i="1"/>
  <c r="X66" i="1"/>
  <c r="X63" i="1"/>
  <c r="X61" i="1"/>
  <c r="X102" i="1"/>
  <c r="X101" i="1"/>
  <c r="X100" i="1"/>
  <c r="X99" i="1"/>
  <c r="X98" i="1"/>
  <c r="X97" i="1"/>
  <c r="X96" i="1"/>
  <c r="X95" i="1"/>
  <c r="X94" i="1"/>
  <c r="X93" i="1"/>
  <c r="X92" i="1"/>
  <c r="X91" i="1"/>
  <c r="X90" i="1"/>
  <c r="X89" i="1"/>
  <c r="X88" i="1"/>
  <c r="X87" i="1"/>
  <c r="X86" i="1"/>
  <c r="X85" i="1"/>
  <c r="X84" i="1"/>
  <c r="X83" i="1"/>
  <c r="X82" i="1"/>
  <c r="X81" i="1"/>
  <c r="X80" i="1"/>
  <c r="X79" i="1"/>
  <c r="X78" i="1"/>
  <c r="X77" i="1"/>
  <c r="X76" i="1"/>
  <c r="X75" i="1"/>
  <c r="X74" i="1"/>
  <c r="X54" i="1"/>
  <c r="X52" i="1"/>
  <c r="X51" i="1"/>
  <c r="X50" i="1"/>
  <c r="X49" i="1"/>
  <c r="X46" i="1"/>
  <c r="X44" i="1"/>
  <c r="X41" i="1"/>
  <c r="X40" i="1"/>
  <c r="X33" i="1"/>
  <c r="X60" i="1"/>
  <c r="X59" i="1"/>
  <c r="X58" i="1"/>
  <c r="X57" i="1"/>
  <c r="X56" i="1"/>
  <c r="X72" i="1"/>
  <c r="X65" i="1"/>
  <c r="X64" i="1"/>
  <c r="X62" i="1"/>
  <c r="X53" i="1"/>
  <c r="X43" i="1"/>
  <c r="X48" i="1"/>
  <c r="X47" i="1"/>
  <c r="X104" i="1"/>
  <c r="X45" i="1"/>
  <c r="X105" i="1"/>
  <c r="X106" i="1"/>
  <c r="X42" i="1"/>
  <c r="X39" i="1"/>
  <c r="X38" i="1"/>
  <c r="X37" i="1"/>
  <c r="X36" i="1"/>
  <c r="X35" i="1"/>
  <c r="X4" i="1" s="1"/>
  <c r="X34" i="1"/>
  <c r="X55" i="1"/>
  <c r="X32" i="1"/>
  <c r="X31" i="1"/>
  <c r="X30" i="1"/>
  <c r="X29" i="1"/>
  <c r="X28" i="1"/>
  <c r="X27" i="1"/>
  <c r="X5" i="1" s="1"/>
  <c r="X26" i="1"/>
  <c r="X25" i="1"/>
  <c r="X24" i="1"/>
  <c r="X23" i="1"/>
  <c r="X22" i="1"/>
  <c r="X21" i="1"/>
  <c r="X20" i="1"/>
  <c r="X19" i="1"/>
  <c r="X18" i="1"/>
  <c r="X17" i="1"/>
  <c r="X16" i="1"/>
  <c r="X15" i="1"/>
  <c r="W16" i="1" l="1"/>
  <c r="W15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55" i="1"/>
  <c r="W34" i="1"/>
  <c r="W35" i="1"/>
  <c r="W36" i="1"/>
  <c r="W37" i="1"/>
  <c r="W38" i="1"/>
  <c r="W39" i="1"/>
  <c r="W42" i="1"/>
  <c r="W106" i="1"/>
  <c r="W105" i="1"/>
  <c r="W45" i="1"/>
  <c r="W104" i="1"/>
  <c r="W47" i="1"/>
  <c r="W48" i="1"/>
  <c r="W43" i="1"/>
  <c r="W53" i="1"/>
  <c r="W62" i="1"/>
  <c r="W64" i="1"/>
  <c r="W65" i="1"/>
  <c r="W72" i="1"/>
  <c r="W56" i="1"/>
  <c r="W57" i="1"/>
  <c r="W58" i="1"/>
  <c r="W59" i="1"/>
  <c r="W60" i="1"/>
  <c r="W33" i="1"/>
  <c r="W40" i="1"/>
  <c r="W41" i="1"/>
  <c r="W44" i="1"/>
  <c r="W46" i="1"/>
  <c r="W49" i="1"/>
  <c r="W50" i="1"/>
  <c r="W51" i="1"/>
  <c r="W52" i="1"/>
  <c r="W54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61" i="1"/>
  <c r="W63" i="1"/>
  <c r="W66" i="1"/>
  <c r="W67" i="1"/>
  <c r="W68" i="1"/>
  <c r="W69" i="1"/>
  <c r="W70" i="1"/>
  <c r="W71" i="1"/>
  <c r="W73" i="1"/>
  <c r="W103" i="1"/>
  <c r="W4" i="1" l="1"/>
  <c r="W5" i="1"/>
  <c r="V6" i="1"/>
  <c r="X10" i="1" l="1"/>
  <c r="W6" i="1" l="1"/>
  <c r="X9" i="1" s="1"/>
  <c r="X6" i="1"/>
  <c r="X11" i="1" l="1"/>
</calcChain>
</file>

<file path=xl/sharedStrings.xml><?xml version="1.0" encoding="utf-8"?>
<sst xmlns="http://schemas.openxmlformats.org/spreadsheetml/2006/main" count="1289" uniqueCount="428">
  <si>
    <t>First come. First serve. / Es gelten unsere AGB's. www.trinkreif.at / info@trinkreif.at / +4319974145</t>
  </si>
  <si>
    <t xml:space="preserve">NAME &amp; RECHNUNGSADRESSE     </t>
  </si>
  <si>
    <t>SUMME BESTELLUNG</t>
  </si>
  <si>
    <t xml:space="preserve">TELEFON &amp; E-MAIL    </t>
  </si>
  <si>
    <t>STK</t>
  </si>
  <si>
    <t>GESAMT EXKL. MWST</t>
  </si>
  <si>
    <t>GESAMT INKL. MWST</t>
  </si>
  <si>
    <t xml:space="preserve">VERSAND / ABHOLUNG     </t>
  </si>
  <si>
    <t xml:space="preserve">LIEFERADRESSE / ANMERKUNGEN     </t>
  </si>
  <si>
    <t>BESTANDSPRÜFUNG</t>
  </si>
  <si>
    <t>Versand netto</t>
  </si>
  <si>
    <t>FAKTURIERUNG</t>
  </si>
  <si>
    <t>Gesamt netto</t>
  </si>
  <si>
    <t>ZAHLUNGSEINGANG</t>
  </si>
  <si>
    <t>MWSt</t>
  </si>
  <si>
    <t>VERSAND</t>
  </si>
  <si>
    <t>Gesamt brutto</t>
  </si>
  <si>
    <t>DIFF.</t>
  </si>
  <si>
    <t>GRUND</t>
  </si>
  <si>
    <t>ANMERKUNGEN</t>
  </si>
  <si>
    <t>KATEGORIE</t>
  </si>
  <si>
    <t>REGION</t>
  </si>
  <si>
    <t>WEIN</t>
  </si>
  <si>
    <t>PREIS / FLASCHE</t>
  </si>
  <si>
    <t>SELEKTION</t>
  </si>
  <si>
    <t>BESTELLUNG</t>
  </si>
  <si>
    <t>BESTELL-MENGE</t>
  </si>
  <si>
    <t>AB-WEICHUNG</t>
  </si>
  <si>
    <t>Kategorie</t>
  </si>
  <si>
    <t>Farbe</t>
  </si>
  <si>
    <t>Suesse</t>
  </si>
  <si>
    <t>Land</t>
  </si>
  <si>
    <t>Region</t>
  </si>
  <si>
    <t>Appelation</t>
  </si>
  <si>
    <t>Weingut</t>
  </si>
  <si>
    <t>Weinbezeichnung</t>
  </si>
  <si>
    <t>Rebsorte</t>
  </si>
  <si>
    <t>JG</t>
  </si>
  <si>
    <t>EH</t>
  </si>
  <si>
    <t>Lagerort</t>
  </si>
  <si>
    <t>ID</t>
  </si>
  <si>
    <t>VK exkl.</t>
  </si>
  <si>
    <t>VK inkl.</t>
  </si>
  <si>
    <t>Bordeaux</t>
  </si>
  <si>
    <t>Mystique</t>
  </si>
  <si>
    <t>n.a.</t>
  </si>
  <si>
    <t>Umsatzbesteuert</t>
  </si>
  <si>
    <t>GESAMT</t>
  </si>
  <si>
    <t>Differenzbesteuert</t>
  </si>
  <si>
    <t>trinkreif Premium Vintage Wine      Handels GmbH</t>
  </si>
  <si>
    <t>Tel. 01-9974145</t>
  </si>
  <si>
    <t>1er</t>
  </si>
  <si>
    <t>2er</t>
  </si>
  <si>
    <t>ZALTO DENK'ART</t>
  </si>
  <si>
    <t>info@trinkreif.at</t>
  </si>
  <si>
    <t>Es gelten unsere AGB.</t>
  </si>
  <si>
    <t>PRODUKT</t>
  </si>
  <si>
    <t>FOTO</t>
  </si>
  <si>
    <t>VERWENDUNG</t>
  </si>
  <si>
    <t>PREISE INKL. MWST</t>
  </si>
  <si>
    <t>Glas</t>
  </si>
  <si>
    <t>Glashöhe</t>
  </si>
  <si>
    <t>Füllmenge</t>
  </si>
  <si>
    <t>6er</t>
  </si>
  <si>
    <t xml:space="preserve"> 1er</t>
  </si>
  <si>
    <t xml:space="preserve"> 2er</t>
  </si>
  <si>
    <t xml:space="preserve"> 6er</t>
  </si>
  <si>
    <t>Weinglas</t>
  </si>
  <si>
    <t>Burgunder</t>
  </si>
  <si>
    <t>230 mm</t>
  </si>
  <si>
    <t>960 ml</t>
  </si>
  <si>
    <t>240 mm</t>
  </si>
  <si>
    <t>765 ml</t>
  </si>
  <si>
    <t>Universal</t>
  </si>
  <si>
    <t>235 mm</t>
  </si>
  <si>
    <t>530 ml</t>
  </si>
  <si>
    <t>Weisswein</t>
  </si>
  <si>
    <t>400 ml</t>
  </si>
  <si>
    <t>Karaffe</t>
  </si>
  <si>
    <t>Axium</t>
  </si>
  <si>
    <t>204 mm</t>
  </si>
  <si>
    <t>1450 ml</t>
  </si>
  <si>
    <t>185 mm</t>
  </si>
  <si>
    <t>1900 ml</t>
  </si>
  <si>
    <t>Karaffe No. 25</t>
  </si>
  <si>
    <t>175 mm</t>
  </si>
  <si>
    <t>350 ml</t>
  </si>
  <si>
    <t>Karaffe No. 75</t>
  </si>
  <si>
    <t>248 mm</t>
  </si>
  <si>
    <t>820 ml</t>
  </si>
  <si>
    <t>Karaffe No. 150</t>
  </si>
  <si>
    <t>300 mm</t>
  </si>
  <si>
    <t>1600 ml</t>
  </si>
  <si>
    <t>Schüttkaraffe klein</t>
  </si>
  <si>
    <t>130 mm</t>
  </si>
  <si>
    <t>610 ml</t>
  </si>
  <si>
    <t>Schüttkaraffe gross</t>
  </si>
  <si>
    <t>210 mm</t>
  </si>
  <si>
    <t>2600 ml</t>
  </si>
  <si>
    <t>GESAMT EXKL. ausweisbarer MWST</t>
  </si>
  <si>
    <t>GESAMT INKL. ausweisbarer MWST</t>
  </si>
  <si>
    <t>U/D</t>
  </si>
  <si>
    <t>STAND 06-02-2022</t>
  </si>
  <si>
    <t>Gereifte, hochwertige Burgunder(weiß &amp; rot) / Grüner Veltliner "Grand Cru" / Piemont / Rhone-Süd / Blaufränkisch  - - - - -  persönliche Gravur pro Glas ab 
2,50 Euro inkl. MWSt</t>
  </si>
  <si>
    <t>Schwere, gereifte Weißweine / junger deutscher Riesling "Grand Cru" / Jahrgangschampagner / Syrah / Bordeaux / Neue Welt / Supertuscans  - - - - -  
persönliche Gravur pro Glas ab 
2,50 Euro inkl. MWSt</t>
  </si>
  <si>
    <t>Smaragde / Champagner / Sekt mit Jahrgang / deutscher Riesling gereift / sehr reifer Bordeaux &amp; Burgunder / österreichische Cuvees   - - - - -  persönliche Gravur pro Glas ab 
2,50 Euro inkl. MWSt</t>
  </si>
  <si>
    <t>Leichte, junge Weissweine / Sekt ohne Jahrgang / Bier   - - - - -  persönliche Gravur pro Glas ab 
2,50 Euro inkl. MWSt</t>
  </si>
  <si>
    <t>Klassische Einzelflaschen-Karaffe für Rotweine und Weissweine die viel Luft brauchen.   - - - - -  
persönliche Gravur pro Stück ab 
10,00 Euro inkl. MWSt</t>
  </si>
  <si>
    <t>Ideal für Rotweine, die viel Luft brauchen und Magnums, welche nach belüften nicht mehr gekühlt werden müssen/sollen. - - - - -  
persönliche Gravur pro Stück ab 
10,00 Euro inkl. MWSt</t>
  </si>
  <si>
    <t>Das Baby unten den Karaffen dient mehr als Nachfolger der Glaskännchen um ein Viertel zu servieren. - - - - - 
persönliche Gravur pro Stück ab 
10,00 Euro inkl. MWSt</t>
  </si>
  <si>
    <t>Schaumwein / Weine welche weiterhin gekühlt werden sollen (passt in Kühlmanschetten / Kühlschranktüre) - - - - -  
persönliche Gravur pro Stück ab 
10,00 Euro inkl. MWSt</t>
  </si>
  <si>
    <t>Ideal für Magnums, welche nach dem belüften gekühlt werden müssen/sollen. - - - - -  
persönliche Gravur pro Stück ab 
10,00 Euro inkl. MWSt</t>
  </si>
  <si>
    <t>Schüttkaraffe für Weinreste zur persönlichen Verwendung. Erhältlich in den Farben grau, grün und rot. - - - - -  
persönliche Gravur pro Stück ab 
10,00 Euro inkl. MWSt</t>
  </si>
  <si>
    <t>Schüttkaraffe für Weinreste im Tischformat. Erhältlich in den Farben grau, grün und rot. - - - - -  
persönliche Gravur pro Stück ab 
10,00 Euro inkl. MWSt</t>
  </si>
  <si>
    <t>Füllstand // Fill Level</t>
  </si>
  <si>
    <t>Kapsel // Capsule</t>
  </si>
  <si>
    <t>Etikette // Label</t>
  </si>
  <si>
    <t>ZUSTAND / CONDITION</t>
  </si>
  <si>
    <t>SCHATZKAMMER</t>
  </si>
  <si>
    <t>STAND: 04.12.2022</t>
  </si>
  <si>
    <t>Wein</t>
  </si>
  <si>
    <t>weiß</t>
  </si>
  <si>
    <t>trocken</t>
  </si>
  <si>
    <t>Deutschland</t>
  </si>
  <si>
    <t>Nahe</t>
  </si>
  <si>
    <t>Schönleber</t>
  </si>
  <si>
    <t>Riesling A.de.L. (Auf-der-Lay) GG Versteigerung</t>
  </si>
  <si>
    <t>Riesling</t>
  </si>
  <si>
    <t>Pfalz</t>
  </si>
  <si>
    <t>Ökonomierat Rebholz</t>
  </si>
  <si>
    <t>Riesling Kastanienbusch GG</t>
  </si>
  <si>
    <t>Rheingau</t>
  </si>
  <si>
    <t>Peter Jakob Kühn</t>
  </si>
  <si>
    <t>Riesling R</t>
  </si>
  <si>
    <t>Riesling Schlehdorn</t>
  </si>
  <si>
    <t>Rheinhessen</t>
  </si>
  <si>
    <t>Wittmann</t>
  </si>
  <si>
    <t>Riesling La Borne Alte Reben Versteigerung</t>
  </si>
  <si>
    <t>Riesling Morstein GG</t>
  </si>
  <si>
    <t>süß</t>
  </si>
  <si>
    <t>Saar</t>
  </si>
  <si>
    <t>Egon Müller</t>
  </si>
  <si>
    <t>Riesling Braune Kupp Kabinett</t>
  </si>
  <si>
    <t>Riesling Scharzhofberg Kabinett</t>
  </si>
  <si>
    <t>rot</t>
  </si>
  <si>
    <t>Italien</t>
  </si>
  <si>
    <t>Toskana</t>
  </si>
  <si>
    <t>Fontodi</t>
  </si>
  <si>
    <t>Flaccianello</t>
  </si>
  <si>
    <t>Sangiovese</t>
  </si>
  <si>
    <t>Frankreich</t>
  </si>
  <si>
    <t>Burgund</t>
  </si>
  <si>
    <t>Bachelet Monnot</t>
  </si>
  <si>
    <t>Batard Montrachet GC</t>
  </si>
  <si>
    <t>Chardonnay</t>
  </si>
  <si>
    <t>Boisson-Vadot (Anne)</t>
  </si>
  <si>
    <t>Meursault 1er Cru Genevrieres</t>
  </si>
  <si>
    <t>Boisson-Vadot (Bernard)</t>
  </si>
  <si>
    <t>Boisson-Vadot (Pierre)</t>
  </si>
  <si>
    <t>Meursault AC</t>
  </si>
  <si>
    <t xml:space="preserve">Comtes Lafon </t>
  </si>
  <si>
    <t>Meursault 1er Cru Charmes</t>
  </si>
  <si>
    <t>Meursault Clos de la Barre</t>
  </si>
  <si>
    <t>Domaine Arnaud Ente</t>
  </si>
  <si>
    <t>Chardonnay Bourgogne</t>
  </si>
  <si>
    <t>USA</t>
  </si>
  <si>
    <t>Kalifornien</t>
  </si>
  <si>
    <t>Sine Qua Non</t>
  </si>
  <si>
    <t>Queen of Spades Syrah</t>
  </si>
  <si>
    <t>Syrah</t>
  </si>
  <si>
    <t>E-Raised Syrah</t>
  </si>
  <si>
    <t>Lamy-Caillat</t>
  </si>
  <si>
    <t>Chassagne-Montrachet 1er Cru La Romanee</t>
  </si>
  <si>
    <t>Napa Valley</t>
  </si>
  <si>
    <t>Harlan Estate</t>
  </si>
  <si>
    <t>Promontory</t>
  </si>
  <si>
    <t>Cuvee</t>
  </si>
  <si>
    <t>Schaumwein</t>
  </si>
  <si>
    <t>Champagne</t>
  </si>
  <si>
    <t>Krug</t>
  </si>
  <si>
    <t>Brut Vintage</t>
  </si>
  <si>
    <t>Clos d'Ambonnay</t>
  </si>
  <si>
    <t>Pinot Noir</t>
  </si>
  <si>
    <t>Domaine Fourrier</t>
  </si>
  <si>
    <t>Gevrey Chambertin 1er Cru Combe Aux Moines</t>
  </si>
  <si>
    <t>Piemont</t>
  </si>
  <si>
    <t>Paolo Scavino</t>
  </si>
  <si>
    <t xml:space="preserve">Barolo Riserva </t>
  </si>
  <si>
    <t>Nebbiolo</t>
  </si>
  <si>
    <t>Österreich</t>
  </si>
  <si>
    <t>Leithaberg</t>
  </si>
  <si>
    <t>Ernst Triebaumer</t>
  </si>
  <si>
    <t>Blaufränkisch Aus den Rieden (Mariental/Oberer Wald)</t>
  </si>
  <si>
    <t>Blaufränkisch</t>
  </si>
  <si>
    <t>Blaufränkisch Mariental</t>
  </si>
  <si>
    <t>Kollwentz</t>
  </si>
  <si>
    <t>Cuvee Römerhof</t>
  </si>
  <si>
    <t>Kamptal</t>
  </si>
  <si>
    <t>Bründlmayer</t>
  </si>
  <si>
    <t>Riesling Heiligenstein Alte Reben</t>
  </si>
  <si>
    <t>Schloss Gobelsburg</t>
  </si>
  <si>
    <t>Tradition 10 Jahre</t>
  </si>
  <si>
    <t>div.</t>
  </si>
  <si>
    <t>Tradition 50 Jahre ‘Jubilee’</t>
  </si>
  <si>
    <t>Saint Estephe</t>
  </si>
  <si>
    <t>Chateau Montrose</t>
  </si>
  <si>
    <t>Montrose</t>
  </si>
  <si>
    <t>Domaine Armand Rousseau</t>
  </si>
  <si>
    <t>Charmes-Chambertin GC</t>
  </si>
  <si>
    <t>Ruchottes Chambertin GC Clos de Ruchottes</t>
  </si>
  <si>
    <t>Domaine Romanee Conti</t>
  </si>
  <si>
    <t>Grands Echezeaux GC</t>
  </si>
  <si>
    <t>Mugnier</t>
  </si>
  <si>
    <t>Chambolle-Musigny 1er Cru Les Amoureuses</t>
  </si>
  <si>
    <t>Rhone</t>
  </si>
  <si>
    <t>Chateauneuf du Pape</t>
  </si>
  <si>
    <t>Chateau Rayas</t>
  </si>
  <si>
    <t>Rayas Rouge</t>
  </si>
  <si>
    <t>Grenache</t>
  </si>
  <si>
    <t>Hermitage</t>
  </si>
  <si>
    <t>Jaboulet</t>
  </si>
  <si>
    <t>Hermitage La Chapelle</t>
  </si>
  <si>
    <t>Bruno Giacosa</t>
  </si>
  <si>
    <t>Barolo Rocche di Castiglione Falletto Riserva</t>
  </si>
  <si>
    <t>Travaglini</t>
  </si>
  <si>
    <t>Gattinara Selezione</t>
  </si>
  <si>
    <t>Südsteiermark</t>
  </si>
  <si>
    <t>Tement</t>
  </si>
  <si>
    <t>Sauvignon Blanc Reserve</t>
  </si>
  <si>
    <t>Sauvignon Blanc</t>
  </si>
  <si>
    <t>Sauvignon Blanc Zieregg</t>
  </si>
  <si>
    <t>Sauvignon Blanc Zieregg IZ Reserve</t>
  </si>
  <si>
    <t>Sauvignon Blanc Zieregg Vinothek Reserve</t>
  </si>
  <si>
    <t>Wachau</t>
  </si>
  <si>
    <t>F.X. Pichler</t>
  </si>
  <si>
    <t>Grüner Veltliner M Smaragd</t>
  </si>
  <si>
    <t>Grüner Veltliner</t>
  </si>
  <si>
    <t>Riesling M Reserve</t>
  </si>
  <si>
    <t>Hirtzberger</t>
  </si>
  <si>
    <t>Riesling Singerriedel Smaragd</t>
  </si>
  <si>
    <t>Knoll</t>
  </si>
  <si>
    <t>Grüner Veltliner Loibenberg Honifogl AL</t>
  </si>
  <si>
    <t>Grüner Veltliner Loibenberg SL</t>
  </si>
  <si>
    <t>Grüner Veltliner Schütt Kabinett (trocken)</t>
  </si>
  <si>
    <t>Grüner Veltliner Vinothek Smaragd</t>
  </si>
  <si>
    <t>Riesling Schütt SL (halbsüß)</t>
  </si>
  <si>
    <t>Riesling Schütt SL Halbsüß</t>
  </si>
  <si>
    <t>Riesling Schütt Smaragd</t>
  </si>
  <si>
    <t>Riesling Vinothek Smaragd</t>
  </si>
  <si>
    <t>Nikolaihof</t>
  </si>
  <si>
    <t>Grüner Veltliner Weingebirge Honifogl</t>
  </si>
  <si>
    <t>Prager</t>
  </si>
  <si>
    <t>Riesling Wachstum Bodenstein Smaragd</t>
  </si>
  <si>
    <t>Blaufrankisch Aus den Rieden (Mariental)</t>
  </si>
  <si>
    <t>Mittelburgenland</t>
  </si>
  <si>
    <t>Gesellmann</t>
  </si>
  <si>
    <t>Cuvee "G"</t>
  </si>
  <si>
    <t>hf</t>
  </si>
  <si>
    <t>ev</t>
  </si>
  <si>
    <t>in</t>
  </si>
  <si>
    <t>ints</t>
  </si>
  <si>
    <t>eb, ev</t>
  </si>
  <si>
    <t>elb</t>
  </si>
  <si>
    <t>elb, elv</t>
  </si>
  <si>
    <t>elv</t>
  </si>
  <si>
    <t>klb</t>
  </si>
  <si>
    <t>kv</t>
  </si>
  <si>
    <t>ev,eb</t>
  </si>
  <si>
    <t>ohne etikett</t>
  </si>
  <si>
    <t>nicht lesbar</t>
  </si>
  <si>
    <t>W-BOX-L/04</t>
  </si>
  <si>
    <t>ORANGE-A/01-D</t>
  </si>
  <si>
    <t>tr-16-24745</t>
  </si>
  <si>
    <t>tr-16-24746</t>
  </si>
  <si>
    <t>tr-16-17147</t>
  </si>
  <si>
    <t>tr-16-17146</t>
  </si>
  <si>
    <t>tr-16-17149</t>
  </si>
  <si>
    <t>tr-16-17150</t>
  </si>
  <si>
    <t>tr-16-17151</t>
  </si>
  <si>
    <t>GFR-A/00-D</t>
  </si>
  <si>
    <t>tr-16-22534</t>
  </si>
  <si>
    <t>VR-BOX-E/08</t>
  </si>
  <si>
    <t>tr-16-26797</t>
  </si>
  <si>
    <t>VR-BOX-C/02</t>
  </si>
  <si>
    <t>tr-16-26804</t>
  </si>
  <si>
    <t>tr-16-26806</t>
  </si>
  <si>
    <t>P-BOX-M/05</t>
  </si>
  <si>
    <t>tr-16-27409</t>
  </si>
  <si>
    <t>R-BOX-E/02</t>
  </si>
  <si>
    <t>tr-16-14448</t>
  </si>
  <si>
    <t>W-BOX-B/06</t>
  </si>
  <si>
    <t>tr-16-14351</t>
  </si>
  <si>
    <t>VR-BOX-J/04</t>
  </si>
  <si>
    <t>tr-16-18852</t>
  </si>
  <si>
    <t>VR-BOX-F/02</t>
  </si>
  <si>
    <t>tr-16-23831</t>
  </si>
  <si>
    <t>RH-I/02</t>
  </si>
  <si>
    <t>tr-16-27093</t>
  </si>
  <si>
    <t>tr-16-27092</t>
  </si>
  <si>
    <t>RM-A/01</t>
  </si>
  <si>
    <t>tr-16-25004</t>
  </si>
  <si>
    <t>RM-A/00</t>
  </si>
  <si>
    <t>tr-16-25526</t>
  </si>
  <si>
    <t>W-BOX-P/03</t>
  </si>
  <si>
    <t>tr-16-18214</t>
  </si>
  <si>
    <t>ORANGE-C/02-E</t>
  </si>
  <si>
    <t>tr-16-23834</t>
  </si>
  <si>
    <t>W-BOX-O/07</t>
  </si>
  <si>
    <t>tr-16-18204</t>
  </si>
  <si>
    <t>N-BOX-C/06</t>
  </si>
  <si>
    <t>tr-16-23091</t>
  </si>
  <si>
    <t>VR-BOX-F/06</t>
  </si>
  <si>
    <t>tr-16-23096</t>
  </si>
  <si>
    <t>tr-16-20545</t>
  </si>
  <si>
    <t>tr-16-22063</t>
  </si>
  <si>
    <t>W-BOX-Q/07</t>
  </si>
  <si>
    <t>tr-16-20626</t>
  </si>
  <si>
    <t>RH-G/02</t>
  </si>
  <si>
    <t>tr-16-18577</t>
  </si>
  <si>
    <t>RW-A/00</t>
  </si>
  <si>
    <t>tr-16-28414</t>
  </si>
  <si>
    <t>GFR-A/01</t>
  </si>
  <si>
    <t>tr-16-22792</t>
  </si>
  <si>
    <t>GFR-A/02</t>
  </si>
  <si>
    <t>tr-16-25418</t>
  </si>
  <si>
    <t>ORANGE-B/02-W</t>
  </si>
  <si>
    <t>tr-16-26151</t>
  </si>
  <si>
    <t>R-BOX-C/08</t>
  </si>
  <si>
    <t>tr-16-23559</t>
  </si>
  <si>
    <t>W-BOX-A/04</t>
  </si>
  <si>
    <t>tr-16-26393</t>
  </si>
  <si>
    <t>W-BOX-A/05</t>
  </si>
  <si>
    <t>tr-16-26410</t>
  </si>
  <si>
    <t>tr-16-26396</t>
  </si>
  <si>
    <t>R-BOX-I/01</t>
  </si>
  <si>
    <t>tr-16-15703</t>
  </si>
  <si>
    <t>tr-16-19095</t>
  </si>
  <si>
    <t>GFR-OHK</t>
  </si>
  <si>
    <t>tr-16-23930</t>
  </si>
  <si>
    <t>tr-16-23931</t>
  </si>
  <si>
    <t>R-BOX-G/05</t>
  </si>
  <si>
    <t>tr-16-27801</t>
  </si>
  <si>
    <t>tr-16-27802</t>
  </si>
  <si>
    <t>ORANGE-C/00-D</t>
  </si>
  <si>
    <t>tr-16-24333</t>
  </si>
  <si>
    <t>ORANGE-C/02-B</t>
  </si>
  <si>
    <t>tr-16-27379</t>
  </si>
  <si>
    <t>tr-16-27380</t>
  </si>
  <si>
    <t>ORANGE-A/02</t>
  </si>
  <si>
    <t>tr-16-25411</t>
  </si>
  <si>
    <t>tr-16-23902</t>
  </si>
  <si>
    <t>ORANGE-B/01-E</t>
  </si>
  <si>
    <t>tr-16-27436</t>
  </si>
  <si>
    <t>ORANGE-C/01-C</t>
  </si>
  <si>
    <t>tr-16-27373</t>
  </si>
  <si>
    <t>ORANGE-C/02-C</t>
  </si>
  <si>
    <t>tr-16-23315</t>
  </si>
  <si>
    <t>tr-16-23723</t>
  </si>
  <si>
    <t>ORANGE-C/01-D</t>
  </si>
  <si>
    <t>tr-16-26182</t>
  </si>
  <si>
    <t>W-BOX-S/03</t>
  </si>
  <si>
    <t>tr-16-9530</t>
  </si>
  <si>
    <t>VR-BOX-D/08</t>
  </si>
  <si>
    <t>tr-16-26080</t>
  </si>
  <si>
    <t>O-BOX-E/03</t>
  </si>
  <si>
    <t>tr-16-26082</t>
  </si>
  <si>
    <t>tr-16-13970</t>
  </si>
  <si>
    <t>GFR-C/02</t>
  </si>
  <si>
    <t>tr-16-20002</t>
  </si>
  <si>
    <t>GFR-B/02</t>
  </si>
  <si>
    <t>RH-B/02</t>
  </si>
  <si>
    <t>tr-16-18520</t>
  </si>
  <si>
    <t>tr-16-10308</t>
  </si>
  <si>
    <t>R-BOX-J/06</t>
  </si>
  <si>
    <t>tr-16-22233</t>
  </si>
  <si>
    <t>VR-BOX-H/05</t>
  </si>
  <si>
    <t>tr-16-21952</t>
  </si>
  <si>
    <t>R-BOX-H/01</t>
  </si>
  <si>
    <t>tr-16-21854</t>
  </si>
  <si>
    <t>tr-16-22334</t>
  </si>
  <si>
    <t>W-BOX-J/04</t>
  </si>
  <si>
    <t>tr-16-27690</t>
  </si>
  <si>
    <t>W-BOX-D/05</t>
  </si>
  <si>
    <t>tr-16-27696</t>
  </si>
  <si>
    <t>VR-BOX-M/05</t>
  </si>
  <si>
    <t>tr-16-26935</t>
  </si>
  <si>
    <t>VR-BOX-I/09</t>
  </si>
  <si>
    <t>tr-16-26936</t>
  </si>
  <si>
    <t>tr-16-26939</t>
  </si>
  <si>
    <t>W-BOX-P/08</t>
  </si>
  <si>
    <t>tr-16-25242</t>
  </si>
  <si>
    <t>P-BOX-I/08</t>
  </si>
  <si>
    <t>tr-16-26946</t>
  </si>
  <si>
    <t>W-BOX-J/06</t>
  </si>
  <si>
    <t>tr-16-26964</t>
  </si>
  <si>
    <t>tr-16-26965</t>
  </si>
  <si>
    <t>tr-16-26471</t>
  </si>
  <si>
    <t>tr-16-26966</t>
  </si>
  <si>
    <t>N-BOX-A/06</t>
  </si>
  <si>
    <t>tr-16-26967</t>
  </si>
  <si>
    <t>VR-BOX-F/03</t>
  </si>
  <si>
    <t>tr-16-25999</t>
  </si>
  <si>
    <t>VERTIKALE_STG</t>
  </si>
  <si>
    <t>tr-16-12620</t>
  </si>
  <si>
    <t>tr-16-26002</t>
  </si>
  <si>
    <t>O-BOX-A/03</t>
  </si>
  <si>
    <t>tr-16-25303</t>
  </si>
  <si>
    <t>VR-BOX-D/03</t>
  </si>
  <si>
    <t>tr-16-26048</t>
  </si>
  <si>
    <t>tr-16-26049</t>
  </si>
  <si>
    <t>W-BOX-A/02</t>
  </si>
  <si>
    <t>O-BOX-A/06</t>
  </si>
  <si>
    <t>tr-16-26392</t>
  </si>
  <si>
    <t>tr-16-26395</t>
  </si>
  <si>
    <t>tr-16-26397</t>
  </si>
  <si>
    <t>tr-16-26398</t>
  </si>
  <si>
    <t>tr-16-26400</t>
  </si>
  <si>
    <t>ORANGE-A/03</t>
  </si>
  <si>
    <t>tr-16-24897</t>
  </si>
  <si>
    <t>tr-16-26407</t>
  </si>
  <si>
    <t>O-BOX-D/06</t>
  </si>
  <si>
    <t>tr-16-26408</t>
  </si>
  <si>
    <t>GFR-B/00</t>
  </si>
  <si>
    <t>tr-16-12037</t>
  </si>
  <si>
    <t>RH-J/03</t>
  </si>
  <si>
    <t>tr-16-20944</t>
  </si>
  <si>
    <t>D</t>
  </si>
  <si>
    <t>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</si>
</sst>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0_-;\-* #,##0.00_-;_-* \-??_-;_-@_-"/>
    <numFmt numFmtId="165" formatCode="[$-409]d\-mmm"/>
    <numFmt numFmtId="166" formatCode="#,##0.00_ ;\-#,##0.00\ "/>
  </numFmts>
  <fonts count="41" x14ac:knownFonts="1">
    <font>
      <sz val="12"/>
      <color rgb="FF000000"/>
      <name val="Calibri"/>
      <family val="2"/>
      <charset val="1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charset val="1"/>
    </font>
    <font>
      <b/>
      <sz val="12"/>
      <name val="Calibri"/>
      <family val="2"/>
      <charset val="1"/>
    </font>
    <font>
      <sz val="10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u/>
      <sz val="12"/>
      <color rgb="FF0000FF"/>
      <name val="Calibri"/>
      <family val="2"/>
      <charset val="1"/>
    </font>
    <font>
      <b/>
      <sz val="38"/>
      <color rgb="FF000000"/>
      <name val="Calibri"/>
      <family val="2"/>
      <charset val="1"/>
    </font>
    <font>
      <b/>
      <i/>
      <sz val="12"/>
      <color rgb="FF000000"/>
      <name val="Calibri"/>
      <family val="2"/>
      <charset val="1"/>
    </font>
    <font>
      <b/>
      <sz val="12"/>
      <color rgb="FFFFFFFF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color rgb="FFFF0000"/>
      <name val="Calibri"/>
      <family val="2"/>
      <charset val="1"/>
    </font>
    <font>
      <sz val="16"/>
      <color rgb="FF000000"/>
      <name val="Calibri"/>
      <family val="2"/>
      <charset val="1"/>
    </font>
    <font>
      <sz val="12"/>
      <name val="Calibri"/>
      <family val="2"/>
      <charset val="1"/>
    </font>
    <font>
      <sz val="10"/>
      <name val="Calibri"/>
      <family val="2"/>
      <charset val="1"/>
    </font>
    <font>
      <b/>
      <sz val="10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11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9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38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</font>
    <font>
      <b/>
      <sz val="12"/>
      <color rgb="FF000000"/>
      <name val="Calibri"/>
      <family val="2"/>
    </font>
    <font>
      <b/>
      <sz val="12"/>
      <name val="Calibri"/>
      <family val="2"/>
    </font>
    <font>
      <b/>
      <sz val="9"/>
      <color rgb="FF000000"/>
      <name val="Calibri"/>
      <family val="2"/>
      <charset val="1"/>
    </font>
    <font>
      <b/>
      <i/>
      <sz val="12"/>
      <color rgb="FF0070C0"/>
      <name val="Calibri"/>
      <family val="2"/>
    </font>
    <font>
      <b/>
      <sz val="29"/>
      <color rgb="FFFF0000"/>
      <name val="Calibri"/>
      <family val="2"/>
      <charset val="1"/>
    </font>
  </fonts>
  <fills count="15">
    <fill>
      <patternFill patternType="none"/>
    </fill>
    <fill>
      <patternFill patternType="gray125"/>
    </fill>
    <fill>
      <patternFill patternType="solid">
        <fgColor rgb="FFD9D9D9"/>
        <bgColor rgb="FFDCE6F2"/>
      </patternFill>
    </fill>
    <fill>
      <patternFill patternType="solid">
        <fgColor rgb="FFFFFEC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C4F058"/>
        <bgColor rgb="FFFFFF00"/>
      </patternFill>
    </fill>
    <fill>
      <patternFill patternType="solid">
        <fgColor rgb="FFDCE6F2"/>
        <bgColor rgb="FFD9D9D9"/>
      </patternFill>
    </fill>
    <fill>
      <patternFill patternType="solid">
        <fgColor rgb="FFF2DCDB"/>
        <bgColor rgb="FFD9D9D9"/>
      </patternFill>
    </fill>
    <fill>
      <patternFill patternType="solid">
        <fgColor rgb="FFF2F2F2"/>
        <bgColor rgb="FFFFFFFF"/>
      </patternFill>
    </fill>
    <fill>
      <patternFill patternType="solid">
        <fgColor rgb="FFFFFEC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4F05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1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/>
      <top style="thin">
        <color rgb="FFFF0000"/>
      </top>
      <bottom style="medium">
        <color rgb="FFFF0000"/>
      </bottom>
      <diagonal/>
    </border>
    <border>
      <left style="hair">
        <color auto="1"/>
      </left>
      <right style="hair">
        <color auto="1"/>
      </right>
      <top style="thin">
        <color rgb="FFFF0000"/>
      </top>
      <bottom style="medium">
        <color rgb="FFFF0000"/>
      </bottom>
      <diagonal/>
    </border>
    <border>
      <left/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hair">
        <color auto="1"/>
      </left>
      <right/>
      <top style="thin">
        <color rgb="FFFF0000"/>
      </top>
      <bottom style="medium">
        <color rgb="FFFF0000"/>
      </bottom>
      <diagonal/>
    </border>
    <border>
      <left style="hair">
        <color auto="1"/>
      </left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medium">
        <color rgb="FFFF0000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rgb="FFFF0000"/>
      </left>
      <right/>
      <top style="medium">
        <color rgb="FFFF0000"/>
      </top>
      <bottom style="thin">
        <color rgb="FFFF0000"/>
      </bottom>
      <diagonal/>
    </border>
    <border>
      <left/>
      <right/>
      <top style="medium">
        <color rgb="FFFF0000"/>
      </top>
      <bottom style="thin">
        <color rgb="FFFF0000"/>
      </bottom>
      <diagonal/>
    </border>
    <border>
      <left/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hair">
        <color auto="1"/>
      </left>
      <right style="hair">
        <color auto="1"/>
      </right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rgb="FFFF0000"/>
      </left>
      <right/>
      <top style="medium">
        <color rgb="FFFF0000"/>
      </top>
      <bottom style="thin">
        <color auto="1"/>
      </bottom>
      <diagonal/>
    </border>
    <border>
      <left/>
      <right/>
      <top style="medium">
        <color rgb="FFFF0000"/>
      </top>
      <bottom style="thin">
        <color auto="1"/>
      </bottom>
      <diagonal/>
    </border>
    <border>
      <left/>
      <right style="medium">
        <color rgb="FFFF0000"/>
      </right>
      <top style="medium">
        <color rgb="FFFF0000"/>
      </top>
      <bottom style="thin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rgb="FFFF0000"/>
      </right>
      <top style="thin">
        <color auto="1"/>
      </top>
      <bottom style="medium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medium">
        <color rgb="FFFF0000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medium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FF0000"/>
      </bottom>
      <diagonal/>
    </border>
    <border>
      <left/>
      <right/>
      <top style="thin">
        <color auto="1"/>
      </top>
      <bottom style="medium">
        <color rgb="FFFF0000"/>
      </bottom>
      <diagonal/>
    </border>
    <border>
      <left style="hair">
        <color auto="1"/>
      </left>
      <right style="medium">
        <color rgb="FFFF0000"/>
      </right>
      <top style="thin">
        <color auto="1"/>
      </top>
      <bottom style="medium">
        <color rgb="FFFF0000"/>
      </bottom>
      <diagonal/>
    </border>
    <border>
      <left style="medium">
        <color rgb="FFFF0000"/>
      </left>
      <right/>
      <top style="thin">
        <color rgb="FFFF0000"/>
      </top>
      <bottom/>
      <diagonal/>
    </border>
    <border>
      <left style="hair">
        <color auto="1"/>
      </left>
      <right style="hair">
        <color auto="1"/>
      </right>
      <top style="thin">
        <color rgb="FFFF0000"/>
      </top>
      <bottom/>
      <diagonal/>
    </border>
    <border>
      <left/>
      <right style="medium">
        <color rgb="FFFF0000"/>
      </right>
      <top style="thin">
        <color rgb="FFFF0000"/>
      </top>
      <bottom/>
      <diagonal/>
    </border>
    <border>
      <left style="medium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 style="medium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medium">
        <color rgb="FFFF0000"/>
      </right>
      <top style="thin">
        <color rgb="FFFF0000"/>
      </top>
      <bottom/>
      <diagonal/>
    </border>
    <border>
      <left style="medium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indexed="64"/>
      </bottom>
      <diagonal/>
    </border>
    <border>
      <left style="hair">
        <color auto="1"/>
      </left>
      <right/>
      <top style="thin">
        <color auto="1"/>
      </top>
      <bottom style="medium">
        <color indexed="64"/>
      </bottom>
      <diagonal/>
    </border>
    <border>
      <left style="hair">
        <color auto="1"/>
      </left>
      <right style="medium">
        <color rgb="FFFF0000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FF0000"/>
      </right>
      <top style="medium">
        <color indexed="64"/>
      </top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medium">
        <color indexed="64"/>
      </bottom>
      <diagonal/>
    </border>
    <border>
      <left style="medium">
        <color rgb="FFFF0000"/>
      </left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164" fontId="20" fillId="0" borderId="0" applyBorder="0" applyProtection="0"/>
    <xf numFmtId="0" fontId="7" fillId="0" borderId="0" applyBorder="0" applyProtection="0"/>
    <xf numFmtId="0" fontId="2" fillId="0" borderId="0"/>
    <xf numFmtId="0" fontId="26" fillId="0" borderId="0" applyNumberFormat="0" applyFill="0" applyBorder="0" applyAlignment="0" applyProtection="0"/>
    <xf numFmtId="43" fontId="2" fillId="0" borderId="0" applyFont="0" applyFill="0" applyBorder="0" applyAlignment="0" applyProtection="0"/>
  </cellStyleXfs>
  <cellXfs count="268">
    <xf numFmtId="0" fontId="0" fillId="0" borderId="0" xfId="0"/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64" fontId="0" fillId="0" borderId="0" xfId="1" applyFont="1" applyBorder="1" applyAlignment="1" applyProtection="1">
      <alignment horizontal="right" vertical="center"/>
    </xf>
    <xf numFmtId="164" fontId="3" fillId="0" borderId="0" xfId="1" applyFont="1" applyBorder="1" applyAlignment="1" applyProtection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0" fillId="2" borderId="3" xfId="0" applyFont="1" applyFill="1" applyBorder="1" applyAlignment="1">
      <alignment vertical="center"/>
    </xf>
    <xf numFmtId="0" fontId="3" fillId="0" borderId="5" xfId="0" applyFont="1" applyBorder="1" applyAlignment="1">
      <alignment horizontal="right" vertical="center"/>
    </xf>
    <xf numFmtId="0" fontId="0" fillId="2" borderId="6" xfId="0" applyFont="1" applyFill="1" applyBorder="1" applyAlignment="1">
      <alignment vertical="center" wrapText="1"/>
    </xf>
    <xf numFmtId="0" fontId="3" fillId="0" borderId="7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0" fillId="2" borderId="12" xfId="0" applyFont="1" applyFill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right" vertical="center"/>
    </xf>
    <xf numFmtId="2" fontId="4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right" vertical="center"/>
    </xf>
    <xf numFmtId="0" fontId="11" fillId="7" borderId="13" xfId="0" applyFont="1" applyFill="1" applyBorder="1" applyAlignment="1">
      <alignment horizontal="right" vertical="center"/>
    </xf>
    <xf numFmtId="0" fontId="0" fillId="7" borderId="14" xfId="0" applyFont="1" applyFill="1" applyBorder="1" applyAlignment="1">
      <alignment vertical="center"/>
    </xf>
    <xf numFmtId="164" fontId="11" fillId="7" borderId="16" xfId="0" applyNumberFormat="1" applyFont="1" applyFill="1" applyBorder="1" applyAlignment="1">
      <alignment horizontal="center" vertical="center"/>
    </xf>
    <xf numFmtId="0" fontId="11" fillId="7" borderId="17" xfId="0" applyFont="1" applyFill="1" applyBorder="1" applyAlignment="1">
      <alignment horizontal="right" vertical="center"/>
    </xf>
    <xf numFmtId="0" fontId="0" fillId="7" borderId="0" xfId="0" applyFont="1" applyFill="1" applyBorder="1" applyAlignment="1">
      <alignment vertical="center"/>
    </xf>
    <xf numFmtId="164" fontId="11" fillId="4" borderId="19" xfId="0" applyNumberFormat="1" applyFont="1" applyFill="1" applyBorder="1" applyAlignment="1">
      <alignment horizontal="center" vertical="center"/>
    </xf>
    <xf numFmtId="164" fontId="11" fillId="7" borderId="19" xfId="0" applyNumberFormat="1" applyFont="1" applyFill="1" applyBorder="1" applyAlignment="1">
      <alignment horizontal="center" vertical="center"/>
    </xf>
    <xf numFmtId="0" fontId="11" fillId="7" borderId="20" xfId="0" applyFont="1" applyFill="1" applyBorder="1" applyAlignment="1">
      <alignment horizontal="right" vertical="center"/>
    </xf>
    <xf numFmtId="0" fontId="0" fillId="7" borderId="21" xfId="0" applyFont="1" applyFill="1" applyBorder="1" applyAlignment="1">
      <alignment vertical="center"/>
    </xf>
    <xf numFmtId="164" fontId="11" fillId="4" borderId="23" xfId="0" applyNumberFormat="1" applyFont="1" applyFill="1" applyBorder="1" applyAlignment="1">
      <alignment horizontal="center" vertical="center"/>
    </xf>
    <xf numFmtId="0" fontId="0" fillId="7" borderId="24" xfId="0" applyFont="1" applyFill="1" applyBorder="1" applyAlignment="1">
      <alignment horizontal="center" vertical="center"/>
    </xf>
    <xf numFmtId="0" fontId="0" fillId="7" borderId="25" xfId="0" applyFont="1" applyFill="1" applyBorder="1" applyAlignment="1">
      <alignment horizontal="center" vertical="center"/>
    </xf>
    <xf numFmtId="0" fontId="0" fillId="7" borderId="26" xfId="0" applyFont="1" applyFill="1" applyBorder="1" applyAlignment="1">
      <alignment horizontal="center" vertical="center"/>
    </xf>
    <xf numFmtId="0" fontId="0" fillId="7" borderId="27" xfId="0" applyFont="1" applyFill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0" fillId="2" borderId="28" xfId="0" applyFont="1" applyFill="1" applyBorder="1" applyAlignment="1">
      <alignment vertical="center"/>
    </xf>
    <xf numFmtId="0" fontId="0" fillId="2" borderId="29" xfId="0" applyFont="1" applyFill="1" applyBorder="1" applyAlignment="1">
      <alignment vertical="center"/>
    </xf>
    <xf numFmtId="0" fontId="0" fillId="2" borderId="30" xfId="0" applyFont="1" applyFill="1" applyBorder="1" applyAlignment="1">
      <alignment vertical="center"/>
    </xf>
    <xf numFmtId="0" fontId="14" fillId="2" borderId="28" xfId="0" applyFont="1" applyFill="1" applyBorder="1" applyAlignment="1">
      <alignment vertical="center"/>
    </xf>
    <xf numFmtId="0" fontId="14" fillId="2" borderId="29" xfId="0" applyFont="1" applyFill="1" applyBorder="1" applyAlignment="1">
      <alignment vertical="center"/>
    </xf>
    <xf numFmtId="0" fontId="14" fillId="2" borderId="30" xfId="0" applyFont="1" applyFill="1" applyBorder="1" applyAlignment="1">
      <alignment vertical="center"/>
    </xf>
    <xf numFmtId="0" fontId="4" fillId="2" borderId="28" xfId="0" applyFont="1" applyFill="1" applyBorder="1" applyAlignment="1">
      <alignment vertical="center"/>
    </xf>
    <xf numFmtId="0" fontId="4" fillId="2" borderId="29" xfId="0" applyFont="1" applyFill="1" applyBorder="1" applyAlignment="1">
      <alignment vertical="center"/>
    </xf>
    <xf numFmtId="0" fontId="4" fillId="2" borderId="30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15" fillId="2" borderId="29" xfId="0" applyFont="1" applyFill="1" applyBorder="1" applyAlignment="1">
      <alignment horizontal="center" vertical="center"/>
    </xf>
    <xf numFmtId="0" fontId="15" fillId="2" borderId="32" xfId="0" applyFont="1" applyFill="1" applyBorder="1" applyAlignment="1">
      <alignment horizontal="center" vertical="center"/>
    </xf>
    <xf numFmtId="164" fontId="14" fillId="2" borderId="32" xfId="1" applyFont="1" applyFill="1" applyBorder="1" applyAlignment="1" applyProtection="1">
      <alignment horizontal="center" vertical="center"/>
    </xf>
    <xf numFmtId="164" fontId="4" fillId="2" borderId="32" xfId="1" applyFont="1" applyFill="1" applyBorder="1" applyAlignment="1" applyProtection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16" fillId="4" borderId="34" xfId="0" applyFont="1" applyFill="1" applyBorder="1" applyAlignment="1">
      <alignment horizontal="center" vertical="center" wrapText="1"/>
    </xf>
    <xf numFmtId="0" fontId="16" fillId="4" borderId="35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vertical="center"/>
    </xf>
    <xf numFmtId="0" fontId="4" fillId="2" borderId="20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17" fillId="0" borderId="36" xfId="0" applyFont="1" applyBorder="1" applyAlignment="1">
      <alignment vertical="center"/>
    </xf>
    <xf numFmtId="0" fontId="17" fillId="0" borderId="37" xfId="0" applyFont="1" applyBorder="1" applyAlignment="1">
      <alignment vertical="center"/>
    </xf>
    <xf numFmtId="0" fontId="17" fillId="0" borderId="38" xfId="0" applyFont="1" applyBorder="1" applyAlignment="1">
      <alignment vertical="center"/>
    </xf>
    <xf numFmtId="0" fontId="18" fillId="0" borderId="36" xfId="0" applyFont="1" applyBorder="1" applyAlignment="1">
      <alignment vertical="center"/>
    </xf>
    <xf numFmtId="0" fontId="18" fillId="0" borderId="37" xfId="0" applyFont="1" applyBorder="1" applyAlignment="1">
      <alignment vertical="center"/>
    </xf>
    <xf numFmtId="0" fontId="18" fillId="0" borderId="38" xfId="0" applyFont="1" applyBorder="1" applyAlignment="1">
      <alignment vertical="center"/>
    </xf>
    <xf numFmtId="0" fontId="19" fillId="0" borderId="36" xfId="0" applyFont="1" applyBorder="1"/>
    <xf numFmtId="0" fontId="19" fillId="0" borderId="37" xfId="0" applyFont="1" applyBorder="1"/>
    <xf numFmtId="0" fontId="18" fillId="0" borderId="39" xfId="0" applyFont="1" applyBorder="1" applyAlignment="1">
      <alignment horizontal="center"/>
    </xf>
    <xf numFmtId="0" fontId="19" fillId="3" borderId="38" xfId="0" applyFont="1" applyFill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49" fontId="15" fillId="0" borderId="37" xfId="1" applyNumberFormat="1" applyFont="1" applyBorder="1" applyAlignment="1" applyProtection="1">
      <alignment horizontal="center" vertical="center"/>
    </xf>
    <xf numFmtId="164" fontId="18" fillId="6" borderId="41" xfId="1" applyFont="1" applyFill="1" applyBorder="1" applyAlignment="1" applyProtection="1">
      <alignment horizontal="right" vertical="center"/>
    </xf>
    <xf numFmtId="164" fontId="19" fillId="3" borderId="40" xfId="1" applyFont="1" applyFill="1" applyBorder="1" applyAlignment="1" applyProtection="1">
      <alignment horizontal="right" vertical="center"/>
    </xf>
    <xf numFmtId="49" fontId="19" fillId="8" borderId="42" xfId="1" applyNumberFormat="1" applyFont="1" applyFill="1" applyBorder="1" applyAlignment="1" applyProtection="1">
      <alignment horizontal="center" vertical="center"/>
    </xf>
    <xf numFmtId="0" fontId="19" fillId="5" borderId="43" xfId="0" applyFont="1" applyFill="1" applyBorder="1" applyAlignment="1">
      <alignment horizontal="center" vertical="center"/>
    </xf>
    <xf numFmtId="164" fontId="18" fillId="6" borderId="40" xfId="0" applyNumberFormat="1" applyFont="1" applyFill="1" applyBorder="1" applyAlignment="1">
      <alignment horizontal="center" vertical="center"/>
    </xf>
    <xf numFmtId="164" fontId="19" fillId="3" borderId="44" xfId="0" applyNumberFormat="1" applyFont="1" applyFill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38" xfId="0" applyFont="1" applyBorder="1" applyAlignment="1">
      <alignment vertical="center"/>
    </xf>
    <xf numFmtId="0" fontId="19" fillId="0" borderId="38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4" borderId="81" xfId="0" applyFont="1" applyFill="1" applyBorder="1" applyAlignment="1">
      <alignment horizontal="center" vertical="center"/>
    </xf>
    <xf numFmtId="0" fontId="3" fillId="4" borderId="84" xfId="0" applyFont="1" applyFill="1" applyBorder="1" applyAlignment="1">
      <alignment horizontal="center" vertical="center"/>
    </xf>
    <xf numFmtId="0" fontId="3" fillId="0" borderId="85" xfId="0" applyFont="1" applyBorder="1" applyAlignment="1">
      <alignment vertical="center"/>
    </xf>
    <xf numFmtId="0" fontId="3" fillId="4" borderId="87" xfId="0" applyFont="1" applyFill="1" applyBorder="1" applyAlignment="1">
      <alignment horizontal="center" vertical="center"/>
    </xf>
    <xf numFmtId="0" fontId="3" fillId="0" borderId="88" xfId="0" applyFont="1" applyBorder="1" applyAlignment="1">
      <alignment vertical="center"/>
    </xf>
    <xf numFmtId="0" fontId="3" fillId="4" borderId="90" xfId="0" applyFont="1" applyFill="1" applyBorder="1" applyAlignment="1">
      <alignment horizontal="center" vertical="center"/>
    </xf>
    <xf numFmtId="0" fontId="3" fillId="0" borderId="91" xfId="0" applyFont="1" applyBorder="1" applyAlignment="1">
      <alignment vertical="center"/>
    </xf>
    <xf numFmtId="0" fontId="38" fillId="4" borderId="82" xfId="0" applyFont="1" applyFill="1" applyBorder="1" applyAlignment="1">
      <alignment horizontal="center" vertical="center" wrapText="1"/>
    </xf>
    <xf numFmtId="0" fontId="38" fillId="4" borderId="83" xfId="0" applyFont="1" applyFill="1" applyBorder="1" applyAlignment="1">
      <alignment horizontal="center" vertical="center" wrapText="1"/>
    </xf>
    <xf numFmtId="49" fontId="35" fillId="0" borderId="41" xfId="1" applyNumberFormat="1" applyFont="1" applyBorder="1" applyAlignment="1" applyProtection="1">
      <alignment horizontal="center" vertical="center"/>
    </xf>
    <xf numFmtId="0" fontId="3" fillId="5" borderId="85" xfId="0" applyFont="1" applyFill="1" applyBorder="1" applyAlignment="1">
      <alignment horizontal="center" vertical="center"/>
    </xf>
    <xf numFmtId="164" fontId="0" fillId="6" borderId="85" xfId="0" applyNumberFormat="1" applyFont="1" applyFill="1" applyBorder="1" applyAlignment="1">
      <alignment horizontal="center" vertical="center"/>
    </xf>
    <xf numFmtId="164" fontId="3" fillId="3" borderId="86" xfId="0" applyNumberFormat="1" applyFont="1" applyFill="1" applyBorder="1" applyAlignment="1">
      <alignment horizontal="center" vertical="center"/>
    </xf>
    <xf numFmtId="0" fontId="3" fillId="5" borderId="88" xfId="0" applyFont="1" applyFill="1" applyBorder="1" applyAlignment="1">
      <alignment horizontal="center" vertical="center"/>
    </xf>
    <xf numFmtId="164" fontId="0" fillId="6" borderId="88" xfId="0" applyNumberFormat="1" applyFont="1" applyFill="1" applyBorder="1" applyAlignment="1">
      <alignment horizontal="center" vertical="center"/>
    </xf>
    <xf numFmtId="164" fontId="3" fillId="3" borderId="89" xfId="0" applyNumberFormat="1" applyFont="1" applyFill="1" applyBorder="1" applyAlignment="1">
      <alignment horizontal="center" vertical="center"/>
    </xf>
    <xf numFmtId="0" fontId="3" fillId="5" borderId="91" xfId="0" applyFont="1" applyFill="1" applyBorder="1" applyAlignment="1">
      <alignment horizontal="center" vertical="center"/>
    </xf>
    <xf numFmtId="164" fontId="0" fillId="6" borderId="91" xfId="0" applyNumberFormat="1" applyFont="1" applyFill="1" applyBorder="1" applyAlignment="1">
      <alignment horizontal="center" vertical="center"/>
    </xf>
    <xf numFmtId="164" fontId="3" fillId="3" borderId="92" xfId="0" applyNumberFormat="1" applyFont="1" applyFill="1" applyBorder="1" applyAlignment="1">
      <alignment horizontal="center" vertical="center"/>
    </xf>
    <xf numFmtId="0" fontId="0" fillId="14" borderId="0" xfId="0" applyFill="1"/>
    <xf numFmtId="0" fontId="0" fillId="14" borderId="0" xfId="0" applyFill="1" applyAlignment="1">
      <alignment vertical="center"/>
    </xf>
    <xf numFmtId="0" fontId="21" fillId="0" borderId="2" xfId="0" applyFont="1" applyBorder="1" applyAlignment="1">
      <alignment horizontal="right" vertical="center"/>
    </xf>
    <xf numFmtId="0" fontId="23" fillId="14" borderId="0" xfId="0" applyFont="1" applyFill="1" applyAlignment="1">
      <alignment horizontal="center" vertical="center"/>
    </xf>
    <xf numFmtId="0" fontId="21" fillId="0" borderId="5" xfId="0" applyFont="1" applyBorder="1" applyAlignment="1">
      <alignment horizontal="right" vertical="center"/>
    </xf>
    <xf numFmtId="0" fontId="21" fillId="10" borderId="8" xfId="0" applyFont="1" applyFill="1" applyBorder="1" applyAlignment="1">
      <alignment horizontal="center" vertical="center"/>
    </xf>
    <xf numFmtId="0" fontId="21" fillId="10" borderId="9" xfId="0" applyFont="1" applyFill="1" applyBorder="1" applyAlignment="1">
      <alignment horizontal="center" vertical="center"/>
    </xf>
    <xf numFmtId="0" fontId="21" fillId="10" borderId="55" xfId="0" applyFont="1" applyFill="1" applyBorder="1" applyAlignment="1">
      <alignment horizontal="center" vertical="center"/>
    </xf>
    <xf numFmtId="0" fontId="24" fillId="10" borderId="9" xfId="0" applyFont="1" applyFill="1" applyBorder="1" applyAlignment="1">
      <alignment horizontal="center" vertical="center" wrapText="1"/>
    </xf>
    <xf numFmtId="0" fontId="24" fillId="10" borderId="10" xfId="0" applyFont="1" applyFill="1" applyBorder="1" applyAlignment="1">
      <alignment horizontal="center" vertical="center" wrapText="1"/>
    </xf>
    <xf numFmtId="0" fontId="21" fillId="0" borderId="7" xfId="0" applyFont="1" applyBorder="1" applyAlignment="1">
      <alignment horizontal="right" vertical="center"/>
    </xf>
    <xf numFmtId="0" fontId="21" fillId="0" borderId="11" xfId="0" applyFont="1" applyBorder="1" applyAlignment="1">
      <alignment horizontal="right" vertical="center"/>
    </xf>
    <xf numFmtId="0" fontId="27" fillId="14" borderId="0" xfId="0" applyFont="1" applyFill="1" applyAlignment="1">
      <alignment horizontal="left" vertical="center"/>
    </xf>
    <xf numFmtId="0" fontId="28" fillId="14" borderId="0" xfId="0" applyFont="1" applyFill="1" applyAlignment="1">
      <alignment horizontal="right" vertical="center"/>
    </xf>
    <xf numFmtId="2" fontId="29" fillId="14" borderId="0" xfId="0" applyNumberFormat="1" applyFont="1" applyFill="1" applyAlignment="1">
      <alignment horizontal="center" vertical="center"/>
    </xf>
    <xf numFmtId="0" fontId="0" fillId="14" borderId="0" xfId="0" applyFill="1" applyAlignment="1">
      <alignment horizontal="center" vertical="center"/>
    </xf>
    <xf numFmtId="0" fontId="21" fillId="14" borderId="0" xfId="0" applyFont="1" applyFill="1" applyAlignment="1">
      <alignment horizontal="center" vertical="center"/>
    </xf>
    <xf numFmtId="0" fontId="31" fillId="14" borderId="0" xfId="0" applyFont="1" applyFill="1" applyAlignment="1">
      <alignment vertical="center"/>
    </xf>
    <xf numFmtId="0" fontId="0" fillId="13" borderId="20" xfId="0" applyFill="1" applyBorder="1" applyAlignment="1">
      <alignment vertical="center"/>
    </xf>
    <xf numFmtId="0" fontId="21" fillId="13" borderId="22" xfId="0" applyFont="1" applyFill="1" applyBorder="1" applyAlignment="1">
      <alignment vertical="center"/>
    </xf>
    <xf numFmtId="0" fontId="0" fillId="13" borderId="22" xfId="0" applyFill="1" applyBorder="1" applyAlignment="1">
      <alignment horizontal="center" vertical="center"/>
    </xf>
    <xf numFmtId="0" fontId="0" fillId="13" borderId="23" xfId="0" applyFill="1" applyBorder="1" applyAlignment="1">
      <alignment horizontal="center" vertical="center"/>
    </xf>
    <xf numFmtId="166" fontId="21" fillId="13" borderId="20" xfId="1" applyNumberFormat="1" applyFont="1" applyFill="1" applyBorder="1" applyAlignment="1">
      <alignment horizontal="center" vertical="center"/>
    </xf>
    <xf numFmtId="166" fontId="21" fillId="13" borderId="22" xfId="1" applyNumberFormat="1" applyFont="1" applyFill="1" applyBorder="1" applyAlignment="1">
      <alignment horizontal="center" vertical="center"/>
    </xf>
    <xf numFmtId="166" fontId="21" fillId="13" borderId="23" xfId="1" applyNumberFormat="1" applyFont="1" applyFill="1" applyBorder="1" applyAlignment="1">
      <alignment horizontal="center" vertical="center"/>
    </xf>
    <xf numFmtId="0" fontId="21" fillId="10" borderId="71" xfId="0" applyFont="1" applyFill="1" applyBorder="1" applyAlignment="1">
      <alignment horizontal="center" vertical="center"/>
    </xf>
    <xf numFmtId="0" fontId="21" fillId="10" borderId="22" xfId="0" applyFont="1" applyFill="1" applyBorder="1" applyAlignment="1">
      <alignment horizontal="center" vertical="center"/>
    </xf>
    <xf numFmtId="0" fontId="24" fillId="10" borderId="22" xfId="0" applyFont="1" applyFill="1" applyBorder="1" applyAlignment="1">
      <alignment horizontal="center" vertical="center" wrapText="1"/>
    </xf>
    <xf numFmtId="0" fontId="24" fillId="10" borderId="72" xfId="0" applyFont="1" applyFill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32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1" fillId="0" borderId="7" xfId="0" applyFont="1" applyBorder="1" applyAlignment="1">
      <alignment vertical="center"/>
    </xf>
    <xf numFmtId="0" fontId="0" fillId="0" borderId="39" xfId="0" applyBorder="1" applyAlignment="1">
      <alignment horizontal="center" vertical="center" wrapText="1"/>
    </xf>
    <xf numFmtId="166" fontId="21" fillId="9" borderId="17" xfId="0" applyNumberFormat="1" applyFont="1" applyFill="1" applyBorder="1" applyAlignment="1">
      <alignment horizontal="center" vertical="center"/>
    </xf>
    <xf numFmtId="166" fontId="21" fillId="9" borderId="18" xfId="0" applyNumberFormat="1" applyFont="1" applyFill="1" applyBorder="1" applyAlignment="1">
      <alignment horizontal="center" vertical="center"/>
    </xf>
    <xf numFmtId="166" fontId="21" fillId="9" borderId="19" xfId="0" applyNumberFormat="1" applyFont="1" applyFill="1" applyBorder="1" applyAlignment="1">
      <alignment horizontal="center" vertical="center"/>
    </xf>
    <xf numFmtId="0" fontId="23" fillId="0" borderId="53" xfId="0" applyFont="1" applyBorder="1" applyAlignment="1">
      <alignment horizontal="center" vertical="center"/>
    </xf>
    <xf numFmtId="0" fontId="33" fillId="11" borderId="73" xfId="0" applyFont="1" applyFill="1" applyBorder="1" applyAlignment="1">
      <alignment horizontal="center" vertical="center"/>
    </xf>
    <xf numFmtId="0" fontId="33" fillId="11" borderId="18" xfId="0" applyFont="1" applyFill="1" applyBorder="1" applyAlignment="1">
      <alignment horizontal="center" vertical="center"/>
    </xf>
    <xf numFmtId="43" fontId="34" fillId="12" borderId="74" xfId="0" applyNumberFormat="1" applyFont="1" applyFill="1" applyBorder="1" applyAlignment="1">
      <alignment horizontal="center" vertical="center"/>
    </xf>
    <xf numFmtId="43" fontId="33" fillId="9" borderId="75" xfId="0" applyNumberFormat="1" applyFont="1" applyFill="1" applyBorder="1" applyAlignment="1">
      <alignment horizontal="center" vertical="center"/>
    </xf>
    <xf numFmtId="0" fontId="0" fillId="0" borderId="60" xfId="0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32" fillId="0" borderId="22" xfId="0" applyFont="1" applyBorder="1" applyAlignment="1">
      <alignment horizontal="left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1" fillId="0" borderId="76" xfId="0" applyFont="1" applyBorder="1" applyAlignment="1">
      <alignment vertical="center"/>
    </xf>
    <xf numFmtId="166" fontId="21" fillId="9" borderId="20" xfId="0" applyNumberFormat="1" applyFont="1" applyFill="1" applyBorder="1" applyAlignment="1">
      <alignment horizontal="center" vertical="center"/>
    </xf>
    <xf numFmtId="0" fontId="23" fillId="0" borderId="72" xfId="0" applyFont="1" applyBorder="1" applyAlignment="1">
      <alignment horizontal="center" vertical="center"/>
    </xf>
    <xf numFmtId="0" fontId="33" fillId="11" borderId="77" xfId="0" applyFont="1" applyFill="1" applyBorder="1" applyAlignment="1">
      <alignment horizontal="center" vertical="center"/>
    </xf>
    <xf numFmtId="0" fontId="33" fillId="11" borderId="78" xfId="0" applyFont="1" applyFill="1" applyBorder="1" applyAlignment="1">
      <alignment horizontal="center" vertical="center"/>
    </xf>
    <xf numFmtId="43" fontId="34" fillId="12" borderId="79" xfId="0" applyNumberFormat="1" applyFont="1" applyFill="1" applyBorder="1" applyAlignment="1">
      <alignment horizontal="center" vertical="center"/>
    </xf>
    <xf numFmtId="43" fontId="33" fillId="9" borderId="80" xfId="0" applyNumberFormat="1" applyFont="1" applyFill="1" applyBorder="1" applyAlignment="1">
      <alignment horizontal="center" vertical="center"/>
    </xf>
    <xf numFmtId="0" fontId="17" fillId="0" borderId="93" xfId="0" applyFont="1" applyBorder="1" applyAlignment="1">
      <alignment vertical="center"/>
    </xf>
    <xf numFmtId="0" fontId="17" fillId="0" borderId="94" xfId="0" applyFont="1" applyBorder="1" applyAlignment="1">
      <alignment vertical="center"/>
    </xf>
    <xf numFmtId="0" fontId="17" fillId="0" borderId="31" xfId="0" applyFont="1" applyBorder="1" applyAlignment="1">
      <alignment vertical="center"/>
    </xf>
    <xf numFmtId="0" fontId="18" fillId="0" borderId="93" xfId="0" applyFont="1" applyBorder="1" applyAlignment="1">
      <alignment vertical="center"/>
    </xf>
    <xf numFmtId="0" fontId="18" fillId="0" borderId="94" xfId="0" applyFont="1" applyBorder="1" applyAlignment="1">
      <alignment vertical="center"/>
    </xf>
    <xf numFmtId="0" fontId="18" fillId="0" borderId="31" xfId="0" applyFont="1" applyBorder="1" applyAlignment="1">
      <alignment vertical="center"/>
    </xf>
    <xf numFmtId="0" fontId="19" fillId="0" borderId="93" xfId="0" applyFont="1" applyBorder="1"/>
    <xf numFmtId="0" fontId="19" fillId="0" borderId="94" xfId="0" applyFont="1" applyBorder="1"/>
    <xf numFmtId="0" fontId="19" fillId="0" borderId="31" xfId="0" applyNumberFormat="1" applyFont="1" applyBorder="1" applyAlignment="1">
      <alignment horizontal="center" vertical="center"/>
    </xf>
    <xf numFmtId="0" fontId="18" fillId="0" borderId="60" xfId="0" applyFont="1" applyBorder="1" applyAlignment="1">
      <alignment horizontal="center"/>
    </xf>
    <xf numFmtId="0" fontId="19" fillId="3" borderId="31" xfId="0" applyFont="1" applyFill="1" applyBorder="1" applyAlignment="1">
      <alignment horizontal="center" vertical="center"/>
    </xf>
    <xf numFmtId="0" fontId="15" fillId="0" borderId="93" xfId="0" applyFont="1" applyBorder="1" applyAlignment="1">
      <alignment horizontal="center" vertical="center"/>
    </xf>
    <xf numFmtId="0" fontId="15" fillId="0" borderId="94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95" xfId="0" applyFont="1" applyBorder="1" applyAlignment="1">
      <alignment horizontal="center" vertical="center"/>
    </xf>
    <xf numFmtId="49" fontId="15" fillId="0" borderId="94" xfId="1" applyNumberFormat="1" applyFont="1" applyBorder="1" applyAlignment="1" applyProtection="1">
      <alignment horizontal="center" vertical="center"/>
    </xf>
    <xf numFmtId="164" fontId="18" fillId="6" borderId="95" xfId="1" applyFont="1" applyFill="1" applyBorder="1" applyAlignment="1" applyProtection="1">
      <alignment horizontal="right" vertical="center"/>
    </xf>
    <xf numFmtId="0" fontId="15" fillId="2" borderId="28" xfId="0" applyFont="1" applyFill="1" applyBorder="1" applyAlignment="1">
      <alignment horizontal="center" vertical="center" wrapText="1"/>
    </xf>
    <xf numFmtId="0" fontId="15" fillId="2" borderId="29" xfId="0" applyFont="1" applyFill="1" applyBorder="1" applyAlignment="1">
      <alignment horizontal="center" vertical="center" wrapText="1"/>
    </xf>
    <xf numFmtId="0" fontId="15" fillId="2" borderId="30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3" fillId="2" borderId="59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9" fillId="2" borderId="98" xfId="0" applyFont="1" applyFill="1" applyBorder="1" applyAlignment="1">
      <alignment horizontal="center" vertical="center"/>
    </xf>
    <xf numFmtId="0" fontId="39" fillId="2" borderId="97" xfId="0" applyFont="1" applyFill="1" applyBorder="1" applyAlignment="1">
      <alignment horizontal="center" vertical="center"/>
    </xf>
    <xf numFmtId="0" fontId="3" fillId="2" borderId="98" xfId="0" applyFont="1" applyFill="1" applyBorder="1" applyAlignment="1">
      <alignment horizontal="center" vertical="center"/>
    </xf>
    <xf numFmtId="0" fontId="3" fillId="2" borderId="97" xfId="0" applyFont="1" applyFill="1" applyBorder="1" applyAlignment="1">
      <alignment horizontal="center" vertical="center"/>
    </xf>
    <xf numFmtId="2" fontId="4" fillId="7" borderId="22" xfId="0" applyNumberFormat="1" applyFont="1" applyFill="1" applyBorder="1" applyAlignment="1">
      <alignment horizontal="center" vertical="center"/>
    </xf>
    <xf numFmtId="0" fontId="4" fillId="7" borderId="22" xfId="0" applyFont="1" applyFill="1" applyBorder="1" applyAlignment="1">
      <alignment horizontal="center" vertical="center"/>
    </xf>
    <xf numFmtId="0" fontId="5" fillId="7" borderId="23" xfId="0" applyFont="1" applyFill="1" applyBorder="1" applyAlignment="1">
      <alignment horizontal="center" vertical="center"/>
    </xf>
    <xf numFmtId="0" fontId="11" fillId="7" borderId="20" xfId="0" applyFont="1" applyFill="1" applyBorder="1" applyAlignment="1">
      <alignment horizontal="right" vertical="center"/>
    </xf>
    <xf numFmtId="0" fontId="3" fillId="4" borderId="4" xfId="0" applyFont="1" applyFill="1" applyBorder="1" applyAlignment="1">
      <alignment horizontal="center" vertical="center"/>
    </xf>
    <xf numFmtId="0" fontId="11" fillId="7" borderId="17" xfId="0" applyFont="1" applyFill="1" applyBorder="1" applyAlignment="1">
      <alignment horizontal="right" vertical="center"/>
    </xf>
    <xf numFmtId="2" fontId="4" fillId="7" borderId="18" xfId="0" applyNumberFormat="1" applyFont="1" applyFill="1" applyBorder="1" applyAlignment="1">
      <alignment horizontal="center" vertical="center"/>
    </xf>
    <xf numFmtId="0" fontId="4" fillId="7" borderId="18" xfId="0" applyFont="1" applyFill="1" applyBorder="1" applyAlignment="1">
      <alignment horizontal="center" vertical="center"/>
    </xf>
    <xf numFmtId="0" fontId="5" fillId="7" borderId="19" xfId="0" applyFont="1" applyFill="1" applyBorder="1" applyAlignment="1">
      <alignment horizontal="center" vertical="center"/>
    </xf>
    <xf numFmtId="0" fontId="37" fillId="4" borderId="4" xfId="0" applyFont="1" applyFill="1" applyBorder="1" applyAlignment="1">
      <alignment horizontal="center" vertical="center"/>
    </xf>
    <xf numFmtId="0" fontId="36" fillId="4" borderId="4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2" fontId="4" fillId="7" borderId="15" xfId="0" applyNumberFormat="1" applyFont="1" applyFill="1" applyBorder="1" applyAlignment="1">
      <alignment horizontal="center" vertical="center"/>
    </xf>
    <xf numFmtId="165" fontId="4" fillId="7" borderId="15" xfId="0" applyNumberFormat="1" applyFont="1" applyFill="1" applyBorder="1" applyAlignment="1">
      <alignment horizontal="center" vertical="center"/>
    </xf>
    <xf numFmtId="0" fontId="5" fillId="7" borderId="16" xfId="0" applyFont="1" applyFill="1" applyBorder="1" applyAlignment="1">
      <alignment horizontal="center" vertical="center"/>
    </xf>
    <xf numFmtId="0" fontId="12" fillId="7" borderId="13" xfId="0" applyFont="1" applyFill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21" fillId="10" borderId="68" xfId="0" applyFont="1" applyFill="1" applyBorder="1" applyAlignment="1">
      <alignment horizontal="center" vertical="center"/>
    </xf>
    <xf numFmtId="0" fontId="21" fillId="10" borderId="69" xfId="0" applyFont="1" applyFill="1" applyBorder="1" applyAlignment="1">
      <alignment horizontal="center" vertical="center"/>
    </xf>
    <xf numFmtId="0" fontId="21" fillId="10" borderId="70" xfId="0" applyFont="1" applyFill="1" applyBorder="1" applyAlignment="1">
      <alignment horizontal="center" vertical="center"/>
    </xf>
    <xf numFmtId="0" fontId="21" fillId="11" borderId="58" xfId="0" applyFont="1" applyFill="1" applyBorder="1" applyAlignment="1">
      <alignment horizontal="center" vertical="center"/>
    </xf>
    <xf numFmtId="0" fontId="21" fillId="11" borderId="64" xfId="0" applyFont="1" applyFill="1" applyBorder="1" applyAlignment="1">
      <alignment horizontal="center" vertical="center"/>
    </xf>
    <xf numFmtId="43" fontId="0" fillId="12" borderId="57" xfId="0" applyNumberFormat="1" applyFill="1" applyBorder="1" applyAlignment="1">
      <alignment horizontal="center" vertical="center"/>
    </xf>
    <xf numFmtId="43" fontId="0" fillId="12" borderId="63" xfId="0" applyNumberFormat="1" applyFill="1" applyBorder="1" applyAlignment="1">
      <alignment horizontal="center" vertical="center"/>
    </xf>
    <xf numFmtId="43" fontId="21" fillId="9" borderId="59" xfId="0" applyNumberFormat="1" applyFont="1" applyFill="1" applyBorder="1" applyAlignment="1">
      <alignment horizontal="center" vertical="center"/>
    </xf>
    <xf numFmtId="43" fontId="21" fillId="9" borderId="65" xfId="0" applyNumberFormat="1" applyFont="1" applyFill="1" applyBorder="1" applyAlignment="1">
      <alignment horizontal="center" vertical="center"/>
    </xf>
    <xf numFmtId="0" fontId="21" fillId="11" borderId="56" xfId="0" applyFont="1" applyFill="1" applyBorder="1" applyAlignment="1">
      <alignment horizontal="center" vertical="center"/>
    </xf>
    <xf numFmtId="0" fontId="21" fillId="11" borderId="46" xfId="0" applyFont="1" applyFill="1" applyBorder="1" applyAlignment="1">
      <alignment horizontal="center" vertical="center"/>
    </xf>
    <xf numFmtId="0" fontId="21" fillId="11" borderId="57" xfId="0" applyFont="1" applyFill="1" applyBorder="1" applyAlignment="1">
      <alignment horizontal="center" vertical="center"/>
    </xf>
    <xf numFmtId="0" fontId="21" fillId="11" borderId="63" xfId="0" applyFont="1" applyFill="1" applyBorder="1" applyAlignment="1">
      <alignment horizontal="center" vertical="center"/>
    </xf>
    <xf numFmtId="0" fontId="21" fillId="10" borderId="50" xfId="0" applyFont="1" applyFill="1" applyBorder="1" applyAlignment="1">
      <alignment horizontal="center" vertical="center"/>
    </xf>
    <xf numFmtId="0" fontId="21" fillId="10" borderId="51" xfId="0" applyFont="1" applyFill="1" applyBorder="1" applyAlignment="1">
      <alignment horizontal="center" vertical="center"/>
    </xf>
    <xf numFmtId="0" fontId="21" fillId="10" borderId="52" xfId="0" applyFont="1" applyFill="1" applyBorder="1" applyAlignment="1">
      <alignment horizontal="center" vertical="center"/>
    </xf>
    <xf numFmtId="0" fontId="0" fillId="14" borderId="0" xfId="0" applyFill="1" applyAlignment="1">
      <alignment horizontal="center" vertical="center" wrapText="1"/>
    </xf>
    <xf numFmtId="0" fontId="0" fillId="14" borderId="1" xfId="0" applyFill="1" applyBorder="1" applyAlignment="1">
      <alignment horizontal="center" vertical="center" wrapText="1"/>
    </xf>
    <xf numFmtId="0" fontId="22" fillId="9" borderId="39" xfId="0" applyFont="1" applyFill="1" applyBorder="1" applyAlignment="1">
      <alignment horizontal="center" vertical="center"/>
    </xf>
    <xf numFmtId="0" fontId="22" fillId="9" borderId="53" xfId="0" applyFont="1" applyFill="1" applyBorder="1" applyAlignment="1">
      <alignment horizontal="center" vertical="center"/>
    </xf>
    <xf numFmtId="0" fontId="22" fillId="9" borderId="54" xfId="0" applyFont="1" applyFill="1" applyBorder="1" applyAlignment="1">
      <alignment horizontal="center" vertical="center"/>
    </xf>
    <xf numFmtId="0" fontId="30" fillId="13" borderId="3" xfId="0" applyFont="1" applyFill="1" applyBorder="1" applyAlignment="1">
      <alignment horizontal="center" vertical="center"/>
    </xf>
    <xf numFmtId="0" fontId="30" fillId="13" borderId="14" xfId="0" applyFont="1" applyFill="1" applyBorder="1" applyAlignment="1">
      <alignment horizontal="center" vertical="center"/>
    </xf>
    <xf numFmtId="0" fontId="30" fillId="13" borderId="66" xfId="0" applyFont="1" applyFill="1" applyBorder="1" applyAlignment="1">
      <alignment horizontal="center" vertical="center"/>
    </xf>
    <xf numFmtId="0" fontId="21" fillId="13" borderId="67" xfId="0" applyFont="1" applyFill="1" applyBorder="1" applyAlignment="1">
      <alignment horizontal="center" vertical="center"/>
    </xf>
    <xf numFmtId="0" fontId="21" fillId="13" borderId="11" xfId="0" applyFont="1" applyFill="1" applyBorder="1" applyAlignment="1">
      <alignment horizontal="center" vertical="center"/>
    </xf>
    <xf numFmtId="0" fontId="21" fillId="13" borderId="3" xfId="0" applyFont="1" applyFill="1" applyBorder="1" applyAlignment="1">
      <alignment horizontal="center" vertical="center"/>
    </xf>
    <xf numFmtId="0" fontId="21" fillId="13" borderId="12" xfId="0" applyFont="1" applyFill="1" applyBorder="1" applyAlignment="1">
      <alignment horizontal="center" vertical="center"/>
    </xf>
    <xf numFmtId="0" fontId="21" fillId="13" borderId="14" xfId="0" applyFont="1" applyFill="1" applyBorder="1" applyAlignment="1">
      <alignment horizontal="center" vertical="center"/>
    </xf>
    <xf numFmtId="0" fontId="21" fillId="13" borderId="66" xfId="0" applyFont="1" applyFill="1" applyBorder="1" applyAlignment="1">
      <alignment horizontal="center" vertical="center"/>
    </xf>
    <xf numFmtId="0" fontId="21" fillId="14" borderId="0" xfId="0" applyFont="1" applyFill="1" applyAlignment="1">
      <alignment horizontal="center" vertical="center" wrapText="1"/>
    </xf>
    <xf numFmtId="0" fontId="21" fillId="14" borderId="1" xfId="0" applyFont="1" applyFill="1" applyBorder="1" applyAlignment="1">
      <alignment horizontal="center" vertical="center" wrapText="1"/>
    </xf>
    <xf numFmtId="0" fontId="22" fillId="9" borderId="47" xfId="0" applyFont="1" applyFill="1" applyBorder="1" applyAlignment="1">
      <alignment horizontal="center" vertical="center"/>
    </xf>
    <xf numFmtId="0" fontId="22" fillId="9" borderId="48" xfId="0" applyFont="1" applyFill="1" applyBorder="1" applyAlignment="1">
      <alignment horizontal="center" vertical="center"/>
    </xf>
    <xf numFmtId="0" fontId="22" fillId="9" borderId="49" xfId="0" applyFont="1" applyFill="1" applyBorder="1" applyAlignment="1">
      <alignment horizontal="center" vertical="center"/>
    </xf>
    <xf numFmtId="0" fontId="0" fillId="14" borderId="0" xfId="0" applyFill="1" applyAlignment="1">
      <alignment horizontal="right" vertical="center"/>
    </xf>
    <xf numFmtId="0" fontId="1" fillId="14" borderId="0" xfId="0" applyFont="1" applyFill="1" applyAlignment="1">
      <alignment horizontal="right" vertical="center"/>
    </xf>
    <xf numFmtId="0" fontId="22" fillId="9" borderId="60" xfId="0" applyFont="1" applyFill="1" applyBorder="1" applyAlignment="1">
      <alignment horizontal="center" vertical="center"/>
    </xf>
    <xf numFmtId="0" fontId="22" fillId="9" borderId="61" xfId="0" applyFont="1" applyFill="1" applyBorder="1" applyAlignment="1">
      <alignment horizontal="center" vertical="center"/>
    </xf>
    <xf numFmtId="0" fontId="22" fillId="9" borderId="62" xfId="0" applyFont="1" applyFill="1" applyBorder="1" applyAlignment="1">
      <alignment horizontal="center" vertical="center"/>
    </xf>
    <xf numFmtId="0" fontId="25" fillId="14" borderId="0" xfId="0" applyFont="1" applyFill="1" applyAlignment="1">
      <alignment horizontal="center" vertical="center"/>
    </xf>
    <xf numFmtId="0" fontId="7" fillId="14" borderId="0" xfId="2" applyFill="1" applyBorder="1" applyAlignment="1">
      <alignment horizontal="center" vertical="center" wrapText="1"/>
    </xf>
    <xf numFmtId="0" fontId="24" fillId="13" borderId="14" xfId="0" applyFont="1" applyFill="1" applyBorder="1" applyAlignment="1">
      <alignment horizontal="center" vertical="center" wrapText="1"/>
    </xf>
    <xf numFmtId="0" fontId="24" fillId="13" borderId="21" xfId="0" applyFont="1" applyFill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/>
    </xf>
    <xf numFmtId="0" fontId="40" fillId="0" borderId="1" xfId="0" applyFont="1" applyBorder="1" applyAlignment="1">
      <alignment horizontal="center" vertical="center"/>
    </xf>
    <xf numFmtId="49" fontId="35" fillId="0" borderId="95" xfId="1" applyNumberFormat="1" applyFont="1" applyBorder="1" applyAlignment="1" applyProtection="1">
      <alignment horizontal="center" vertical="center"/>
    </xf>
    <xf numFmtId="164" fontId="19" fillId="3" borderId="95" xfId="1" applyFont="1" applyFill="1" applyBorder="1" applyAlignment="1" applyProtection="1">
      <alignment horizontal="right" vertical="center"/>
    </xf>
    <xf numFmtId="49" fontId="19" fillId="8" borderId="99" xfId="1" applyNumberFormat="1" applyFont="1" applyFill="1" applyBorder="1" applyAlignment="1" applyProtection="1">
      <alignment horizontal="center" vertical="center"/>
    </xf>
    <xf numFmtId="0" fontId="19" fillId="5" borderId="100" xfId="0" applyFont="1" applyFill="1" applyBorder="1" applyAlignment="1">
      <alignment horizontal="center" vertical="center"/>
    </xf>
    <xf numFmtId="164" fontId="18" fillId="6" borderId="95" xfId="0" applyNumberFormat="1" applyFont="1" applyFill="1" applyBorder="1" applyAlignment="1">
      <alignment horizontal="center" vertical="center"/>
    </xf>
    <xf numFmtId="164" fontId="19" fillId="3" borderId="96" xfId="0" applyNumberFormat="1" applyFont="1" applyFill="1" applyBorder="1" applyAlignment="1">
      <alignment horizontal="center" vertical="center"/>
    </xf>
  </cellXfs>
  <cellStyles count="6">
    <cellStyle name="Komma" xfId="1" builtinId="3"/>
    <cellStyle name="Komma 2" xfId="5" xr:uid="{7DE93B80-0975-9844-A7D0-7F965CFF4371}"/>
    <cellStyle name="Link" xfId="2" builtinId="8"/>
    <cellStyle name="Link 2" xfId="4" xr:uid="{85C30055-323A-8F43-A3F3-71BD555D54A4}"/>
    <cellStyle name="Standard" xfId="0" builtinId="0"/>
    <cellStyle name="Standard 2" xfId="3" xr:uid="{A5D32787-5335-9C4D-9DED-7F716C088E36}"/>
  </cellStyles>
  <dxfs count="2">
    <dxf>
      <font>
        <b/>
        <i/>
      </font>
    </dxf>
    <dxf>
      <font>
        <b val="0"/>
        <i val="0"/>
      </font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ECF"/>
      <rgbColor rgb="FFDCE6F2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F2F2F2"/>
      <rgbColor rgb="FFF2DCDB"/>
      <rgbColor rgb="FFC4F058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jpg"/><Relationship Id="rId3" Type="http://schemas.openxmlformats.org/officeDocument/2006/relationships/image" Target="../media/image5.jpeg"/><Relationship Id="rId7" Type="http://schemas.openxmlformats.org/officeDocument/2006/relationships/image" Target="../media/image9.jpg"/><Relationship Id="rId12" Type="http://schemas.openxmlformats.org/officeDocument/2006/relationships/image" Target="../media/image14.jpeg"/><Relationship Id="rId2" Type="http://schemas.openxmlformats.org/officeDocument/2006/relationships/image" Target="../media/image4.jpeg"/><Relationship Id="rId1" Type="http://schemas.openxmlformats.org/officeDocument/2006/relationships/image" Target="../media/image1.wmf"/><Relationship Id="rId6" Type="http://schemas.openxmlformats.org/officeDocument/2006/relationships/image" Target="../media/image8.jpg"/><Relationship Id="rId11" Type="http://schemas.openxmlformats.org/officeDocument/2006/relationships/image" Target="../media/image13.jpeg"/><Relationship Id="rId5" Type="http://schemas.openxmlformats.org/officeDocument/2006/relationships/image" Target="../media/image7.jpeg"/><Relationship Id="rId10" Type="http://schemas.openxmlformats.org/officeDocument/2006/relationships/image" Target="../media/image12.jpeg"/><Relationship Id="rId4" Type="http://schemas.openxmlformats.org/officeDocument/2006/relationships/image" Target="../media/image6.jpeg"/><Relationship Id="rId9" Type="http://schemas.openxmlformats.org/officeDocument/2006/relationships/image" Target="../media/image1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849249</xdr:colOff>
      <xdr:row>1</xdr:row>
      <xdr:rowOff>189753</xdr:rowOff>
    </xdr:from>
    <xdr:to>
      <xdr:col>6</xdr:col>
      <xdr:colOff>907094</xdr:colOff>
      <xdr:row>2</xdr:row>
      <xdr:rowOff>339514</xdr:rowOff>
    </xdr:to>
    <xdr:pic>
      <xdr:nvPicPr>
        <xdr:cNvPr id="2" name="Picture 1" descr="trinkreif_logo.ep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899116" y="409886"/>
          <a:ext cx="2987311" cy="52229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107</xdr:row>
      <xdr:rowOff>43052</xdr:rowOff>
    </xdr:from>
    <xdr:to>
      <xdr:col>24</xdr:col>
      <xdr:colOff>47714</xdr:colOff>
      <xdr:row>132</xdr:row>
      <xdr:rowOff>80261</xdr:rowOff>
    </xdr:to>
    <xdr:grpSp>
      <xdr:nvGrpSpPr>
        <xdr:cNvPr id="6" name="Gruppieren 5">
          <a:extLst>
            <a:ext uri="{FF2B5EF4-FFF2-40B4-BE49-F238E27FC236}">
              <a16:creationId xmlns:a16="http://schemas.microsoft.com/office/drawing/2014/main" id="{199F382F-7EBA-3C4D-B0A1-59F6ABF9F532}"/>
            </a:ext>
          </a:extLst>
        </xdr:cNvPr>
        <xdr:cNvGrpSpPr/>
      </xdr:nvGrpSpPr>
      <xdr:grpSpPr>
        <a:xfrm>
          <a:off x="0" y="21829600"/>
          <a:ext cx="18991881" cy="4950899"/>
          <a:chOff x="1" y="673100"/>
          <a:chExt cx="18893281" cy="4443984"/>
        </a:xfrm>
      </xdr:grpSpPr>
      <xdr:pic>
        <xdr:nvPicPr>
          <xdr:cNvPr id="7" name="Grafik 6">
            <a:extLst>
              <a:ext uri="{FF2B5EF4-FFF2-40B4-BE49-F238E27FC236}">
                <a16:creationId xmlns:a16="http://schemas.microsoft.com/office/drawing/2014/main" id="{0ABA3383-2BB3-1F41-EE10-1C7FBB99B95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1" y="673100"/>
            <a:ext cx="18893281" cy="4443984"/>
          </a:xfrm>
          <a:prstGeom prst="rect">
            <a:avLst/>
          </a:prstGeom>
        </xdr:spPr>
      </xdr:pic>
      <xdr:pic>
        <xdr:nvPicPr>
          <xdr:cNvPr id="8" name="Grafik 7">
            <a:extLst>
              <a:ext uri="{FF2B5EF4-FFF2-40B4-BE49-F238E27FC236}">
                <a16:creationId xmlns:a16="http://schemas.microsoft.com/office/drawing/2014/main" id="{6AB3D8BB-63EB-B20A-1E1F-90178F359D1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70200" y="1397000"/>
            <a:ext cx="3119237" cy="3610092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338746</xdr:colOff>
      <xdr:row>1</xdr:row>
      <xdr:rowOff>48926</xdr:rowOff>
    </xdr:from>
    <xdr:to>
      <xdr:col>2</xdr:col>
      <xdr:colOff>811395</xdr:colOff>
      <xdr:row>2</xdr:row>
      <xdr:rowOff>123579</xdr:rowOff>
    </xdr:to>
    <xdr:pic>
      <xdr:nvPicPr>
        <xdr:cNvPr id="2" name="Picture 1" descr="trinkreif_logo.eps">
          <a:extLst>
            <a:ext uri="{FF2B5EF4-FFF2-40B4-BE49-F238E27FC236}">
              <a16:creationId xmlns:a16="http://schemas.microsoft.com/office/drawing/2014/main" id="{8A47C92E-D326-5F4C-9782-13022E3B5F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8746" y="264826"/>
          <a:ext cx="2999949" cy="506453"/>
        </a:xfrm>
        <a:prstGeom prst="rect">
          <a:avLst/>
        </a:prstGeom>
      </xdr:spPr>
    </xdr:pic>
    <xdr:clientData/>
  </xdr:twoCellAnchor>
  <xdr:twoCellAnchor editAs="oneCell">
    <xdr:from>
      <xdr:col>4</xdr:col>
      <xdr:colOff>263896</xdr:colOff>
      <xdr:row>8</xdr:row>
      <xdr:rowOff>115455</xdr:rowOff>
    </xdr:from>
    <xdr:to>
      <xdr:col>4</xdr:col>
      <xdr:colOff>1583376</xdr:colOff>
      <xdr:row>8</xdr:row>
      <xdr:rowOff>2094675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33D9138D-155E-FB40-871C-517416D8A5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45396" y="3023755"/>
          <a:ext cx="1319480" cy="1979220"/>
        </a:xfrm>
        <a:prstGeom prst="rect">
          <a:avLst/>
        </a:prstGeom>
      </xdr:spPr>
    </xdr:pic>
    <xdr:clientData/>
  </xdr:twoCellAnchor>
  <xdr:twoCellAnchor editAs="oneCell">
    <xdr:from>
      <xdr:col>4</xdr:col>
      <xdr:colOff>230906</xdr:colOff>
      <xdr:row>9</xdr:row>
      <xdr:rowOff>65973</xdr:rowOff>
    </xdr:from>
    <xdr:to>
      <xdr:col>4</xdr:col>
      <xdr:colOff>1599867</xdr:colOff>
      <xdr:row>9</xdr:row>
      <xdr:rowOff>2119415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22D425A6-6D17-9C43-AEB9-62D0703C66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2406" y="5145973"/>
          <a:ext cx="1368961" cy="2053442"/>
        </a:xfrm>
        <a:prstGeom prst="rect">
          <a:avLst/>
        </a:prstGeom>
      </xdr:spPr>
    </xdr:pic>
    <xdr:clientData/>
  </xdr:twoCellAnchor>
  <xdr:twoCellAnchor editAs="oneCell">
    <xdr:from>
      <xdr:col>4</xdr:col>
      <xdr:colOff>230910</xdr:colOff>
      <xdr:row>10</xdr:row>
      <xdr:rowOff>56951</xdr:rowOff>
    </xdr:from>
    <xdr:to>
      <xdr:col>4</xdr:col>
      <xdr:colOff>1610664</xdr:colOff>
      <xdr:row>10</xdr:row>
      <xdr:rowOff>2126582</xdr:rowOff>
    </xdr:to>
    <xdr:pic>
      <xdr:nvPicPr>
        <xdr:cNvPr id="5" name="Picture 5">
          <a:extLst>
            <a:ext uri="{FF2B5EF4-FFF2-40B4-BE49-F238E27FC236}">
              <a16:creationId xmlns:a16="http://schemas.microsoft.com/office/drawing/2014/main" id="{D7FEC20E-3E05-C94C-AA09-922200B48D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2410" y="7346751"/>
          <a:ext cx="1379754" cy="2069631"/>
        </a:xfrm>
        <a:prstGeom prst="rect">
          <a:avLst/>
        </a:prstGeom>
      </xdr:spPr>
    </xdr:pic>
    <xdr:clientData/>
  </xdr:twoCellAnchor>
  <xdr:twoCellAnchor editAs="oneCell">
    <xdr:from>
      <xdr:col>4</xdr:col>
      <xdr:colOff>193462</xdr:colOff>
      <xdr:row>11</xdr:row>
      <xdr:rowOff>131947</xdr:rowOff>
    </xdr:from>
    <xdr:to>
      <xdr:col>4</xdr:col>
      <xdr:colOff>1645209</xdr:colOff>
      <xdr:row>11</xdr:row>
      <xdr:rowOff>2309568</xdr:rowOff>
    </xdr:to>
    <xdr:pic>
      <xdr:nvPicPr>
        <xdr:cNvPr id="6" name="Picture 6">
          <a:extLst>
            <a:ext uri="{FF2B5EF4-FFF2-40B4-BE49-F238E27FC236}">
              <a16:creationId xmlns:a16="http://schemas.microsoft.com/office/drawing/2014/main" id="{320C49CE-4769-9742-8FC4-4BFAFC8002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4962" y="9707747"/>
          <a:ext cx="1451747" cy="2177621"/>
        </a:xfrm>
        <a:prstGeom prst="rect">
          <a:avLst/>
        </a:prstGeom>
      </xdr:spPr>
    </xdr:pic>
    <xdr:clientData/>
  </xdr:twoCellAnchor>
  <xdr:twoCellAnchor editAs="oneCell">
    <xdr:from>
      <xdr:col>4</xdr:col>
      <xdr:colOff>131946</xdr:colOff>
      <xdr:row>12</xdr:row>
      <xdr:rowOff>32617</xdr:rowOff>
    </xdr:from>
    <xdr:to>
      <xdr:col>4</xdr:col>
      <xdr:colOff>1682181</xdr:colOff>
      <xdr:row>12</xdr:row>
      <xdr:rowOff>2127663</xdr:rowOff>
    </xdr:to>
    <xdr:pic>
      <xdr:nvPicPr>
        <xdr:cNvPr id="7" name="Picture 7">
          <a:extLst>
            <a:ext uri="{FF2B5EF4-FFF2-40B4-BE49-F238E27FC236}">
              <a16:creationId xmlns:a16="http://schemas.microsoft.com/office/drawing/2014/main" id="{883D9D8B-E361-0D4C-8F95-8A11FEFF39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13446" y="11983317"/>
          <a:ext cx="1550235" cy="2095046"/>
        </a:xfrm>
        <a:prstGeom prst="rect">
          <a:avLst/>
        </a:prstGeom>
      </xdr:spPr>
    </xdr:pic>
    <xdr:clientData/>
  </xdr:twoCellAnchor>
  <xdr:twoCellAnchor editAs="oneCell">
    <xdr:from>
      <xdr:col>4</xdr:col>
      <xdr:colOff>157659</xdr:colOff>
      <xdr:row>13</xdr:row>
      <xdr:rowOff>82468</xdr:rowOff>
    </xdr:from>
    <xdr:to>
      <xdr:col>4</xdr:col>
      <xdr:colOff>1658801</xdr:colOff>
      <xdr:row>13</xdr:row>
      <xdr:rowOff>2111168</xdr:rowOff>
    </xdr:to>
    <xdr:pic>
      <xdr:nvPicPr>
        <xdr:cNvPr id="8" name="Picture 8">
          <a:extLst>
            <a:ext uri="{FF2B5EF4-FFF2-40B4-BE49-F238E27FC236}">
              <a16:creationId xmlns:a16="http://schemas.microsoft.com/office/drawing/2014/main" id="{561E7755-A190-134E-B223-038D84AA78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39159" y="14242968"/>
          <a:ext cx="1501142" cy="2028700"/>
        </a:xfrm>
        <a:prstGeom prst="rect">
          <a:avLst/>
        </a:prstGeom>
      </xdr:spPr>
    </xdr:pic>
    <xdr:clientData/>
  </xdr:twoCellAnchor>
  <xdr:twoCellAnchor editAs="oneCell">
    <xdr:from>
      <xdr:col>4</xdr:col>
      <xdr:colOff>125945</xdr:colOff>
      <xdr:row>14</xdr:row>
      <xdr:rowOff>49482</xdr:rowOff>
    </xdr:from>
    <xdr:to>
      <xdr:col>4</xdr:col>
      <xdr:colOff>1660161</xdr:colOff>
      <xdr:row>14</xdr:row>
      <xdr:rowOff>2122879</xdr:rowOff>
    </xdr:to>
    <xdr:pic>
      <xdr:nvPicPr>
        <xdr:cNvPr id="9" name="Picture 10">
          <a:extLst>
            <a:ext uri="{FF2B5EF4-FFF2-40B4-BE49-F238E27FC236}">
              <a16:creationId xmlns:a16="http://schemas.microsoft.com/office/drawing/2014/main" id="{5C4F7AA3-D39C-F54C-8E44-27F5B7ABFD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7445" y="16445182"/>
          <a:ext cx="1534216" cy="2073397"/>
        </a:xfrm>
        <a:prstGeom prst="rect">
          <a:avLst/>
        </a:prstGeom>
      </xdr:spPr>
    </xdr:pic>
    <xdr:clientData/>
  </xdr:twoCellAnchor>
  <xdr:twoCellAnchor editAs="oneCell">
    <xdr:from>
      <xdr:col>4</xdr:col>
      <xdr:colOff>164932</xdr:colOff>
      <xdr:row>15</xdr:row>
      <xdr:rowOff>85131</xdr:rowOff>
    </xdr:from>
    <xdr:to>
      <xdr:col>4</xdr:col>
      <xdr:colOff>1661716</xdr:colOff>
      <xdr:row>15</xdr:row>
      <xdr:rowOff>2107941</xdr:rowOff>
    </xdr:to>
    <xdr:pic>
      <xdr:nvPicPr>
        <xdr:cNvPr id="10" name="Picture 11">
          <a:extLst>
            <a:ext uri="{FF2B5EF4-FFF2-40B4-BE49-F238E27FC236}">
              <a16:creationId xmlns:a16="http://schemas.microsoft.com/office/drawing/2014/main" id="{981C8699-81AB-FD4F-B789-BE74656B82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46432" y="18639831"/>
          <a:ext cx="1496784" cy="2022810"/>
        </a:xfrm>
        <a:prstGeom prst="rect">
          <a:avLst/>
        </a:prstGeom>
      </xdr:spPr>
    </xdr:pic>
    <xdr:clientData/>
  </xdr:twoCellAnchor>
  <xdr:twoCellAnchor editAs="oneCell">
    <xdr:from>
      <xdr:col>4</xdr:col>
      <xdr:colOff>181428</xdr:colOff>
      <xdr:row>16</xdr:row>
      <xdr:rowOff>152011</xdr:rowOff>
    </xdr:from>
    <xdr:to>
      <xdr:col>4</xdr:col>
      <xdr:colOff>1630477</xdr:colOff>
      <xdr:row>16</xdr:row>
      <xdr:rowOff>2325584</xdr:rowOff>
    </xdr:to>
    <xdr:pic>
      <xdr:nvPicPr>
        <xdr:cNvPr id="11" name="Picture 12">
          <a:extLst>
            <a:ext uri="{FF2B5EF4-FFF2-40B4-BE49-F238E27FC236}">
              <a16:creationId xmlns:a16="http://schemas.microsoft.com/office/drawing/2014/main" id="{D892A348-C934-674F-98D0-FB55E1E43B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62928" y="20916511"/>
          <a:ext cx="1449049" cy="2173573"/>
        </a:xfrm>
        <a:prstGeom prst="rect">
          <a:avLst/>
        </a:prstGeom>
      </xdr:spPr>
    </xdr:pic>
    <xdr:clientData/>
  </xdr:twoCellAnchor>
  <xdr:twoCellAnchor editAs="oneCell">
    <xdr:from>
      <xdr:col>4</xdr:col>
      <xdr:colOff>75717</xdr:colOff>
      <xdr:row>18</xdr:row>
      <xdr:rowOff>82467</xdr:rowOff>
    </xdr:from>
    <xdr:to>
      <xdr:col>4</xdr:col>
      <xdr:colOff>1623717</xdr:colOff>
      <xdr:row>18</xdr:row>
      <xdr:rowOff>2134467</xdr:rowOff>
    </xdr:to>
    <xdr:pic>
      <xdr:nvPicPr>
        <xdr:cNvPr id="12" name="Picture 13">
          <a:extLst>
            <a:ext uri="{FF2B5EF4-FFF2-40B4-BE49-F238E27FC236}">
              <a16:creationId xmlns:a16="http://schemas.microsoft.com/office/drawing/2014/main" id="{3EE88408-76CC-8C46-8CB5-1A8F6C19FFB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6004" t="14340" r="1126" b="-833"/>
        <a:stretch/>
      </xdr:blipFill>
      <xdr:spPr>
        <a:xfrm>
          <a:off x="4457217" y="25457067"/>
          <a:ext cx="1548000" cy="2052000"/>
        </a:xfrm>
        <a:prstGeom prst="rect">
          <a:avLst/>
        </a:prstGeom>
      </xdr:spPr>
    </xdr:pic>
    <xdr:clientData/>
  </xdr:twoCellAnchor>
  <xdr:twoCellAnchor editAs="oneCell">
    <xdr:from>
      <xdr:col>4</xdr:col>
      <xdr:colOff>148441</xdr:colOff>
      <xdr:row>17</xdr:row>
      <xdr:rowOff>182559</xdr:rowOff>
    </xdr:from>
    <xdr:to>
      <xdr:col>4</xdr:col>
      <xdr:colOff>1642013</xdr:colOff>
      <xdr:row>17</xdr:row>
      <xdr:rowOff>2090559</xdr:rowOff>
    </xdr:to>
    <xdr:pic>
      <xdr:nvPicPr>
        <xdr:cNvPr id="13" name="Picture 14">
          <a:extLst>
            <a:ext uri="{FF2B5EF4-FFF2-40B4-BE49-F238E27FC236}">
              <a16:creationId xmlns:a16="http://schemas.microsoft.com/office/drawing/2014/main" id="{9302A676-64FF-964D-821E-83E2BDADCB0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854" b="1003"/>
        <a:stretch/>
      </xdr:blipFill>
      <xdr:spPr>
        <a:xfrm>
          <a:off x="4529941" y="23385459"/>
          <a:ext cx="1493572" cy="190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trinkreif.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106"/>
  <sheetViews>
    <sheetView showGridLines="0" tabSelected="1" topLeftCell="D1" zoomScale="84" zoomScaleNormal="80" workbookViewId="0">
      <selection activeCell="J2" sqref="J2:O2"/>
    </sheetView>
  </sheetViews>
  <sheetFormatPr baseColWidth="10" defaultColWidth="10.83203125" defaultRowHeight="16" outlineLevelRow="1" outlineLevelCol="1" x14ac:dyDescent="0.2"/>
  <cols>
    <col min="1" max="1" width="12.83203125" style="1" hidden="1" customWidth="1" outlineLevel="1"/>
    <col min="2" max="2" width="9.5" style="1" hidden="1" customWidth="1" outlineLevel="1"/>
    <col min="3" max="3" width="11.5" style="1" hidden="1" customWidth="1" outlineLevel="1"/>
    <col min="4" max="4" width="13.83203125" style="1" customWidth="1" collapsed="1"/>
    <col min="5" max="5" width="17.83203125" style="1" customWidth="1"/>
    <col min="6" max="6" width="20.6640625" style="1" customWidth="1"/>
    <col min="7" max="7" width="31.6640625" style="2" customWidth="1"/>
    <col min="8" max="8" width="42.83203125" style="2" customWidth="1"/>
    <col min="9" max="9" width="18.5" style="1" hidden="1" customWidth="1" outlineLevel="1"/>
    <col min="10" max="10" width="8.6640625" style="3" customWidth="1" collapsed="1"/>
    <col min="11" max="11" width="9.6640625" style="4" customWidth="1"/>
    <col min="12" max="12" width="9.6640625" style="3" customWidth="1"/>
    <col min="13" max="13" width="10.83203125" style="5" customWidth="1"/>
    <col min="14" max="14" width="8" style="5" customWidth="1"/>
    <col min="15" max="15" width="9.1640625" style="5" customWidth="1"/>
    <col min="16" max="16" width="18.6640625" style="5" hidden="1" customWidth="1" outlineLevel="1"/>
    <col min="17" max="17" width="10" style="6" hidden="1" customWidth="1" outlineLevel="1"/>
    <col min="18" max="18" width="10" style="6" customWidth="1" collapsed="1"/>
    <col min="19" max="19" width="10.5" style="7" customWidth="1"/>
    <col min="20" max="20" width="17" style="8" customWidth="1"/>
    <col min="21" max="21" width="25.33203125" style="2" hidden="1" customWidth="1" outlineLevel="1"/>
    <col min="22" max="22" width="7" style="9" customWidth="1" collapsed="1"/>
    <col min="23" max="23" width="10.33203125" style="9" customWidth="1"/>
    <col min="24" max="24" width="10.6640625" style="9" customWidth="1"/>
    <col min="25" max="25" width="5.33203125" style="1" customWidth="1"/>
    <col min="26" max="27" width="10.83203125" style="4" hidden="1" customWidth="1" outlineLevel="1"/>
    <col min="28" max="28" width="24.6640625" style="4" hidden="1" customWidth="1" outlineLevel="1"/>
    <col min="29" max="29" width="46.83203125" style="1" hidden="1" customWidth="1" outlineLevel="1"/>
    <col min="30" max="30" width="10.83203125" collapsed="1"/>
    <col min="627" max="1025" width="10.5" customWidth="1"/>
  </cols>
  <sheetData>
    <row r="1" spans="1:1024" ht="17" thickBot="1" x14ac:dyDescent="0.25"/>
    <row r="2" spans="1:1024" ht="29" customHeight="1" x14ac:dyDescent="0.2">
      <c r="G2" s="185"/>
      <c r="H2" s="10" t="s">
        <v>1</v>
      </c>
      <c r="I2" s="11"/>
      <c r="J2" s="214"/>
      <c r="K2" s="215"/>
      <c r="L2" s="215"/>
      <c r="M2" s="215"/>
      <c r="N2" s="215"/>
      <c r="O2" s="215"/>
      <c r="V2" s="202" t="s">
        <v>2</v>
      </c>
      <c r="W2" s="203"/>
      <c r="X2" s="203"/>
    </row>
    <row r="3" spans="1:1024" ht="37" customHeight="1" thickBot="1" x14ac:dyDescent="0.25">
      <c r="G3" s="185"/>
      <c r="H3" s="12" t="s">
        <v>3</v>
      </c>
      <c r="I3" s="13"/>
      <c r="J3" s="204"/>
      <c r="K3" s="204"/>
      <c r="L3" s="204"/>
      <c r="M3" s="204"/>
      <c r="N3" s="204"/>
      <c r="O3" s="204"/>
      <c r="V3" s="91" t="s">
        <v>4</v>
      </c>
      <c r="W3" s="98" t="s">
        <v>99</v>
      </c>
      <c r="X3" s="99" t="s">
        <v>100</v>
      </c>
    </row>
    <row r="4" spans="1:1024" ht="28" customHeight="1" x14ac:dyDescent="0.2">
      <c r="D4" s="260" t="s">
        <v>118</v>
      </c>
      <c r="E4" s="260"/>
      <c r="F4" s="260"/>
      <c r="G4" s="261"/>
      <c r="H4" s="14" t="s">
        <v>7</v>
      </c>
      <c r="I4" s="13"/>
      <c r="J4" s="204"/>
      <c r="K4" s="204"/>
      <c r="L4" s="204"/>
      <c r="M4" s="204"/>
      <c r="N4" s="204"/>
      <c r="O4" s="204"/>
      <c r="T4" s="92" t="s">
        <v>48</v>
      </c>
      <c r="U4" s="93"/>
      <c r="V4" s="101">
        <f>SUMIF(R15:R571,"D",V15:V571)</f>
        <v>0</v>
      </c>
      <c r="W4" s="102">
        <f>SUMIF(R15:R571,"D",W15:W571)</f>
        <v>0</v>
      </c>
      <c r="X4" s="103">
        <f>SUMIF(R15:R571,"D",X15:X571)</f>
        <v>0</v>
      </c>
    </row>
    <row r="5" spans="1:1024" ht="32" customHeight="1" thickBot="1" x14ac:dyDescent="0.25">
      <c r="D5" s="212" t="s">
        <v>119</v>
      </c>
      <c r="E5" s="212"/>
      <c r="F5" s="212"/>
      <c r="G5" s="213"/>
      <c r="H5" s="15" t="s">
        <v>8</v>
      </c>
      <c r="I5" s="16"/>
      <c r="J5" s="205"/>
      <c r="K5" s="205"/>
      <c r="L5" s="205"/>
      <c r="M5" s="205"/>
      <c r="N5" s="205"/>
      <c r="O5" s="205"/>
      <c r="T5" s="94" t="s">
        <v>46</v>
      </c>
      <c r="U5" s="95"/>
      <c r="V5" s="104">
        <f>SUMIF(R15:R571,"U",V15:V571)</f>
        <v>0</v>
      </c>
      <c r="W5" s="105">
        <f>SUMIF(R15:R571,"U",W15:W571)</f>
        <v>0</v>
      </c>
      <c r="X5" s="106">
        <f>SUMIF(R15:R571,"U",X15:X571)</f>
        <v>0</v>
      </c>
    </row>
    <row r="6" spans="1:1024" ht="32" customHeight="1" thickBot="1" x14ac:dyDescent="0.25">
      <c r="D6" s="211" t="s">
        <v>0</v>
      </c>
      <c r="E6" s="211"/>
      <c r="F6" s="211"/>
      <c r="G6" s="211"/>
      <c r="H6" s="210"/>
      <c r="I6" s="210"/>
      <c r="J6" s="210"/>
      <c r="K6" s="210"/>
      <c r="L6" s="210"/>
      <c r="M6" s="210"/>
      <c r="N6" s="210"/>
      <c r="O6" s="210"/>
      <c r="T6" s="96" t="s">
        <v>47</v>
      </c>
      <c r="U6" s="97"/>
      <c r="V6" s="107">
        <f>V4+V5</f>
        <v>0</v>
      </c>
      <c r="W6" s="108">
        <f>W4+W5</f>
        <v>0</v>
      </c>
      <c r="X6" s="109">
        <f>X4+X5</f>
        <v>0</v>
      </c>
      <c r="Z6" s="90"/>
      <c r="AA6" s="90"/>
      <c r="AB6" s="90"/>
    </row>
    <row r="7" spans="1:1024" ht="14" customHeight="1" x14ac:dyDescent="0.2">
      <c r="D7" s="211"/>
      <c r="E7" s="211"/>
      <c r="F7" s="211"/>
      <c r="G7" s="211"/>
      <c r="H7" s="18"/>
      <c r="J7" s="19"/>
      <c r="U7" s="20"/>
    </row>
    <row r="8" spans="1:1024" ht="20" hidden="1" customHeight="1" outlineLevel="1" x14ac:dyDescent="0.2">
      <c r="D8" s="211"/>
      <c r="E8" s="211"/>
      <c r="F8" s="211"/>
      <c r="G8" s="211"/>
      <c r="H8" s="21" t="s">
        <v>9</v>
      </c>
      <c r="I8" s="22"/>
      <c r="J8" s="206"/>
      <c r="K8" s="206"/>
      <c r="L8" s="207"/>
      <c r="M8" s="207"/>
      <c r="N8" s="208"/>
      <c r="O8" s="208"/>
      <c r="U8" s="20"/>
      <c r="V8" s="209" t="s">
        <v>10</v>
      </c>
      <c r="W8" s="209"/>
      <c r="X8" s="23"/>
    </row>
    <row r="9" spans="1:1024" ht="20" hidden="1" customHeight="1" outlineLevel="1" x14ac:dyDescent="0.2">
      <c r="D9" s="211"/>
      <c r="E9" s="211"/>
      <c r="F9" s="211"/>
      <c r="G9" s="211"/>
      <c r="H9" s="24" t="s">
        <v>11</v>
      </c>
      <c r="I9" s="25"/>
      <c r="J9" s="199"/>
      <c r="K9" s="199"/>
      <c r="L9" s="200"/>
      <c r="M9" s="200"/>
      <c r="N9" s="201"/>
      <c r="O9" s="201"/>
      <c r="U9" s="20"/>
      <c r="V9" s="198" t="s">
        <v>12</v>
      </c>
      <c r="W9" s="198"/>
      <c r="X9" s="26">
        <f>W6+X8</f>
        <v>0</v>
      </c>
    </row>
    <row r="10" spans="1:1024" ht="20" hidden="1" customHeight="1" outlineLevel="1" thickBot="1" x14ac:dyDescent="0.25">
      <c r="G10" s="17"/>
      <c r="H10" s="24" t="s">
        <v>13</v>
      </c>
      <c r="I10" s="25"/>
      <c r="J10" s="199"/>
      <c r="K10" s="199"/>
      <c r="L10" s="200"/>
      <c r="M10" s="200"/>
      <c r="N10" s="201"/>
      <c r="O10" s="201"/>
      <c r="U10" s="20"/>
      <c r="V10" s="198" t="s">
        <v>14</v>
      </c>
      <c r="W10" s="198"/>
      <c r="X10" s="27">
        <f>W5*0.2+(X8*0.2)</f>
        <v>0</v>
      </c>
    </row>
    <row r="11" spans="1:1024" ht="20" hidden="1" customHeight="1" outlineLevel="1" thickBot="1" x14ac:dyDescent="0.25">
      <c r="G11" s="17"/>
      <c r="H11" s="28" t="s">
        <v>15</v>
      </c>
      <c r="I11" s="29"/>
      <c r="J11" s="193"/>
      <c r="K11" s="193"/>
      <c r="L11" s="194"/>
      <c r="M11" s="194"/>
      <c r="N11" s="195"/>
      <c r="O11" s="195"/>
      <c r="U11" s="20"/>
      <c r="V11" s="196" t="s">
        <v>16</v>
      </c>
      <c r="W11" s="196"/>
      <c r="X11" s="30">
        <f>X10+X9</f>
        <v>0</v>
      </c>
      <c r="Z11" s="31" t="s">
        <v>17</v>
      </c>
      <c r="AA11" s="32"/>
      <c r="AB11" s="33" t="s">
        <v>18</v>
      </c>
      <c r="AC11" s="34" t="s">
        <v>19</v>
      </c>
    </row>
    <row r="12" spans="1:1024" ht="14" customHeight="1" collapsed="1" thickBot="1" x14ac:dyDescent="0.25">
      <c r="G12" s="17"/>
      <c r="H12" s="18"/>
      <c r="J12" s="19"/>
      <c r="U12" s="20"/>
    </row>
    <row r="13" spans="1:1024" s="35" customFormat="1" ht="26.25" customHeight="1" thickBot="1" x14ac:dyDescent="0.25">
      <c r="A13" s="187" t="s">
        <v>20</v>
      </c>
      <c r="B13" s="187"/>
      <c r="C13" s="187"/>
      <c r="D13" s="187" t="s">
        <v>21</v>
      </c>
      <c r="E13" s="187"/>
      <c r="F13" s="187"/>
      <c r="G13" s="188" t="s">
        <v>22</v>
      </c>
      <c r="H13" s="188"/>
      <c r="I13" s="188"/>
      <c r="J13" s="188"/>
      <c r="K13" s="188"/>
      <c r="L13" s="188"/>
      <c r="M13" s="189" t="s">
        <v>117</v>
      </c>
      <c r="N13" s="189"/>
      <c r="O13" s="190"/>
      <c r="P13" s="191" t="s">
        <v>23</v>
      </c>
      <c r="Q13" s="191"/>
      <c r="R13" s="191"/>
      <c r="S13" s="191"/>
      <c r="T13" s="192"/>
      <c r="U13" s="186" t="s">
        <v>24</v>
      </c>
      <c r="V13" s="197" t="s">
        <v>25</v>
      </c>
      <c r="W13" s="197"/>
      <c r="X13" s="197"/>
      <c r="Z13" s="36" t="s">
        <v>26</v>
      </c>
      <c r="AA13" s="37" t="s">
        <v>27</v>
      </c>
      <c r="AB13" s="38" t="s">
        <v>18</v>
      </c>
      <c r="AC13" s="39" t="s">
        <v>19</v>
      </c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s="1" customFormat="1" ht="47" customHeight="1" thickBot="1" x14ac:dyDescent="0.25">
      <c r="A14" s="40" t="s">
        <v>28</v>
      </c>
      <c r="B14" s="41" t="s">
        <v>29</v>
      </c>
      <c r="C14" s="42" t="s">
        <v>30</v>
      </c>
      <c r="D14" s="43" t="s">
        <v>31</v>
      </c>
      <c r="E14" s="44" t="s">
        <v>32</v>
      </c>
      <c r="F14" s="45" t="s">
        <v>33</v>
      </c>
      <c r="G14" s="46" t="s">
        <v>34</v>
      </c>
      <c r="H14" s="47" t="s">
        <v>35</v>
      </c>
      <c r="I14" s="44" t="s">
        <v>36</v>
      </c>
      <c r="J14" s="48" t="s">
        <v>37</v>
      </c>
      <c r="K14" s="49" t="s">
        <v>38</v>
      </c>
      <c r="L14" s="50" t="s">
        <v>4</v>
      </c>
      <c r="M14" s="182" t="s">
        <v>114</v>
      </c>
      <c r="N14" s="183" t="s">
        <v>115</v>
      </c>
      <c r="O14" s="184" t="s">
        <v>116</v>
      </c>
      <c r="P14" s="52" t="s">
        <v>39</v>
      </c>
      <c r="Q14" s="51" t="s">
        <v>40</v>
      </c>
      <c r="R14" s="52" t="s">
        <v>101</v>
      </c>
      <c r="S14" s="53" t="s">
        <v>41</v>
      </c>
      <c r="T14" s="54" t="s">
        <v>42</v>
      </c>
      <c r="U14" s="55"/>
      <c r="V14" s="56" t="s">
        <v>4</v>
      </c>
      <c r="W14" s="57" t="s">
        <v>5</v>
      </c>
      <c r="X14" s="58" t="s">
        <v>6</v>
      </c>
      <c r="Y14" s="59"/>
      <c r="Z14" s="60"/>
      <c r="AA14" s="61"/>
      <c r="AB14" s="62"/>
      <c r="AC14" s="63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ht="15.75" customHeight="1" x14ac:dyDescent="0.2">
      <c r="A15" s="64" t="s">
        <v>120</v>
      </c>
      <c r="B15" s="65" t="s">
        <v>121</v>
      </c>
      <c r="C15" s="66" t="s">
        <v>122</v>
      </c>
      <c r="D15" s="67" t="s">
        <v>123</v>
      </c>
      <c r="E15" s="68" t="s">
        <v>124</v>
      </c>
      <c r="F15" s="69"/>
      <c r="G15" s="70" t="s">
        <v>125</v>
      </c>
      <c r="H15" s="71" t="s">
        <v>126</v>
      </c>
      <c r="I15" s="68" t="s">
        <v>127</v>
      </c>
      <c r="J15" s="89">
        <v>2009</v>
      </c>
      <c r="K15" s="72">
        <v>1.5</v>
      </c>
      <c r="L15" s="73">
        <v>1</v>
      </c>
      <c r="M15" s="74" t="s">
        <v>257</v>
      </c>
      <c r="N15" s="75"/>
      <c r="O15" s="76"/>
      <c r="P15" s="77" t="s">
        <v>270</v>
      </c>
      <c r="Q15" s="78" t="s">
        <v>272</v>
      </c>
      <c r="R15" s="100" t="s">
        <v>426</v>
      </c>
      <c r="S15" s="79">
        <f>IF(R15="U",T15/1.2,T15)</f>
        <v>500</v>
      </c>
      <c r="T15" s="80">
        <v>500</v>
      </c>
      <c r="U15" s="81"/>
      <c r="V15" s="82"/>
      <c r="W15" s="83">
        <f>V15*S15</f>
        <v>0</v>
      </c>
      <c r="X15" s="84">
        <f>V15*T15</f>
        <v>0</v>
      </c>
      <c r="Y15" s="59"/>
      <c r="Z15" s="85"/>
      <c r="AA15" s="86"/>
      <c r="AB15" s="87"/>
      <c r="AC15" s="88"/>
    </row>
    <row r="16" spans="1:1024" ht="15.75" customHeight="1" x14ac:dyDescent="0.2">
      <c r="A16" s="64" t="s">
        <v>120</v>
      </c>
      <c r="B16" s="65" t="s">
        <v>121</v>
      </c>
      <c r="C16" s="66" t="s">
        <v>122</v>
      </c>
      <c r="D16" s="67" t="s">
        <v>123</v>
      </c>
      <c r="E16" s="68" t="s">
        <v>124</v>
      </c>
      <c r="F16" s="69"/>
      <c r="G16" s="70" t="s">
        <v>125</v>
      </c>
      <c r="H16" s="71" t="s">
        <v>126</v>
      </c>
      <c r="I16" s="68" t="s">
        <v>127</v>
      </c>
      <c r="J16" s="89">
        <v>2011</v>
      </c>
      <c r="K16" s="72">
        <v>1.5</v>
      </c>
      <c r="L16" s="73">
        <v>1</v>
      </c>
      <c r="M16" s="74" t="s">
        <v>257</v>
      </c>
      <c r="N16" s="75"/>
      <c r="O16" s="76"/>
      <c r="P16" s="77" t="s">
        <v>270</v>
      </c>
      <c r="Q16" s="78" t="s">
        <v>273</v>
      </c>
      <c r="R16" s="100" t="s">
        <v>426</v>
      </c>
      <c r="S16" s="79">
        <f>IF(R16="U",T16/1.2,T16)</f>
        <v>500</v>
      </c>
      <c r="T16" s="80">
        <v>500</v>
      </c>
      <c r="U16" s="81"/>
      <c r="V16" s="82"/>
      <c r="W16" s="83">
        <f>V16*S16</f>
        <v>0</v>
      </c>
      <c r="X16" s="84">
        <f>V16*T16</f>
        <v>0</v>
      </c>
      <c r="Y16" s="59"/>
      <c r="Z16" s="85"/>
      <c r="AA16" s="86"/>
      <c r="AB16" s="87"/>
      <c r="AC16" s="88"/>
    </row>
    <row r="17" spans="1:29" ht="15.75" customHeight="1" x14ac:dyDescent="0.2">
      <c r="A17" s="64" t="s">
        <v>120</v>
      </c>
      <c r="B17" s="65" t="s">
        <v>121</v>
      </c>
      <c r="C17" s="66" t="s">
        <v>122</v>
      </c>
      <c r="D17" s="67" t="s">
        <v>123</v>
      </c>
      <c r="E17" s="68" t="s">
        <v>124</v>
      </c>
      <c r="F17" s="69"/>
      <c r="G17" s="70" t="s">
        <v>125</v>
      </c>
      <c r="H17" s="71" t="s">
        <v>126</v>
      </c>
      <c r="I17" s="68" t="s">
        <v>127</v>
      </c>
      <c r="J17" s="89">
        <v>2013</v>
      </c>
      <c r="K17" s="72">
        <v>1.5</v>
      </c>
      <c r="L17" s="73">
        <v>1</v>
      </c>
      <c r="M17" s="74" t="s">
        <v>257</v>
      </c>
      <c r="N17" s="75"/>
      <c r="O17" s="76"/>
      <c r="P17" s="77" t="s">
        <v>271</v>
      </c>
      <c r="Q17" s="78" t="s">
        <v>274</v>
      </c>
      <c r="R17" s="100" t="s">
        <v>426</v>
      </c>
      <c r="S17" s="79">
        <f>IF(R17="U",T17/1.2,T17)</f>
        <v>375</v>
      </c>
      <c r="T17" s="80">
        <v>375</v>
      </c>
      <c r="U17" s="81"/>
      <c r="V17" s="82"/>
      <c r="W17" s="83">
        <f>V17*S17</f>
        <v>0</v>
      </c>
      <c r="X17" s="84">
        <f>V17*T17</f>
        <v>0</v>
      </c>
      <c r="Y17" s="59"/>
      <c r="Z17" s="85"/>
      <c r="AA17" s="86"/>
      <c r="AB17" s="87"/>
      <c r="AC17" s="88"/>
    </row>
    <row r="18" spans="1:29" ht="15.75" customHeight="1" x14ac:dyDescent="0.2">
      <c r="A18" s="64" t="s">
        <v>120</v>
      </c>
      <c r="B18" s="65" t="s">
        <v>121</v>
      </c>
      <c r="C18" s="66" t="s">
        <v>122</v>
      </c>
      <c r="D18" s="67" t="s">
        <v>123</v>
      </c>
      <c r="E18" s="68" t="s">
        <v>124</v>
      </c>
      <c r="F18" s="69"/>
      <c r="G18" s="70" t="s">
        <v>125</v>
      </c>
      <c r="H18" s="71" t="s">
        <v>126</v>
      </c>
      <c r="I18" s="68" t="s">
        <v>127</v>
      </c>
      <c r="J18" s="89">
        <v>2015</v>
      </c>
      <c r="K18" s="72">
        <v>1.5</v>
      </c>
      <c r="L18" s="73">
        <v>1</v>
      </c>
      <c r="M18" s="74" t="s">
        <v>257</v>
      </c>
      <c r="N18" s="75"/>
      <c r="O18" s="76"/>
      <c r="P18" s="77" t="s">
        <v>271</v>
      </c>
      <c r="Q18" s="78" t="s">
        <v>275</v>
      </c>
      <c r="R18" s="100" t="s">
        <v>426</v>
      </c>
      <c r="S18" s="79">
        <f>IF(R18="U",T18/1.2,T18)</f>
        <v>480</v>
      </c>
      <c r="T18" s="80">
        <v>480</v>
      </c>
      <c r="U18" s="81"/>
      <c r="V18" s="82"/>
      <c r="W18" s="83">
        <f>V18*S18</f>
        <v>0</v>
      </c>
      <c r="X18" s="84">
        <f>V18*T18</f>
        <v>0</v>
      </c>
      <c r="Y18" s="59"/>
      <c r="Z18" s="85"/>
      <c r="AA18" s="86"/>
      <c r="AB18" s="87"/>
      <c r="AC18" s="88"/>
    </row>
    <row r="19" spans="1:29" ht="15.75" customHeight="1" x14ac:dyDescent="0.2">
      <c r="A19" s="64" t="s">
        <v>120</v>
      </c>
      <c r="B19" s="65" t="s">
        <v>121</v>
      </c>
      <c r="C19" s="66" t="s">
        <v>122</v>
      </c>
      <c r="D19" s="67" t="s">
        <v>123</v>
      </c>
      <c r="E19" s="68" t="s">
        <v>124</v>
      </c>
      <c r="F19" s="69"/>
      <c r="G19" s="70" t="s">
        <v>125</v>
      </c>
      <c r="H19" s="71" t="s">
        <v>126</v>
      </c>
      <c r="I19" s="68" t="s">
        <v>127</v>
      </c>
      <c r="J19" s="89">
        <v>2016</v>
      </c>
      <c r="K19" s="72">
        <v>1.5</v>
      </c>
      <c r="L19" s="73">
        <v>1</v>
      </c>
      <c r="M19" s="74" t="s">
        <v>257</v>
      </c>
      <c r="N19" s="75"/>
      <c r="O19" s="76"/>
      <c r="P19" s="77" t="s">
        <v>271</v>
      </c>
      <c r="Q19" s="78" t="s">
        <v>276</v>
      </c>
      <c r="R19" s="100" t="s">
        <v>426</v>
      </c>
      <c r="S19" s="79">
        <f>IF(R19="U",T19/1.2,T19)</f>
        <v>375</v>
      </c>
      <c r="T19" s="80">
        <v>375</v>
      </c>
      <c r="U19" s="81"/>
      <c r="V19" s="82"/>
      <c r="W19" s="83">
        <f>V19*S19</f>
        <v>0</v>
      </c>
      <c r="X19" s="84">
        <f>V19*T19</f>
        <v>0</v>
      </c>
      <c r="Y19" s="59"/>
      <c r="Z19" s="85"/>
      <c r="AA19" s="86"/>
      <c r="AB19" s="87"/>
      <c r="AC19" s="88"/>
    </row>
    <row r="20" spans="1:29" ht="15.75" customHeight="1" x14ac:dyDescent="0.2">
      <c r="A20" s="64" t="s">
        <v>120</v>
      </c>
      <c r="B20" s="65" t="s">
        <v>121</v>
      </c>
      <c r="C20" s="66" t="s">
        <v>122</v>
      </c>
      <c r="D20" s="67" t="s">
        <v>123</v>
      </c>
      <c r="E20" s="68" t="s">
        <v>124</v>
      </c>
      <c r="F20" s="69"/>
      <c r="G20" s="70" t="s">
        <v>125</v>
      </c>
      <c r="H20" s="71" t="s">
        <v>126</v>
      </c>
      <c r="I20" s="68" t="s">
        <v>127</v>
      </c>
      <c r="J20" s="89">
        <v>2017</v>
      </c>
      <c r="K20" s="72">
        <v>1.5</v>
      </c>
      <c r="L20" s="73">
        <v>1</v>
      </c>
      <c r="M20" s="74" t="s">
        <v>257</v>
      </c>
      <c r="N20" s="75"/>
      <c r="O20" s="76"/>
      <c r="P20" s="77" t="s">
        <v>271</v>
      </c>
      <c r="Q20" s="78" t="s">
        <v>277</v>
      </c>
      <c r="R20" s="100" t="s">
        <v>426</v>
      </c>
      <c r="S20" s="79">
        <f>IF(R20="U",T20/1.2,T20)</f>
        <v>375</v>
      </c>
      <c r="T20" s="80">
        <v>375</v>
      </c>
      <c r="U20" s="81"/>
      <c r="V20" s="82"/>
      <c r="W20" s="83">
        <f>V20*S20</f>
        <v>0</v>
      </c>
      <c r="X20" s="84">
        <f>V20*T20</f>
        <v>0</v>
      </c>
      <c r="Y20" s="59"/>
      <c r="Z20" s="85"/>
      <c r="AA20" s="86"/>
      <c r="AB20" s="87"/>
      <c r="AC20" s="88"/>
    </row>
    <row r="21" spans="1:29" ht="15.75" customHeight="1" x14ac:dyDescent="0.2">
      <c r="A21" s="64" t="s">
        <v>120</v>
      </c>
      <c r="B21" s="65" t="s">
        <v>121</v>
      </c>
      <c r="C21" s="66" t="s">
        <v>122</v>
      </c>
      <c r="D21" s="67" t="s">
        <v>123</v>
      </c>
      <c r="E21" s="68" t="s">
        <v>124</v>
      </c>
      <c r="F21" s="69"/>
      <c r="G21" s="70" t="s">
        <v>125</v>
      </c>
      <c r="H21" s="71" t="s">
        <v>126</v>
      </c>
      <c r="I21" s="68" t="s">
        <v>127</v>
      </c>
      <c r="J21" s="89">
        <v>2018</v>
      </c>
      <c r="K21" s="72">
        <v>1.5</v>
      </c>
      <c r="L21" s="73">
        <v>1</v>
      </c>
      <c r="M21" s="74" t="s">
        <v>257</v>
      </c>
      <c r="N21" s="75"/>
      <c r="O21" s="76"/>
      <c r="P21" s="77" t="s">
        <v>271</v>
      </c>
      <c r="Q21" s="78" t="s">
        <v>278</v>
      </c>
      <c r="R21" s="100" t="s">
        <v>426</v>
      </c>
      <c r="S21" s="79">
        <f>IF(R21="U",T21/1.2,T21)</f>
        <v>450</v>
      </c>
      <c r="T21" s="80">
        <v>450</v>
      </c>
      <c r="U21" s="81"/>
      <c r="V21" s="82"/>
      <c r="W21" s="83">
        <f>V21*S21</f>
        <v>0</v>
      </c>
      <c r="X21" s="84">
        <f>V21*T21</f>
        <v>0</v>
      </c>
      <c r="Y21" s="59"/>
      <c r="Z21" s="85"/>
      <c r="AA21" s="86"/>
      <c r="AB21" s="87"/>
      <c r="AC21" s="88"/>
    </row>
    <row r="22" spans="1:29" ht="15.75" customHeight="1" x14ac:dyDescent="0.2">
      <c r="A22" s="64" t="s">
        <v>120</v>
      </c>
      <c r="B22" s="65" t="s">
        <v>121</v>
      </c>
      <c r="C22" s="66" t="s">
        <v>122</v>
      </c>
      <c r="D22" s="67" t="s">
        <v>123</v>
      </c>
      <c r="E22" s="68" t="s">
        <v>128</v>
      </c>
      <c r="F22" s="69"/>
      <c r="G22" s="70" t="s">
        <v>129</v>
      </c>
      <c r="H22" s="71" t="s">
        <v>130</v>
      </c>
      <c r="I22" s="68" t="s">
        <v>127</v>
      </c>
      <c r="J22" s="89">
        <v>2007</v>
      </c>
      <c r="K22" s="72">
        <v>3</v>
      </c>
      <c r="L22" s="73">
        <v>1</v>
      </c>
      <c r="M22" s="74">
        <v>-2</v>
      </c>
      <c r="N22" s="75"/>
      <c r="O22" s="76"/>
      <c r="P22" s="77" t="s">
        <v>279</v>
      </c>
      <c r="Q22" s="78" t="s">
        <v>280</v>
      </c>
      <c r="R22" s="100" t="s">
        <v>426</v>
      </c>
      <c r="S22" s="79">
        <f>IF(R22="U",T22/1.2,T22)</f>
        <v>420</v>
      </c>
      <c r="T22" s="80">
        <v>420</v>
      </c>
      <c r="U22" s="81"/>
      <c r="V22" s="82"/>
      <c r="W22" s="83">
        <f>V22*S22</f>
        <v>0</v>
      </c>
      <c r="X22" s="84">
        <f>V22*T22</f>
        <v>0</v>
      </c>
      <c r="Y22" s="59"/>
      <c r="Z22" s="85"/>
      <c r="AA22" s="86"/>
      <c r="AB22" s="87"/>
      <c r="AC22" s="88"/>
    </row>
    <row r="23" spans="1:29" ht="15.75" customHeight="1" x14ac:dyDescent="0.2">
      <c r="A23" s="64" t="s">
        <v>120</v>
      </c>
      <c r="B23" s="65" t="s">
        <v>121</v>
      </c>
      <c r="C23" s="66" t="s">
        <v>122</v>
      </c>
      <c r="D23" s="67" t="s">
        <v>123</v>
      </c>
      <c r="E23" s="68" t="s">
        <v>131</v>
      </c>
      <c r="F23" s="69"/>
      <c r="G23" s="70" t="s">
        <v>132</v>
      </c>
      <c r="H23" s="71" t="s">
        <v>133</v>
      </c>
      <c r="I23" s="68" t="s">
        <v>127</v>
      </c>
      <c r="J23" s="89">
        <v>2013</v>
      </c>
      <c r="K23" s="72">
        <v>0.75</v>
      </c>
      <c r="L23" s="73">
        <v>1</v>
      </c>
      <c r="M23" s="74" t="s">
        <v>257</v>
      </c>
      <c r="N23" s="75"/>
      <c r="O23" s="76"/>
      <c r="P23" s="77" t="s">
        <v>281</v>
      </c>
      <c r="Q23" s="78" t="s">
        <v>282</v>
      </c>
      <c r="R23" s="100" t="s">
        <v>426</v>
      </c>
      <c r="S23" s="79">
        <f>IF(R23="U",T23/1.2,T23)</f>
        <v>165</v>
      </c>
      <c r="T23" s="80">
        <v>165</v>
      </c>
      <c r="U23" s="81"/>
      <c r="V23" s="82"/>
      <c r="W23" s="83">
        <f>V23*S23</f>
        <v>0</v>
      </c>
      <c r="X23" s="84">
        <f>V23*T23</f>
        <v>0</v>
      </c>
      <c r="Y23" s="59"/>
      <c r="Z23" s="85"/>
      <c r="AA23" s="86"/>
      <c r="AB23" s="87"/>
      <c r="AC23" s="88"/>
    </row>
    <row r="24" spans="1:29" ht="15.75" customHeight="1" x14ac:dyDescent="0.2">
      <c r="A24" s="64" t="s">
        <v>120</v>
      </c>
      <c r="B24" s="65" t="s">
        <v>121</v>
      </c>
      <c r="C24" s="66" t="s">
        <v>122</v>
      </c>
      <c r="D24" s="67" t="s">
        <v>123</v>
      </c>
      <c r="E24" s="68" t="s">
        <v>131</v>
      </c>
      <c r="F24" s="69"/>
      <c r="G24" s="70" t="s">
        <v>132</v>
      </c>
      <c r="H24" s="71" t="s">
        <v>134</v>
      </c>
      <c r="I24" s="68" t="s">
        <v>127</v>
      </c>
      <c r="J24" s="89">
        <v>2011</v>
      </c>
      <c r="K24" s="72">
        <v>0.75</v>
      </c>
      <c r="L24" s="73">
        <v>1</v>
      </c>
      <c r="M24" s="74" t="s">
        <v>257</v>
      </c>
      <c r="N24" s="75"/>
      <c r="O24" s="76"/>
      <c r="P24" s="77" t="s">
        <v>283</v>
      </c>
      <c r="Q24" s="78" t="s">
        <v>284</v>
      </c>
      <c r="R24" s="100" t="s">
        <v>426</v>
      </c>
      <c r="S24" s="79">
        <f>IF(R24="U",T24/1.2,T24)</f>
        <v>150</v>
      </c>
      <c r="T24" s="80">
        <v>150</v>
      </c>
      <c r="U24" s="81"/>
      <c r="V24" s="82"/>
      <c r="W24" s="83">
        <f>V24*S24</f>
        <v>0</v>
      </c>
      <c r="X24" s="84">
        <f>V24*T24</f>
        <v>0</v>
      </c>
      <c r="Y24" s="59"/>
      <c r="Z24" s="85"/>
      <c r="AA24" s="86"/>
      <c r="AB24" s="87"/>
      <c r="AC24" s="88"/>
    </row>
    <row r="25" spans="1:29" ht="15.75" customHeight="1" x14ac:dyDescent="0.2">
      <c r="A25" s="64" t="s">
        <v>120</v>
      </c>
      <c r="B25" s="65" t="s">
        <v>121</v>
      </c>
      <c r="C25" s="66" t="s">
        <v>122</v>
      </c>
      <c r="D25" s="67" t="s">
        <v>123</v>
      </c>
      <c r="E25" s="68" t="s">
        <v>131</v>
      </c>
      <c r="F25" s="69"/>
      <c r="G25" s="70" t="s">
        <v>132</v>
      </c>
      <c r="H25" s="71" t="s">
        <v>134</v>
      </c>
      <c r="I25" s="68" t="s">
        <v>127</v>
      </c>
      <c r="J25" s="89">
        <v>2012</v>
      </c>
      <c r="K25" s="72">
        <v>0.75</v>
      </c>
      <c r="L25" s="73">
        <v>1</v>
      </c>
      <c r="M25" s="74" t="s">
        <v>257</v>
      </c>
      <c r="N25" s="75"/>
      <c r="O25" s="76"/>
      <c r="P25" s="77" t="s">
        <v>281</v>
      </c>
      <c r="Q25" s="78" t="s">
        <v>285</v>
      </c>
      <c r="R25" s="100" t="s">
        <v>426</v>
      </c>
      <c r="S25" s="79">
        <f>IF(R25="U",T25/1.2,T25)</f>
        <v>150</v>
      </c>
      <c r="T25" s="80">
        <v>150</v>
      </c>
      <c r="U25" s="81"/>
      <c r="V25" s="82"/>
      <c r="W25" s="83">
        <f>V25*S25</f>
        <v>0</v>
      </c>
      <c r="X25" s="84">
        <f>V25*T25</f>
        <v>0</v>
      </c>
      <c r="Y25" s="59"/>
      <c r="Z25" s="85"/>
      <c r="AA25" s="86"/>
      <c r="AB25" s="87"/>
      <c r="AC25" s="88"/>
    </row>
    <row r="26" spans="1:29" ht="15.75" customHeight="1" x14ac:dyDescent="0.2">
      <c r="A26" s="64" t="s">
        <v>120</v>
      </c>
      <c r="B26" s="65" t="s">
        <v>121</v>
      </c>
      <c r="C26" s="66" t="s">
        <v>122</v>
      </c>
      <c r="D26" s="67" t="s">
        <v>123</v>
      </c>
      <c r="E26" s="68" t="s">
        <v>135</v>
      </c>
      <c r="F26" s="69"/>
      <c r="G26" s="70" t="s">
        <v>136</v>
      </c>
      <c r="H26" s="71" t="s">
        <v>137</v>
      </c>
      <c r="I26" s="68" t="s">
        <v>127</v>
      </c>
      <c r="J26" s="89">
        <v>2014</v>
      </c>
      <c r="K26" s="72">
        <v>0.75</v>
      </c>
      <c r="L26" s="73">
        <v>1</v>
      </c>
      <c r="M26" s="74" t="s">
        <v>257</v>
      </c>
      <c r="N26" s="75"/>
      <c r="O26" s="76" t="s">
        <v>258</v>
      </c>
      <c r="P26" s="77" t="s">
        <v>286</v>
      </c>
      <c r="Q26" s="78" t="s">
        <v>287</v>
      </c>
      <c r="R26" s="100" t="s">
        <v>426</v>
      </c>
      <c r="S26" s="79">
        <f>IF(R26="U",T26/1.2,T26)</f>
        <v>350</v>
      </c>
      <c r="T26" s="80">
        <v>350</v>
      </c>
      <c r="U26" s="81"/>
      <c r="V26" s="82"/>
      <c r="W26" s="83">
        <f>V26*S26</f>
        <v>0</v>
      </c>
      <c r="X26" s="84">
        <f>V26*T26</f>
        <v>0</v>
      </c>
      <c r="Y26" s="59"/>
      <c r="Z26" s="85"/>
      <c r="AA26" s="86"/>
      <c r="AB26" s="87"/>
      <c r="AC26" s="88"/>
    </row>
    <row r="27" spans="1:29" ht="15.75" customHeight="1" x14ac:dyDescent="0.2">
      <c r="A27" s="64" t="s">
        <v>120</v>
      </c>
      <c r="B27" s="65" t="s">
        <v>121</v>
      </c>
      <c r="C27" s="66" t="s">
        <v>122</v>
      </c>
      <c r="D27" s="67" t="s">
        <v>123</v>
      </c>
      <c r="E27" s="68" t="s">
        <v>135</v>
      </c>
      <c r="F27" s="69"/>
      <c r="G27" s="70" t="s">
        <v>136</v>
      </c>
      <c r="H27" s="71" t="s">
        <v>137</v>
      </c>
      <c r="I27" s="68" t="s">
        <v>127</v>
      </c>
      <c r="J27" s="89">
        <v>2017</v>
      </c>
      <c r="K27" s="72">
        <v>0.75</v>
      </c>
      <c r="L27" s="73">
        <v>1</v>
      </c>
      <c r="M27" s="74" t="s">
        <v>257</v>
      </c>
      <c r="N27" s="75"/>
      <c r="O27" s="76"/>
      <c r="P27" s="77" t="s">
        <v>288</v>
      </c>
      <c r="Q27" s="78" t="s">
        <v>289</v>
      </c>
      <c r="R27" s="100" t="s">
        <v>427</v>
      </c>
      <c r="S27" s="79">
        <f>IF(R27="U",T27/1.2,T27)</f>
        <v>333.33333333333337</v>
      </c>
      <c r="T27" s="80">
        <v>400</v>
      </c>
      <c r="U27" s="81"/>
      <c r="V27" s="82"/>
      <c r="W27" s="83">
        <f>V27*S27</f>
        <v>0</v>
      </c>
      <c r="X27" s="84">
        <f>V27*T27</f>
        <v>0</v>
      </c>
      <c r="Y27" s="59"/>
      <c r="Z27" s="85"/>
      <c r="AA27" s="86"/>
      <c r="AB27" s="87"/>
      <c r="AC27" s="88"/>
    </row>
    <row r="28" spans="1:29" ht="15.75" customHeight="1" x14ac:dyDescent="0.2">
      <c r="A28" s="64" t="s">
        <v>120</v>
      </c>
      <c r="B28" s="65" t="s">
        <v>121</v>
      </c>
      <c r="C28" s="66" t="s">
        <v>122</v>
      </c>
      <c r="D28" s="67" t="s">
        <v>123</v>
      </c>
      <c r="E28" s="68" t="s">
        <v>135</v>
      </c>
      <c r="F28" s="69"/>
      <c r="G28" s="70" t="s">
        <v>136</v>
      </c>
      <c r="H28" s="71" t="s">
        <v>137</v>
      </c>
      <c r="I28" s="68" t="s">
        <v>127</v>
      </c>
      <c r="J28" s="89">
        <v>2018</v>
      </c>
      <c r="K28" s="72">
        <v>0.75</v>
      </c>
      <c r="L28" s="73">
        <v>1</v>
      </c>
      <c r="M28" s="74" t="s">
        <v>257</v>
      </c>
      <c r="N28" s="75"/>
      <c r="O28" s="76"/>
      <c r="P28" s="77" t="s">
        <v>290</v>
      </c>
      <c r="Q28" s="78" t="s">
        <v>291</v>
      </c>
      <c r="R28" s="100" t="s">
        <v>427</v>
      </c>
      <c r="S28" s="79">
        <f>IF(R28="U",T28/1.2,T28)</f>
        <v>333.33333333333337</v>
      </c>
      <c r="T28" s="80">
        <v>400</v>
      </c>
      <c r="U28" s="81"/>
      <c r="V28" s="82"/>
      <c r="W28" s="83">
        <f>V28*S28</f>
        <v>0</v>
      </c>
      <c r="X28" s="84">
        <f>V28*T28</f>
        <v>0</v>
      </c>
      <c r="Y28" s="59"/>
      <c r="Z28" s="85"/>
      <c r="AA28" s="86"/>
      <c r="AB28" s="87"/>
      <c r="AC28" s="88"/>
    </row>
    <row r="29" spans="1:29" ht="15.75" customHeight="1" x14ac:dyDescent="0.2">
      <c r="A29" s="64" t="s">
        <v>120</v>
      </c>
      <c r="B29" s="65" t="s">
        <v>121</v>
      </c>
      <c r="C29" s="66" t="s">
        <v>122</v>
      </c>
      <c r="D29" s="67" t="s">
        <v>123</v>
      </c>
      <c r="E29" s="68" t="s">
        <v>135</v>
      </c>
      <c r="F29" s="69"/>
      <c r="G29" s="70" t="s">
        <v>136</v>
      </c>
      <c r="H29" s="71" t="s">
        <v>138</v>
      </c>
      <c r="I29" s="68" t="s">
        <v>127</v>
      </c>
      <c r="J29" s="89">
        <v>2011</v>
      </c>
      <c r="K29" s="72">
        <v>0.75</v>
      </c>
      <c r="L29" s="73">
        <v>1</v>
      </c>
      <c r="M29" s="74" t="s">
        <v>257</v>
      </c>
      <c r="N29" s="75"/>
      <c r="O29" s="76"/>
      <c r="P29" s="77" t="s">
        <v>292</v>
      </c>
      <c r="Q29" s="78" t="s">
        <v>293</v>
      </c>
      <c r="R29" s="100" t="s">
        <v>426</v>
      </c>
      <c r="S29" s="79">
        <f>IF(R29="U",T29/1.2,T29)</f>
        <v>135</v>
      </c>
      <c r="T29" s="80">
        <v>135</v>
      </c>
      <c r="U29" s="81"/>
      <c r="V29" s="82"/>
      <c r="W29" s="83">
        <f>V29*S29</f>
        <v>0</v>
      </c>
      <c r="X29" s="84">
        <f>V29*T29</f>
        <v>0</v>
      </c>
      <c r="Y29" s="59"/>
      <c r="Z29" s="85"/>
      <c r="AA29" s="86"/>
      <c r="AB29" s="87"/>
      <c r="AC29" s="88"/>
    </row>
    <row r="30" spans="1:29" ht="15.75" customHeight="1" x14ac:dyDescent="0.2">
      <c r="A30" s="64" t="s">
        <v>120</v>
      </c>
      <c r="B30" s="65" t="s">
        <v>121</v>
      </c>
      <c r="C30" s="66" t="s">
        <v>122</v>
      </c>
      <c r="D30" s="67" t="s">
        <v>123</v>
      </c>
      <c r="E30" s="68" t="s">
        <v>135</v>
      </c>
      <c r="F30" s="69"/>
      <c r="G30" s="70" t="s">
        <v>136</v>
      </c>
      <c r="H30" s="71" t="s">
        <v>138</v>
      </c>
      <c r="I30" s="68" t="s">
        <v>127</v>
      </c>
      <c r="J30" s="89">
        <v>2018</v>
      </c>
      <c r="K30" s="72">
        <v>0.75</v>
      </c>
      <c r="L30" s="73">
        <v>1</v>
      </c>
      <c r="M30" s="74" t="s">
        <v>257</v>
      </c>
      <c r="N30" s="75"/>
      <c r="O30" s="76"/>
      <c r="P30" s="77" t="s">
        <v>294</v>
      </c>
      <c r="Q30" s="78" t="s">
        <v>295</v>
      </c>
      <c r="R30" s="100" t="s">
        <v>427</v>
      </c>
      <c r="S30" s="79">
        <f>IF(R30="U",T30/1.2,T30)</f>
        <v>66.666666666666671</v>
      </c>
      <c r="T30" s="80">
        <v>80</v>
      </c>
      <c r="U30" s="81"/>
      <c r="V30" s="82"/>
      <c r="W30" s="83">
        <f>V30*S30</f>
        <v>0</v>
      </c>
      <c r="X30" s="84">
        <f>V30*T30</f>
        <v>0</v>
      </c>
      <c r="Y30" s="59"/>
      <c r="Z30" s="85"/>
      <c r="AA30" s="86"/>
      <c r="AB30" s="87"/>
      <c r="AC30" s="88"/>
    </row>
    <row r="31" spans="1:29" ht="15.75" customHeight="1" x14ac:dyDescent="0.2">
      <c r="A31" s="64" t="s">
        <v>120</v>
      </c>
      <c r="B31" s="65" t="s">
        <v>121</v>
      </c>
      <c r="C31" s="66" t="s">
        <v>139</v>
      </c>
      <c r="D31" s="67" t="s">
        <v>123</v>
      </c>
      <c r="E31" s="68" t="s">
        <v>140</v>
      </c>
      <c r="F31" s="69"/>
      <c r="G31" s="70" t="s">
        <v>141</v>
      </c>
      <c r="H31" s="71" t="s">
        <v>142</v>
      </c>
      <c r="I31" s="68" t="s">
        <v>127</v>
      </c>
      <c r="J31" s="89">
        <v>2021</v>
      </c>
      <c r="K31" s="72">
        <v>0.75</v>
      </c>
      <c r="L31" s="73">
        <v>1</v>
      </c>
      <c r="M31" s="74" t="s">
        <v>257</v>
      </c>
      <c r="N31" s="75"/>
      <c r="O31" s="76"/>
      <c r="P31" s="77" t="s">
        <v>296</v>
      </c>
      <c r="Q31" s="78" t="s">
        <v>297</v>
      </c>
      <c r="R31" s="100" t="s">
        <v>427</v>
      </c>
      <c r="S31" s="79">
        <f>IF(R31="U",T31/1.2,T31)</f>
        <v>54.166666666666671</v>
      </c>
      <c r="T31" s="80">
        <v>65</v>
      </c>
      <c r="U31" s="81"/>
      <c r="V31" s="82"/>
      <c r="W31" s="83">
        <f>V31*S31</f>
        <v>0</v>
      </c>
      <c r="X31" s="84">
        <f>V31*T31</f>
        <v>0</v>
      </c>
      <c r="Y31" s="59"/>
      <c r="Z31" s="85"/>
      <c r="AA31" s="86"/>
      <c r="AB31" s="87"/>
      <c r="AC31" s="88"/>
    </row>
    <row r="32" spans="1:29" ht="15.75" customHeight="1" x14ac:dyDescent="0.2">
      <c r="A32" s="64" t="s">
        <v>120</v>
      </c>
      <c r="B32" s="65" t="s">
        <v>121</v>
      </c>
      <c r="C32" s="66" t="s">
        <v>139</v>
      </c>
      <c r="D32" s="67" t="s">
        <v>123</v>
      </c>
      <c r="E32" s="68" t="s">
        <v>140</v>
      </c>
      <c r="F32" s="69"/>
      <c r="G32" s="70" t="s">
        <v>141</v>
      </c>
      <c r="H32" s="71" t="s">
        <v>143</v>
      </c>
      <c r="I32" s="68" t="s">
        <v>127</v>
      </c>
      <c r="J32" s="89">
        <v>2021</v>
      </c>
      <c r="K32" s="72">
        <v>0.75</v>
      </c>
      <c r="L32" s="73">
        <v>1</v>
      </c>
      <c r="M32" s="74" t="s">
        <v>257</v>
      </c>
      <c r="N32" s="75"/>
      <c r="O32" s="76"/>
      <c r="P32" s="77" t="s">
        <v>296</v>
      </c>
      <c r="Q32" s="78" t="s">
        <v>298</v>
      </c>
      <c r="R32" s="100" t="s">
        <v>427</v>
      </c>
      <c r="S32" s="79">
        <f>IF(R32="U",T32/1.2,T32)</f>
        <v>150</v>
      </c>
      <c r="T32" s="80">
        <v>180</v>
      </c>
      <c r="U32" s="81"/>
      <c r="V32" s="82"/>
      <c r="W32" s="83">
        <f>V32*S32</f>
        <v>0</v>
      </c>
      <c r="X32" s="84">
        <f>V32*T32</f>
        <v>0</v>
      </c>
      <c r="Y32" s="59"/>
      <c r="Z32" s="85"/>
      <c r="AA32" s="86"/>
      <c r="AB32" s="87"/>
      <c r="AC32" s="88"/>
    </row>
    <row r="33" spans="1:29" ht="15.75" customHeight="1" x14ac:dyDescent="0.2">
      <c r="A33" s="64" t="s">
        <v>120</v>
      </c>
      <c r="B33" s="65" t="s">
        <v>144</v>
      </c>
      <c r="C33" s="66" t="s">
        <v>122</v>
      </c>
      <c r="D33" s="67" t="s">
        <v>150</v>
      </c>
      <c r="E33" s="68" t="s">
        <v>43</v>
      </c>
      <c r="F33" s="69" t="s">
        <v>204</v>
      </c>
      <c r="G33" s="70" t="s">
        <v>205</v>
      </c>
      <c r="H33" s="71" t="s">
        <v>206</v>
      </c>
      <c r="I33" s="68" t="s">
        <v>176</v>
      </c>
      <c r="J33" s="89">
        <v>1990</v>
      </c>
      <c r="K33" s="72">
        <v>0.75</v>
      </c>
      <c r="L33" s="73">
        <v>1</v>
      </c>
      <c r="M33" s="74" t="s">
        <v>259</v>
      </c>
      <c r="N33" s="75"/>
      <c r="O33" s="76" t="s">
        <v>258</v>
      </c>
      <c r="P33" s="77" t="s">
        <v>343</v>
      </c>
      <c r="Q33" s="78" t="s">
        <v>344</v>
      </c>
      <c r="R33" s="100" t="s">
        <v>426</v>
      </c>
      <c r="S33" s="79">
        <f>IF(R33="U",T33/1.2,T33)</f>
        <v>670</v>
      </c>
      <c r="T33" s="80">
        <v>670</v>
      </c>
      <c r="U33" s="81"/>
      <c r="V33" s="82"/>
      <c r="W33" s="83">
        <f>V33*S33</f>
        <v>0</v>
      </c>
      <c r="X33" s="84">
        <f>V33*T33</f>
        <v>0</v>
      </c>
      <c r="Y33" s="59"/>
      <c r="Z33" s="85"/>
      <c r="AA33" s="86"/>
      <c r="AB33" s="87"/>
      <c r="AC33" s="88"/>
    </row>
    <row r="34" spans="1:29" ht="15.75" customHeight="1" x14ac:dyDescent="0.2">
      <c r="A34" s="64" t="s">
        <v>120</v>
      </c>
      <c r="B34" s="65" t="s">
        <v>121</v>
      </c>
      <c r="C34" s="66" t="s">
        <v>122</v>
      </c>
      <c r="D34" s="67" t="s">
        <v>150</v>
      </c>
      <c r="E34" s="68" t="s">
        <v>151</v>
      </c>
      <c r="F34" s="69"/>
      <c r="G34" s="70" t="s">
        <v>152</v>
      </c>
      <c r="H34" s="71" t="s">
        <v>153</v>
      </c>
      <c r="I34" s="68" t="s">
        <v>154</v>
      </c>
      <c r="J34" s="89">
        <v>2019</v>
      </c>
      <c r="K34" s="72">
        <v>0.75</v>
      </c>
      <c r="L34" s="73">
        <v>1</v>
      </c>
      <c r="M34" s="74" t="s">
        <v>257</v>
      </c>
      <c r="N34" s="75"/>
      <c r="O34" s="76"/>
      <c r="P34" s="77" t="s">
        <v>301</v>
      </c>
      <c r="Q34" s="78" t="s">
        <v>302</v>
      </c>
      <c r="R34" s="100" t="s">
        <v>427</v>
      </c>
      <c r="S34" s="79">
        <f>IF(R34="U",T34/1.2,T34)</f>
        <v>366.66666666666669</v>
      </c>
      <c r="T34" s="80">
        <v>440</v>
      </c>
      <c r="U34" s="81"/>
      <c r="V34" s="82"/>
      <c r="W34" s="83">
        <f>V34*S34</f>
        <v>0</v>
      </c>
      <c r="X34" s="84">
        <f>V34*T34</f>
        <v>0</v>
      </c>
      <c r="Y34" s="59"/>
      <c r="Z34" s="85"/>
      <c r="AA34" s="86"/>
      <c r="AB34" s="87"/>
      <c r="AC34" s="88"/>
    </row>
    <row r="35" spans="1:29" ht="15.75" customHeight="1" x14ac:dyDescent="0.2">
      <c r="A35" s="64" t="s">
        <v>120</v>
      </c>
      <c r="B35" s="65" t="s">
        <v>121</v>
      </c>
      <c r="C35" s="66" t="s">
        <v>122</v>
      </c>
      <c r="D35" s="67" t="s">
        <v>150</v>
      </c>
      <c r="E35" s="68" t="s">
        <v>151</v>
      </c>
      <c r="F35" s="69"/>
      <c r="G35" s="70" t="s">
        <v>155</v>
      </c>
      <c r="H35" s="71" t="s">
        <v>156</v>
      </c>
      <c r="I35" s="68" t="s">
        <v>154</v>
      </c>
      <c r="J35" s="89">
        <v>2017</v>
      </c>
      <c r="K35" s="72">
        <v>0.75</v>
      </c>
      <c r="L35" s="73">
        <v>1</v>
      </c>
      <c r="M35" s="74" t="s">
        <v>257</v>
      </c>
      <c r="N35" s="75"/>
      <c r="O35" s="76"/>
      <c r="P35" s="77" t="s">
        <v>303</v>
      </c>
      <c r="Q35" s="78" t="s">
        <v>304</v>
      </c>
      <c r="R35" s="100" t="s">
        <v>426</v>
      </c>
      <c r="S35" s="79">
        <f>IF(R35="U",T35/1.2,T35)</f>
        <v>600</v>
      </c>
      <c r="T35" s="80">
        <v>600</v>
      </c>
      <c r="U35" s="81"/>
      <c r="V35" s="82"/>
      <c r="W35" s="83">
        <f>V35*S35</f>
        <v>0</v>
      </c>
      <c r="X35" s="84">
        <f>V35*T35</f>
        <v>0</v>
      </c>
      <c r="Y35" s="59"/>
      <c r="Z35" s="85"/>
      <c r="AA35" s="86"/>
      <c r="AB35" s="87"/>
      <c r="AC35" s="88"/>
    </row>
    <row r="36" spans="1:29" ht="15.75" customHeight="1" x14ac:dyDescent="0.2">
      <c r="A36" s="64" t="s">
        <v>120</v>
      </c>
      <c r="B36" s="65" t="s">
        <v>121</v>
      </c>
      <c r="C36" s="66" t="s">
        <v>122</v>
      </c>
      <c r="D36" s="67" t="s">
        <v>150</v>
      </c>
      <c r="E36" s="68" t="s">
        <v>151</v>
      </c>
      <c r="F36" s="69"/>
      <c r="G36" s="70" t="s">
        <v>157</v>
      </c>
      <c r="H36" s="71" t="s">
        <v>156</v>
      </c>
      <c r="I36" s="68" t="s">
        <v>154</v>
      </c>
      <c r="J36" s="89">
        <v>2016</v>
      </c>
      <c r="K36" s="72">
        <v>0.75</v>
      </c>
      <c r="L36" s="73">
        <v>1</v>
      </c>
      <c r="M36" s="74" t="s">
        <v>257</v>
      </c>
      <c r="N36" s="75"/>
      <c r="O36" s="76"/>
      <c r="P36" s="77" t="s">
        <v>305</v>
      </c>
      <c r="Q36" s="78" t="s">
        <v>306</v>
      </c>
      <c r="R36" s="100" t="s">
        <v>427</v>
      </c>
      <c r="S36" s="79">
        <f>IF(R36="U",T36/1.2,T36)</f>
        <v>600</v>
      </c>
      <c r="T36" s="80">
        <v>720</v>
      </c>
      <c r="U36" s="81"/>
      <c r="V36" s="82"/>
      <c r="W36" s="83">
        <f>V36*S36</f>
        <v>0</v>
      </c>
      <c r="X36" s="84">
        <f>V36*T36</f>
        <v>0</v>
      </c>
      <c r="Y36" s="59"/>
      <c r="Z36" s="85"/>
      <c r="AA36" s="86"/>
      <c r="AB36" s="87"/>
      <c r="AC36" s="88"/>
    </row>
    <row r="37" spans="1:29" ht="15.75" customHeight="1" x14ac:dyDescent="0.2">
      <c r="A37" s="64" t="s">
        <v>120</v>
      </c>
      <c r="B37" s="65" t="s">
        <v>121</v>
      </c>
      <c r="C37" s="66" t="s">
        <v>122</v>
      </c>
      <c r="D37" s="67" t="s">
        <v>150</v>
      </c>
      <c r="E37" s="68" t="s">
        <v>151</v>
      </c>
      <c r="F37" s="69"/>
      <c r="G37" s="70" t="s">
        <v>158</v>
      </c>
      <c r="H37" s="71" t="s">
        <v>159</v>
      </c>
      <c r="I37" s="68" t="s">
        <v>154</v>
      </c>
      <c r="J37" s="89">
        <v>2017</v>
      </c>
      <c r="K37" s="72">
        <v>0.75</v>
      </c>
      <c r="L37" s="73">
        <v>1</v>
      </c>
      <c r="M37" s="74" t="s">
        <v>257</v>
      </c>
      <c r="N37" s="75"/>
      <c r="O37" s="76"/>
      <c r="P37" s="77" t="s">
        <v>307</v>
      </c>
      <c r="Q37" s="78" t="s">
        <v>308</v>
      </c>
      <c r="R37" s="100" t="s">
        <v>427</v>
      </c>
      <c r="S37" s="79">
        <f>IF(R37="U",T37/1.2,T37)</f>
        <v>87.5</v>
      </c>
      <c r="T37" s="80">
        <v>105</v>
      </c>
      <c r="U37" s="81"/>
      <c r="V37" s="82"/>
      <c r="W37" s="83">
        <f>V37*S37</f>
        <v>0</v>
      </c>
      <c r="X37" s="84">
        <f>V37*T37</f>
        <v>0</v>
      </c>
      <c r="Y37" s="59"/>
      <c r="Z37" s="85"/>
      <c r="AA37" s="86"/>
      <c r="AB37" s="87"/>
      <c r="AC37" s="88"/>
    </row>
    <row r="38" spans="1:29" ht="15.75" customHeight="1" x14ac:dyDescent="0.2">
      <c r="A38" s="64" t="s">
        <v>120</v>
      </c>
      <c r="B38" s="65" t="s">
        <v>121</v>
      </c>
      <c r="C38" s="66" t="s">
        <v>122</v>
      </c>
      <c r="D38" s="67" t="s">
        <v>150</v>
      </c>
      <c r="E38" s="68" t="s">
        <v>151</v>
      </c>
      <c r="F38" s="69"/>
      <c r="G38" s="70" t="s">
        <v>160</v>
      </c>
      <c r="H38" s="71" t="s">
        <v>161</v>
      </c>
      <c r="I38" s="68" t="s">
        <v>154</v>
      </c>
      <c r="J38" s="89">
        <v>2018</v>
      </c>
      <c r="K38" s="72">
        <v>0.75</v>
      </c>
      <c r="L38" s="73">
        <v>1</v>
      </c>
      <c r="M38" s="74" t="s">
        <v>257</v>
      </c>
      <c r="N38" s="75"/>
      <c r="O38" s="76"/>
      <c r="P38" s="77" t="s">
        <v>309</v>
      </c>
      <c r="Q38" s="78" t="s">
        <v>310</v>
      </c>
      <c r="R38" s="100" t="s">
        <v>427</v>
      </c>
      <c r="S38" s="79">
        <f>IF(R38="U",T38/1.2,T38)</f>
        <v>308.33333333333337</v>
      </c>
      <c r="T38" s="80">
        <v>370</v>
      </c>
      <c r="U38" s="81"/>
      <c r="V38" s="82"/>
      <c r="W38" s="83">
        <f>V38*S38</f>
        <v>0</v>
      </c>
      <c r="X38" s="84">
        <f>V38*T38</f>
        <v>0</v>
      </c>
      <c r="Y38" s="59"/>
      <c r="Z38" s="85"/>
      <c r="AA38" s="86"/>
      <c r="AB38" s="87"/>
      <c r="AC38" s="88"/>
    </row>
    <row r="39" spans="1:29" ht="15.75" customHeight="1" x14ac:dyDescent="0.2">
      <c r="A39" s="64" t="s">
        <v>120</v>
      </c>
      <c r="B39" s="65" t="s">
        <v>121</v>
      </c>
      <c r="C39" s="66" t="s">
        <v>122</v>
      </c>
      <c r="D39" s="67" t="s">
        <v>150</v>
      </c>
      <c r="E39" s="68" t="s">
        <v>151</v>
      </c>
      <c r="F39" s="69"/>
      <c r="G39" s="70" t="s">
        <v>160</v>
      </c>
      <c r="H39" s="71" t="s">
        <v>162</v>
      </c>
      <c r="I39" s="68" t="s">
        <v>154</v>
      </c>
      <c r="J39" s="89">
        <v>2018</v>
      </c>
      <c r="K39" s="72">
        <v>0.75</v>
      </c>
      <c r="L39" s="73">
        <v>1</v>
      </c>
      <c r="M39" s="74" t="s">
        <v>257</v>
      </c>
      <c r="N39" s="75"/>
      <c r="O39" s="76"/>
      <c r="P39" s="77" t="s">
        <v>311</v>
      </c>
      <c r="Q39" s="78" t="s">
        <v>312</v>
      </c>
      <c r="R39" s="100" t="s">
        <v>427</v>
      </c>
      <c r="S39" s="79">
        <f>IF(R39="U",T39/1.2,T39)</f>
        <v>200</v>
      </c>
      <c r="T39" s="80">
        <v>240</v>
      </c>
      <c r="U39" s="81"/>
      <c r="V39" s="82"/>
      <c r="W39" s="83">
        <f>V39*S39</f>
        <v>0</v>
      </c>
      <c r="X39" s="84">
        <f>V39*T39</f>
        <v>0</v>
      </c>
      <c r="Y39" s="59"/>
      <c r="Z39" s="85"/>
      <c r="AA39" s="86"/>
      <c r="AB39" s="87"/>
      <c r="AC39" s="88"/>
    </row>
    <row r="40" spans="1:29" ht="15.75" customHeight="1" x14ac:dyDescent="0.2">
      <c r="A40" s="64" t="s">
        <v>120</v>
      </c>
      <c r="B40" s="65" t="s">
        <v>144</v>
      </c>
      <c r="C40" s="66" t="s">
        <v>122</v>
      </c>
      <c r="D40" s="67" t="s">
        <v>150</v>
      </c>
      <c r="E40" s="68" t="s">
        <v>151</v>
      </c>
      <c r="F40" s="69"/>
      <c r="G40" s="70" t="s">
        <v>207</v>
      </c>
      <c r="H40" s="71" t="s">
        <v>208</v>
      </c>
      <c r="I40" s="68" t="s">
        <v>182</v>
      </c>
      <c r="J40" s="89">
        <v>2016</v>
      </c>
      <c r="K40" s="72">
        <v>0.75</v>
      </c>
      <c r="L40" s="73">
        <v>1</v>
      </c>
      <c r="M40" s="74" t="s">
        <v>257</v>
      </c>
      <c r="N40" s="75"/>
      <c r="O40" s="76"/>
      <c r="P40" s="77" t="s">
        <v>345</v>
      </c>
      <c r="Q40" s="78" t="s">
        <v>346</v>
      </c>
      <c r="R40" s="100" t="s">
        <v>426</v>
      </c>
      <c r="S40" s="79">
        <f>IF(R40="U",T40/1.2,T40)</f>
        <v>900</v>
      </c>
      <c r="T40" s="80">
        <v>900</v>
      </c>
      <c r="U40" s="81"/>
      <c r="V40" s="82"/>
      <c r="W40" s="83">
        <f>V40*S40</f>
        <v>0</v>
      </c>
      <c r="X40" s="84">
        <f>V40*T40</f>
        <v>0</v>
      </c>
      <c r="Y40" s="59"/>
      <c r="Z40" s="85"/>
      <c r="AA40" s="86"/>
      <c r="AB40" s="87"/>
      <c r="AC40" s="88"/>
    </row>
    <row r="41" spans="1:29" ht="15.75" customHeight="1" x14ac:dyDescent="0.2">
      <c r="A41" s="64" t="s">
        <v>120</v>
      </c>
      <c r="B41" s="65" t="s">
        <v>144</v>
      </c>
      <c r="C41" s="66" t="s">
        <v>122</v>
      </c>
      <c r="D41" s="67" t="s">
        <v>150</v>
      </c>
      <c r="E41" s="68" t="s">
        <v>151</v>
      </c>
      <c r="F41" s="69"/>
      <c r="G41" s="70" t="s">
        <v>207</v>
      </c>
      <c r="H41" s="71" t="s">
        <v>209</v>
      </c>
      <c r="I41" s="68" t="s">
        <v>182</v>
      </c>
      <c r="J41" s="89">
        <v>2016</v>
      </c>
      <c r="K41" s="72">
        <v>0.75</v>
      </c>
      <c r="L41" s="73">
        <v>1</v>
      </c>
      <c r="M41" s="74" t="s">
        <v>257</v>
      </c>
      <c r="N41" s="75"/>
      <c r="O41" s="76"/>
      <c r="P41" s="77" t="s">
        <v>345</v>
      </c>
      <c r="Q41" s="78" t="s">
        <v>347</v>
      </c>
      <c r="R41" s="100" t="s">
        <v>426</v>
      </c>
      <c r="S41" s="79">
        <f>IF(R41="U",T41/1.2,T41)</f>
        <v>1350</v>
      </c>
      <c r="T41" s="80">
        <v>1350</v>
      </c>
      <c r="U41" s="81"/>
      <c r="V41" s="82"/>
      <c r="W41" s="83">
        <f>V41*S41</f>
        <v>0</v>
      </c>
      <c r="X41" s="84">
        <f>V41*T41</f>
        <v>0</v>
      </c>
      <c r="Y41" s="59"/>
      <c r="Z41" s="85"/>
      <c r="AA41" s="86"/>
      <c r="AB41" s="87"/>
      <c r="AC41" s="88"/>
    </row>
    <row r="42" spans="1:29" ht="15.75" customHeight="1" x14ac:dyDescent="0.2">
      <c r="A42" s="64" t="s">
        <v>120</v>
      </c>
      <c r="B42" s="65" t="s">
        <v>121</v>
      </c>
      <c r="C42" s="66" t="s">
        <v>122</v>
      </c>
      <c r="D42" s="67" t="s">
        <v>150</v>
      </c>
      <c r="E42" s="68" t="s">
        <v>151</v>
      </c>
      <c r="F42" s="69"/>
      <c r="G42" s="70" t="s">
        <v>163</v>
      </c>
      <c r="H42" s="71" t="s">
        <v>164</v>
      </c>
      <c r="I42" s="68" t="s">
        <v>154</v>
      </c>
      <c r="J42" s="89">
        <v>2018</v>
      </c>
      <c r="K42" s="72">
        <v>0.75</v>
      </c>
      <c r="L42" s="73">
        <v>1</v>
      </c>
      <c r="M42" s="74" t="s">
        <v>257</v>
      </c>
      <c r="N42" s="75"/>
      <c r="O42" s="76"/>
      <c r="P42" s="77" t="s">
        <v>311</v>
      </c>
      <c r="Q42" s="78" t="s">
        <v>313</v>
      </c>
      <c r="R42" s="100" t="s">
        <v>426</v>
      </c>
      <c r="S42" s="79">
        <f>IF(R42="U",T42/1.2,T42)</f>
        <v>300</v>
      </c>
      <c r="T42" s="80">
        <v>300</v>
      </c>
      <c r="U42" s="81"/>
      <c r="V42" s="82"/>
      <c r="W42" s="83">
        <f>V42*S42</f>
        <v>0</v>
      </c>
      <c r="X42" s="84">
        <f>V42*T42</f>
        <v>0</v>
      </c>
      <c r="Y42" s="59"/>
      <c r="Z42" s="85"/>
      <c r="AA42" s="86"/>
      <c r="AB42" s="87"/>
      <c r="AC42" s="88"/>
    </row>
    <row r="43" spans="1:29" ht="15.75" customHeight="1" x14ac:dyDescent="0.2">
      <c r="A43" s="64" t="s">
        <v>120</v>
      </c>
      <c r="B43" s="65" t="s">
        <v>144</v>
      </c>
      <c r="C43" s="66" t="s">
        <v>122</v>
      </c>
      <c r="D43" s="67" t="s">
        <v>150</v>
      </c>
      <c r="E43" s="68" t="s">
        <v>151</v>
      </c>
      <c r="F43" s="69"/>
      <c r="G43" s="70" t="s">
        <v>183</v>
      </c>
      <c r="H43" s="71" t="s">
        <v>184</v>
      </c>
      <c r="I43" s="68" t="s">
        <v>182</v>
      </c>
      <c r="J43" s="89">
        <v>2006</v>
      </c>
      <c r="K43" s="72">
        <v>0.75</v>
      </c>
      <c r="L43" s="73">
        <v>1</v>
      </c>
      <c r="M43" s="74" t="s">
        <v>257</v>
      </c>
      <c r="N43" s="75"/>
      <c r="O43" s="76"/>
      <c r="P43" s="77" t="s">
        <v>325</v>
      </c>
      <c r="Q43" s="78" t="s">
        <v>326</v>
      </c>
      <c r="R43" s="100" t="s">
        <v>426</v>
      </c>
      <c r="S43" s="79">
        <f>IF(R43="U",T43/1.2,T43)</f>
        <v>360</v>
      </c>
      <c r="T43" s="80">
        <v>360</v>
      </c>
      <c r="U43" s="81"/>
      <c r="V43" s="82"/>
      <c r="W43" s="83">
        <f>V43*S43</f>
        <v>0</v>
      </c>
      <c r="X43" s="84">
        <f>V43*T43</f>
        <v>0</v>
      </c>
      <c r="Y43" s="59"/>
      <c r="Z43" s="85"/>
      <c r="AA43" s="86"/>
      <c r="AB43" s="87"/>
      <c r="AC43" s="88"/>
    </row>
    <row r="44" spans="1:29" ht="15.75" customHeight="1" x14ac:dyDescent="0.2">
      <c r="A44" s="64" t="s">
        <v>120</v>
      </c>
      <c r="B44" s="65" t="s">
        <v>144</v>
      </c>
      <c r="C44" s="66" t="s">
        <v>122</v>
      </c>
      <c r="D44" s="67" t="s">
        <v>150</v>
      </c>
      <c r="E44" s="68" t="s">
        <v>151</v>
      </c>
      <c r="F44" s="69"/>
      <c r="G44" s="70" t="s">
        <v>210</v>
      </c>
      <c r="H44" s="71" t="s">
        <v>211</v>
      </c>
      <c r="I44" s="68" t="s">
        <v>182</v>
      </c>
      <c r="J44" s="89">
        <v>2018</v>
      </c>
      <c r="K44" s="72">
        <v>0.75</v>
      </c>
      <c r="L44" s="73">
        <v>1</v>
      </c>
      <c r="M44" s="74" t="s">
        <v>257</v>
      </c>
      <c r="N44" s="75"/>
      <c r="O44" s="76"/>
      <c r="P44" s="77" t="s">
        <v>348</v>
      </c>
      <c r="Q44" s="78" t="s">
        <v>349</v>
      </c>
      <c r="R44" s="100" t="s">
        <v>427</v>
      </c>
      <c r="S44" s="79">
        <f>IF(R44="U",T44/1.2,T44)</f>
        <v>3500</v>
      </c>
      <c r="T44" s="80">
        <v>4200</v>
      </c>
      <c r="U44" s="81"/>
      <c r="V44" s="82"/>
      <c r="W44" s="83">
        <f>V44*S44</f>
        <v>0</v>
      </c>
      <c r="X44" s="84">
        <f>V44*T44</f>
        <v>0</v>
      </c>
      <c r="Y44" s="59"/>
      <c r="Z44" s="85"/>
      <c r="AA44" s="86"/>
      <c r="AB44" s="87"/>
      <c r="AC44" s="88"/>
    </row>
    <row r="45" spans="1:29" ht="15.75" customHeight="1" x14ac:dyDescent="0.2">
      <c r="A45" s="64" t="s">
        <v>120</v>
      </c>
      <c r="B45" s="65" t="s">
        <v>121</v>
      </c>
      <c r="C45" s="66" t="s">
        <v>122</v>
      </c>
      <c r="D45" s="67" t="s">
        <v>150</v>
      </c>
      <c r="E45" s="68" t="s">
        <v>151</v>
      </c>
      <c r="F45" s="69"/>
      <c r="G45" s="70" t="s">
        <v>171</v>
      </c>
      <c r="H45" s="71" t="s">
        <v>172</v>
      </c>
      <c r="I45" s="68" t="s">
        <v>154</v>
      </c>
      <c r="J45" s="89">
        <v>2018</v>
      </c>
      <c r="K45" s="72">
        <v>0.75</v>
      </c>
      <c r="L45" s="73">
        <v>1</v>
      </c>
      <c r="M45" s="74" t="s">
        <v>257</v>
      </c>
      <c r="N45" s="75"/>
      <c r="O45" s="76"/>
      <c r="P45" s="77" t="s">
        <v>317</v>
      </c>
      <c r="Q45" s="78" t="s">
        <v>318</v>
      </c>
      <c r="R45" s="100" t="s">
        <v>427</v>
      </c>
      <c r="S45" s="79">
        <f>IF(R45="U",T45/1.2,T45)</f>
        <v>1000</v>
      </c>
      <c r="T45" s="80">
        <v>1200</v>
      </c>
      <c r="U45" s="81"/>
      <c r="V45" s="82"/>
      <c r="W45" s="83">
        <f>V45*S45</f>
        <v>0</v>
      </c>
      <c r="X45" s="84">
        <f>V45*T45</f>
        <v>0</v>
      </c>
      <c r="Y45" s="59"/>
      <c r="Z45" s="85"/>
      <c r="AA45" s="86"/>
      <c r="AB45" s="87"/>
      <c r="AC45" s="88"/>
    </row>
    <row r="46" spans="1:29" ht="15.75" customHeight="1" x14ac:dyDescent="0.2">
      <c r="A46" s="64" t="s">
        <v>120</v>
      </c>
      <c r="B46" s="65" t="s">
        <v>144</v>
      </c>
      <c r="C46" s="66" t="s">
        <v>122</v>
      </c>
      <c r="D46" s="67" t="s">
        <v>150</v>
      </c>
      <c r="E46" s="68" t="s">
        <v>151</v>
      </c>
      <c r="F46" s="69"/>
      <c r="G46" s="70" t="s">
        <v>212</v>
      </c>
      <c r="H46" s="71" t="s">
        <v>213</v>
      </c>
      <c r="I46" s="68" t="s">
        <v>182</v>
      </c>
      <c r="J46" s="89">
        <v>1999</v>
      </c>
      <c r="K46" s="72">
        <v>0.75</v>
      </c>
      <c r="L46" s="73">
        <v>1</v>
      </c>
      <c r="M46" s="74" t="s">
        <v>257</v>
      </c>
      <c r="N46" s="75"/>
      <c r="O46" s="76"/>
      <c r="P46" s="77" t="s">
        <v>305</v>
      </c>
      <c r="Q46" s="78" t="s">
        <v>350</v>
      </c>
      <c r="R46" s="100" t="s">
        <v>427</v>
      </c>
      <c r="S46" s="79">
        <f>IF(R46="U",T46/1.2,T46)</f>
        <v>3250</v>
      </c>
      <c r="T46" s="80">
        <v>3900</v>
      </c>
      <c r="U46" s="81"/>
      <c r="V46" s="82"/>
      <c r="W46" s="83">
        <f>V46*S46</f>
        <v>0</v>
      </c>
      <c r="X46" s="84">
        <f>V46*T46</f>
        <v>0</v>
      </c>
      <c r="Y46" s="59"/>
      <c r="Z46" s="85"/>
      <c r="AA46" s="86"/>
      <c r="AB46" s="87"/>
      <c r="AC46" s="88"/>
    </row>
    <row r="47" spans="1:29" ht="15.75" customHeight="1" x14ac:dyDescent="0.2">
      <c r="A47" s="64" t="s">
        <v>177</v>
      </c>
      <c r="B47" s="65" t="s">
        <v>121</v>
      </c>
      <c r="C47" s="66" t="s">
        <v>122</v>
      </c>
      <c r="D47" s="67" t="s">
        <v>150</v>
      </c>
      <c r="E47" s="68" t="s">
        <v>178</v>
      </c>
      <c r="F47" s="69"/>
      <c r="G47" s="70" t="s">
        <v>179</v>
      </c>
      <c r="H47" s="71" t="s">
        <v>180</v>
      </c>
      <c r="I47" s="68" t="s">
        <v>176</v>
      </c>
      <c r="J47" s="89">
        <v>2008</v>
      </c>
      <c r="K47" s="72">
        <v>0.75</v>
      </c>
      <c r="L47" s="73">
        <v>1</v>
      </c>
      <c r="M47" s="74" t="s">
        <v>257</v>
      </c>
      <c r="N47" s="75"/>
      <c r="O47" s="76"/>
      <c r="P47" s="77" t="s">
        <v>321</v>
      </c>
      <c r="Q47" s="78" t="s">
        <v>322</v>
      </c>
      <c r="R47" s="100" t="s">
        <v>427</v>
      </c>
      <c r="S47" s="79">
        <f>IF(R47="U",T47/1.2,T47)</f>
        <v>550</v>
      </c>
      <c r="T47" s="80">
        <v>660</v>
      </c>
      <c r="U47" s="81"/>
      <c r="V47" s="82"/>
      <c r="W47" s="83">
        <f>V47*S47</f>
        <v>0</v>
      </c>
      <c r="X47" s="84">
        <f>V47*T47</f>
        <v>0</v>
      </c>
      <c r="Y47" s="59"/>
      <c r="Z47" s="85"/>
      <c r="AA47" s="86"/>
      <c r="AB47" s="87"/>
      <c r="AC47" s="88"/>
    </row>
    <row r="48" spans="1:29" ht="15.75" customHeight="1" x14ac:dyDescent="0.2">
      <c r="A48" s="64" t="s">
        <v>177</v>
      </c>
      <c r="B48" s="65" t="s">
        <v>121</v>
      </c>
      <c r="C48" s="66" t="s">
        <v>122</v>
      </c>
      <c r="D48" s="67" t="s">
        <v>150</v>
      </c>
      <c r="E48" s="68" t="s">
        <v>178</v>
      </c>
      <c r="F48" s="69"/>
      <c r="G48" s="70" t="s">
        <v>179</v>
      </c>
      <c r="H48" s="71" t="s">
        <v>181</v>
      </c>
      <c r="I48" s="68" t="s">
        <v>182</v>
      </c>
      <c r="J48" s="89">
        <v>2002</v>
      </c>
      <c r="K48" s="72">
        <v>0.75</v>
      </c>
      <c r="L48" s="73">
        <v>1</v>
      </c>
      <c r="M48" s="74" t="s">
        <v>257</v>
      </c>
      <c r="N48" s="75"/>
      <c r="O48" s="76"/>
      <c r="P48" s="77" t="s">
        <v>323</v>
      </c>
      <c r="Q48" s="78" t="s">
        <v>324</v>
      </c>
      <c r="R48" s="100" t="s">
        <v>427</v>
      </c>
      <c r="S48" s="79">
        <f>IF(R48="U",T48/1.2,T48)</f>
        <v>2500</v>
      </c>
      <c r="T48" s="80">
        <v>3000</v>
      </c>
      <c r="U48" s="81"/>
      <c r="V48" s="82"/>
      <c r="W48" s="83">
        <f>V48*S48</f>
        <v>0</v>
      </c>
      <c r="X48" s="84">
        <f>V48*T48</f>
        <v>0</v>
      </c>
      <c r="Y48" s="59"/>
      <c r="Z48" s="85"/>
      <c r="AA48" s="86"/>
      <c r="AB48" s="87"/>
      <c r="AC48" s="88"/>
    </row>
    <row r="49" spans="1:29" ht="15.75" customHeight="1" x14ac:dyDescent="0.2">
      <c r="A49" s="64" t="s">
        <v>120</v>
      </c>
      <c r="B49" s="65" t="s">
        <v>144</v>
      </c>
      <c r="C49" s="66" t="s">
        <v>122</v>
      </c>
      <c r="D49" s="67" t="s">
        <v>150</v>
      </c>
      <c r="E49" s="68" t="s">
        <v>214</v>
      </c>
      <c r="F49" s="69" t="s">
        <v>215</v>
      </c>
      <c r="G49" s="70" t="s">
        <v>216</v>
      </c>
      <c r="H49" s="71" t="s">
        <v>217</v>
      </c>
      <c r="I49" s="68" t="s">
        <v>176</v>
      </c>
      <c r="J49" s="89">
        <v>1995</v>
      </c>
      <c r="K49" s="72">
        <v>0.75</v>
      </c>
      <c r="L49" s="73">
        <v>1</v>
      </c>
      <c r="M49" s="74">
        <v>-1</v>
      </c>
      <c r="N49" s="75"/>
      <c r="O49" s="76" t="s">
        <v>261</v>
      </c>
      <c r="P49" s="77" t="s">
        <v>351</v>
      </c>
      <c r="Q49" s="78" t="s">
        <v>352</v>
      </c>
      <c r="R49" s="100" t="s">
        <v>426</v>
      </c>
      <c r="S49" s="79">
        <f>IF(R49="U",T49/1.2,T49)</f>
        <v>2600</v>
      </c>
      <c r="T49" s="80">
        <v>2600</v>
      </c>
      <c r="U49" s="81"/>
      <c r="V49" s="82"/>
      <c r="W49" s="83">
        <f>V49*S49</f>
        <v>0</v>
      </c>
      <c r="X49" s="84">
        <f>V49*T49</f>
        <v>0</v>
      </c>
      <c r="Y49" s="59"/>
      <c r="Z49" s="85"/>
      <c r="AA49" s="86"/>
      <c r="AB49" s="87"/>
      <c r="AC49" s="88"/>
    </row>
    <row r="50" spans="1:29" ht="15.75" customHeight="1" x14ac:dyDescent="0.2">
      <c r="A50" s="64" t="s">
        <v>120</v>
      </c>
      <c r="B50" s="65" t="s">
        <v>144</v>
      </c>
      <c r="C50" s="66" t="s">
        <v>122</v>
      </c>
      <c r="D50" s="67" t="s">
        <v>150</v>
      </c>
      <c r="E50" s="68" t="s">
        <v>214</v>
      </c>
      <c r="F50" s="69" t="s">
        <v>215</v>
      </c>
      <c r="G50" s="70" t="s">
        <v>216</v>
      </c>
      <c r="H50" s="71" t="s">
        <v>217</v>
      </c>
      <c r="I50" s="68" t="s">
        <v>218</v>
      </c>
      <c r="J50" s="89">
        <v>2003</v>
      </c>
      <c r="K50" s="72">
        <v>0.75</v>
      </c>
      <c r="L50" s="73">
        <v>1</v>
      </c>
      <c r="M50" s="74" t="s">
        <v>257</v>
      </c>
      <c r="N50" s="75"/>
      <c r="O50" s="76"/>
      <c r="P50" s="77" t="s">
        <v>353</v>
      </c>
      <c r="Q50" s="78" t="s">
        <v>354</v>
      </c>
      <c r="R50" s="100" t="s">
        <v>426</v>
      </c>
      <c r="S50" s="79">
        <f>IF(R50="U",T50/1.2,T50)</f>
        <v>2000</v>
      </c>
      <c r="T50" s="80">
        <v>2000</v>
      </c>
      <c r="U50" s="81"/>
      <c r="V50" s="82"/>
      <c r="W50" s="83">
        <f>V50*S50</f>
        <v>0</v>
      </c>
      <c r="X50" s="84">
        <f>V50*T50</f>
        <v>0</v>
      </c>
      <c r="Y50" s="59"/>
      <c r="Z50" s="85"/>
      <c r="AA50" s="86"/>
      <c r="AB50" s="87"/>
      <c r="AC50" s="88"/>
    </row>
    <row r="51" spans="1:29" ht="15.75" customHeight="1" x14ac:dyDescent="0.2">
      <c r="A51" s="64" t="s">
        <v>120</v>
      </c>
      <c r="B51" s="65" t="s">
        <v>144</v>
      </c>
      <c r="C51" s="66" t="s">
        <v>122</v>
      </c>
      <c r="D51" s="67" t="s">
        <v>150</v>
      </c>
      <c r="E51" s="68" t="s">
        <v>214</v>
      </c>
      <c r="F51" s="69" t="s">
        <v>219</v>
      </c>
      <c r="G51" s="70" t="s">
        <v>220</v>
      </c>
      <c r="H51" s="71" t="s">
        <v>221</v>
      </c>
      <c r="I51" s="68" t="s">
        <v>169</v>
      </c>
      <c r="J51" s="89">
        <v>1990</v>
      </c>
      <c r="K51" s="72">
        <v>0.75</v>
      </c>
      <c r="L51" s="73">
        <v>1</v>
      </c>
      <c r="M51" s="74">
        <v>-1.5</v>
      </c>
      <c r="N51" s="75"/>
      <c r="O51" s="76" t="s">
        <v>262</v>
      </c>
      <c r="P51" s="77" t="s">
        <v>355</v>
      </c>
      <c r="Q51" s="78" t="s">
        <v>356</v>
      </c>
      <c r="R51" s="100" t="s">
        <v>426</v>
      </c>
      <c r="S51" s="79">
        <f>IF(R51="U",T51/1.2,T51)</f>
        <v>720</v>
      </c>
      <c r="T51" s="80">
        <v>720</v>
      </c>
      <c r="U51" s="81"/>
      <c r="V51" s="82"/>
      <c r="W51" s="83">
        <f>V51*S51</f>
        <v>0</v>
      </c>
      <c r="X51" s="84">
        <f>V51*T51</f>
        <v>0</v>
      </c>
      <c r="Y51" s="59"/>
      <c r="Z51" s="85"/>
      <c r="AA51" s="86"/>
      <c r="AB51" s="87"/>
      <c r="AC51" s="88"/>
    </row>
    <row r="52" spans="1:29" ht="15.75" customHeight="1" x14ac:dyDescent="0.2">
      <c r="A52" s="64" t="s">
        <v>120</v>
      </c>
      <c r="B52" s="65" t="s">
        <v>144</v>
      </c>
      <c r="C52" s="66" t="s">
        <v>122</v>
      </c>
      <c r="D52" s="67" t="s">
        <v>145</v>
      </c>
      <c r="E52" s="68" t="s">
        <v>185</v>
      </c>
      <c r="F52" s="69"/>
      <c r="G52" s="70" t="s">
        <v>222</v>
      </c>
      <c r="H52" s="71" t="s">
        <v>223</v>
      </c>
      <c r="I52" s="68" t="s">
        <v>188</v>
      </c>
      <c r="J52" s="89">
        <v>1971</v>
      </c>
      <c r="K52" s="72">
        <v>0.75</v>
      </c>
      <c r="L52" s="73">
        <v>1</v>
      </c>
      <c r="M52" s="74" t="s">
        <v>260</v>
      </c>
      <c r="N52" s="75"/>
      <c r="O52" s="76"/>
      <c r="P52" s="77" t="s">
        <v>355</v>
      </c>
      <c r="Q52" s="78" t="s">
        <v>357</v>
      </c>
      <c r="R52" s="100" t="s">
        <v>426</v>
      </c>
      <c r="S52" s="79">
        <f>IF(R52="U",T52/1.2,T52)</f>
        <v>4000</v>
      </c>
      <c r="T52" s="80">
        <v>4000</v>
      </c>
      <c r="U52" s="81"/>
      <c r="V52" s="82"/>
      <c r="W52" s="83">
        <f>V52*S52</f>
        <v>0</v>
      </c>
      <c r="X52" s="84">
        <f>V52*T52</f>
        <v>0</v>
      </c>
      <c r="Y52" s="59"/>
      <c r="Z52" s="85"/>
      <c r="AA52" s="86"/>
      <c r="AB52" s="87"/>
      <c r="AC52" s="88"/>
    </row>
    <row r="53" spans="1:29" ht="15.75" customHeight="1" x14ac:dyDescent="0.2">
      <c r="A53" s="64" t="s">
        <v>120</v>
      </c>
      <c r="B53" s="65" t="s">
        <v>144</v>
      </c>
      <c r="C53" s="66" t="s">
        <v>122</v>
      </c>
      <c r="D53" s="67" t="s">
        <v>145</v>
      </c>
      <c r="E53" s="68" t="s">
        <v>185</v>
      </c>
      <c r="F53" s="69"/>
      <c r="G53" s="70" t="s">
        <v>186</v>
      </c>
      <c r="H53" s="71" t="s">
        <v>187</v>
      </c>
      <c r="I53" s="68" t="s">
        <v>188</v>
      </c>
      <c r="J53" s="89">
        <v>1985</v>
      </c>
      <c r="K53" s="72">
        <v>0.75</v>
      </c>
      <c r="L53" s="73">
        <v>1</v>
      </c>
      <c r="M53" s="74" t="s">
        <v>259</v>
      </c>
      <c r="N53" s="75"/>
      <c r="O53" s="76"/>
      <c r="P53" s="77" t="s">
        <v>327</v>
      </c>
      <c r="Q53" s="78" t="s">
        <v>328</v>
      </c>
      <c r="R53" s="100" t="s">
        <v>426</v>
      </c>
      <c r="S53" s="79">
        <f>IF(R53="U",T53/1.2,T53)</f>
        <v>250</v>
      </c>
      <c r="T53" s="80">
        <v>250</v>
      </c>
      <c r="U53" s="81"/>
      <c r="V53" s="82"/>
      <c r="W53" s="83">
        <f>V53*S53</f>
        <v>0</v>
      </c>
      <c r="X53" s="84">
        <f>V53*T53</f>
        <v>0</v>
      </c>
      <c r="Y53" s="59"/>
      <c r="Z53" s="85"/>
      <c r="AA53" s="86"/>
      <c r="AB53" s="87"/>
      <c r="AC53" s="88"/>
    </row>
    <row r="54" spans="1:29" ht="15.75" customHeight="1" x14ac:dyDescent="0.2">
      <c r="A54" s="64" t="s">
        <v>120</v>
      </c>
      <c r="B54" s="65" t="s">
        <v>144</v>
      </c>
      <c r="C54" s="66" t="s">
        <v>122</v>
      </c>
      <c r="D54" s="67" t="s">
        <v>145</v>
      </c>
      <c r="E54" s="68" t="s">
        <v>185</v>
      </c>
      <c r="F54" s="69"/>
      <c r="G54" s="70" t="s">
        <v>224</v>
      </c>
      <c r="H54" s="71" t="s">
        <v>225</v>
      </c>
      <c r="I54" s="68" t="s">
        <v>188</v>
      </c>
      <c r="J54" s="89">
        <v>1967</v>
      </c>
      <c r="K54" s="72">
        <v>0.75</v>
      </c>
      <c r="L54" s="73">
        <v>1</v>
      </c>
      <c r="M54" s="74">
        <v>-3.5</v>
      </c>
      <c r="N54" s="75"/>
      <c r="O54" s="76" t="s">
        <v>262</v>
      </c>
      <c r="P54" s="77" t="s">
        <v>358</v>
      </c>
      <c r="Q54" s="78" t="s">
        <v>359</v>
      </c>
      <c r="R54" s="100" t="s">
        <v>427</v>
      </c>
      <c r="S54" s="79">
        <f>IF(R54="U",T54/1.2,T54)</f>
        <v>75</v>
      </c>
      <c r="T54" s="80">
        <v>90</v>
      </c>
      <c r="U54" s="81"/>
      <c r="V54" s="82"/>
      <c r="W54" s="83">
        <f>V54*S54</f>
        <v>0</v>
      </c>
      <c r="X54" s="84">
        <f>V54*T54</f>
        <v>0</v>
      </c>
      <c r="Y54" s="59"/>
      <c r="Z54" s="85"/>
      <c r="AA54" s="86"/>
      <c r="AB54" s="87"/>
      <c r="AC54" s="88"/>
    </row>
    <row r="55" spans="1:29" ht="15.75" customHeight="1" x14ac:dyDescent="0.2">
      <c r="A55" s="64" t="s">
        <v>120</v>
      </c>
      <c r="B55" s="65" t="s">
        <v>144</v>
      </c>
      <c r="C55" s="66" t="s">
        <v>122</v>
      </c>
      <c r="D55" s="67" t="s">
        <v>145</v>
      </c>
      <c r="E55" s="68" t="s">
        <v>146</v>
      </c>
      <c r="F55" s="69"/>
      <c r="G55" s="70" t="s">
        <v>147</v>
      </c>
      <c r="H55" s="71" t="s">
        <v>148</v>
      </c>
      <c r="I55" s="68" t="s">
        <v>149</v>
      </c>
      <c r="J55" s="89">
        <v>2016</v>
      </c>
      <c r="K55" s="72">
        <v>0.75</v>
      </c>
      <c r="L55" s="73">
        <v>1</v>
      </c>
      <c r="M55" s="74" t="s">
        <v>257</v>
      </c>
      <c r="N55" s="75"/>
      <c r="O55" s="76"/>
      <c r="P55" s="77" t="s">
        <v>299</v>
      </c>
      <c r="Q55" s="78" t="s">
        <v>300</v>
      </c>
      <c r="R55" s="100" t="s">
        <v>426</v>
      </c>
      <c r="S55" s="79">
        <f>IF(R55="U",T55/1.2,T55)</f>
        <v>220</v>
      </c>
      <c r="T55" s="80">
        <v>220</v>
      </c>
      <c r="U55" s="81"/>
      <c r="V55" s="82"/>
      <c r="W55" s="83">
        <f>V55*S55</f>
        <v>0</v>
      </c>
      <c r="X55" s="84">
        <f>V55*T55</f>
        <v>0</v>
      </c>
      <c r="Y55" s="59"/>
      <c r="Z55" s="85"/>
      <c r="AA55" s="86"/>
      <c r="AB55" s="87"/>
      <c r="AC55" s="88"/>
    </row>
    <row r="56" spans="1:29" ht="15.75" customHeight="1" x14ac:dyDescent="0.2">
      <c r="A56" s="64" t="s">
        <v>120</v>
      </c>
      <c r="B56" s="65" t="s">
        <v>121</v>
      </c>
      <c r="C56" s="66" t="s">
        <v>122</v>
      </c>
      <c r="D56" s="67" t="s">
        <v>189</v>
      </c>
      <c r="E56" s="68" t="s">
        <v>197</v>
      </c>
      <c r="F56" s="69"/>
      <c r="G56" s="70" t="s">
        <v>198</v>
      </c>
      <c r="H56" s="71" t="s">
        <v>199</v>
      </c>
      <c r="I56" s="68" t="s">
        <v>127</v>
      </c>
      <c r="J56" s="89">
        <v>2019</v>
      </c>
      <c r="K56" s="72">
        <v>0.75</v>
      </c>
      <c r="L56" s="73">
        <v>1</v>
      </c>
      <c r="M56" s="74" t="s">
        <v>257</v>
      </c>
      <c r="N56" s="75"/>
      <c r="O56" s="76"/>
      <c r="P56" s="77" t="s">
        <v>331</v>
      </c>
      <c r="Q56" s="78" t="s">
        <v>336</v>
      </c>
      <c r="R56" s="100" t="s">
        <v>427</v>
      </c>
      <c r="S56" s="79">
        <f>IF(R56="U",T56/1.2,T56)</f>
        <v>60.833333333333336</v>
      </c>
      <c r="T56" s="80">
        <v>73</v>
      </c>
      <c r="U56" s="81"/>
      <c r="V56" s="82"/>
      <c r="W56" s="83">
        <f>V56*S56</f>
        <v>0</v>
      </c>
      <c r="X56" s="84">
        <f>V56*T56</f>
        <v>0</v>
      </c>
      <c r="Y56" s="59"/>
      <c r="Z56" s="85"/>
      <c r="AA56" s="86"/>
      <c r="AB56" s="87"/>
      <c r="AC56" s="88"/>
    </row>
    <row r="57" spans="1:29" ht="15.75" customHeight="1" x14ac:dyDescent="0.2">
      <c r="A57" s="64" t="s">
        <v>120</v>
      </c>
      <c r="B57" s="65" t="s">
        <v>121</v>
      </c>
      <c r="C57" s="66" t="s">
        <v>122</v>
      </c>
      <c r="D57" s="67" t="s">
        <v>189</v>
      </c>
      <c r="E57" s="68" t="s">
        <v>197</v>
      </c>
      <c r="F57" s="69"/>
      <c r="G57" s="70" t="s">
        <v>200</v>
      </c>
      <c r="H57" s="71" t="s">
        <v>201</v>
      </c>
      <c r="I57" s="68" t="s">
        <v>176</v>
      </c>
      <c r="J57" s="89" t="s">
        <v>202</v>
      </c>
      <c r="K57" s="72">
        <v>0.75</v>
      </c>
      <c r="L57" s="73">
        <v>1</v>
      </c>
      <c r="M57" s="74" t="s">
        <v>257</v>
      </c>
      <c r="N57" s="75"/>
      <c r="O57" s="76"/>
      <c r="P57" s="77" t="s">
        <v>337</v>
      </c>
      <c r="Q57" s="78" t="s">
        <v>338</v>
      </c>
      <c r="R57" s="100" t="s">
        <v>427</v>
      </c>
      <c r="S57" s="79">
        <f>IF(R57="U",T57/1.2,T57)</f>
        <v>66.666666666666671</v>
      </c>
      <c r="T57" s="80">
        <v>80</v>
      </c>
      <c r="U57" s="81"/>
      <c r="V57" s="82"/>
      <c r="W57" s="83">
        <f>V57*S57</f>
        <v>0</v>
      </c>
      <c r="X57" s="84">
        <f>V57*T57</f>
        <v>0</v>
      </c>
      <c r="Y57" s="59"/>
      <c r="Z57" s="85"/>
      <c r="AA57" s="86"/>
      <c r="AB57" s="87"/>
      <c r="AC57" s="88"/>
    </row>
    <row r="58" spans="1:29" ht="15.75" customHeight="1" x14ac:dyDescent="0.2">
      <c r="A58" s="64" t="s">
        <v>120</v>
      </c>
      <c r="B58" s="65" t="s">
        <v>121</v>
      </c>
      <c r="C58" s="66" t="s">
        <v>122</v>
      </c>
      <c r="D58" s="67" t="s">
        <v>189</v>
      </c>
      <c r="E58" s="68" t="s">
        <v>197</v>
      </c>
      <c r="F58" s="69"/>
      <c r="G58" s="70" t="s">
        <v>200</v>
      </c>
      <c r="H58" s="71" t="s">
        <v>201</v>
      </c>
      <c r="I58" s="68" t="s">
        <v>176</v>
      </c>
      <c r="J58" s="89" t="s">
        <v>202</v>
      </c>
      <c r="K58" s="72">
        <v>1.5</v>
      </c>
      <c r="L58" s="73">
        <v>1</v>
      </c>
      <c r="M58" s="74" t="s">
        <v>257</v>
      </c>
      <c r="N58" s="75"/>
      <c r="O58" s="76"/>
      <c r="P58" s="77" t="s">
        <v>323</v>
      </c>
      <c r="Q58" s="78" t="s">
        <v>339</v>
      </c>
      <c r="R58" s="100" t="s">
        <v>427</v>
      </c>
      <c r="S58" s="79">
        <f>IF(R58="U",T58/1.2,T58)</f>
        <v>141.66666666666669</v>
      </c>
      <c r="T58" s="80">
        <v>170</v>
      </c>
      <c r="U58" s="81"/>
      <c r="V58" s="82"/>
      <c r="W58" s="83">
        <f>V58*S58</f>
        <v>0</v>
      </c>
      <c r="X58" s="84">
        <f>V58*T58</f>
        <v>0</v>
      </c>
      <c r="Y58" s="59"/>
      <c r="Z58" s="85"/>
      <c r="AA58" s="86"/>
      <c r="AB58" s="87"/>
      <c r="AC58" s="88"/>
    </row>
    <row r="59" spans="1:29" ht="15.75" customHeight="1" x14ac:dyDescent="0.2">
      <c r="A59" s="64" t="s">
        <v>120</v>
      </c>
      <c r="B59" s="65" t="s">
        <v>121</v>
      </c>
      <c r="C59" s="66" t="s">
        <v>122</v>
      </c>
      <c r="D59" s="67" t="s">
        <v>189</v>
      </c>
      <c r="E59" s="68" t="s">
        <v>197</v>
      </c>
      <c r="F59" s="69"/>
      <c r="G59" s="70" t="s">
        <v>200</v>
      </c>
      <c r="H59" s="71" t="s">
        <v>203</v>
      </c>
      <c r="I59" s="68" t="s">
        <v>176</v>
      </c>
      <c r="J59" s="89" t="s">
        <v>202</v>
      </c>
      <c r="K59" s="72">
        <v>0.75</v>
      </c>
      <c r="L59" s="73">
        <v>1</v>
      </c>
      <c r="M59" s="74" t="s">
        <v>257</v>
      </c>
      <c r="N59" s="75"/>
      <c r="O59" s="76"/>
      <c r="P59" s="77" t="s">
        <v>337</v>
      </c>
      <c r="Q59" s="78" t="s">
        <v>341</v>
      </c>
      <c r="R59" s="100" t="s">
        <v>427</v>
      </c>
      <c r="S59" s="79">
        <f>IF(R59="U",T59/1.2,T59)</f>
        <v>133.33333333333334</v>
      </c>
      <c r="T59" s="80">
        <v>160</v>
      </c>
      <c r="U59" s="81"/>
      <c r="V59" s="82"/>
      <c r="W59" s="83">
        <f>V59*S59</f>
        <v>0</v>
      </c>
      <c r="X59" s="84">
        <f>V59*T59</f>
        <v>0</v>
      </c>
      <c r="Y59" s="59"/>
      <c r="Z59" s="85"/>
      <c r="AA59" s="86"/>
      <c r="AB59" s="87"/>
      <c r="AC59" s="88"/>
    </row>
    <row r="60" spans="1:29" ht="15.75" customHeight="1" x14ac:dyDescent="0.2">
      <c r="A60" s="64" t="s">
        <v>120</v>
      </c>
      <c r="B60" s="65" t="s">
        <v>121</v>
      </c>
      <c r="C60" s="66" t="s">
        <v>122</v>
      </c>
      <c r="D60" s="67" t="s">
        <v>189</v>
      </c>
      <c r="E60" s="68" t="s">
        <v>197</v>
      </c>
      <c r="F60" s="69"/>
      <c r="G60" s="70" t="s">
        <v>200</v>
      </c>
      <c r="H60" s="71" t="s">
        <v>203</v>
      </c>
      <c r="I60" s="68" t="s">
        <v>176</v>
      </c>
      <c r="J60" s="89" t="s">
        <v>202</v>
      </c>
      <c r="K60" s="72">
        <v>1.5</v>
      </c>
      <c r="L60" s="73">
        <v>1</v>
      </c>
      <c r="M60" s="74" t="s">
        <v>257</v>
      </c>
      <c r="N60" s="75"/>
      <c r="O60" s="76"/>
      <c r="P60" s="77" t="s">
        <v>340</v>
      </c>
      <c r="Q60" s="78" t="s">
        <v>342</v>
      </c>
      <c r="R60" s="100" t="s">
        <v>427</v>
      </c>
      <c r="S60" s="79">
        <f>IF(R60="U",T60/1.2,T60)</f>
        <v>300</v>
      </c>
      <c r="T60" s="80">
        <v>360</v>
      </c>
      <c r="U60" s="81"/>
      <c r="V60" s="82"/>
      <c r="W60" s="83">
        <f>V60*S60</f>
        <v>0</v>
      </c>
      <c r="X60" s="84">
        <f>V60*T60</f>
        <v>0</v>
      </c>
      <c r="Y60" s="59"/>
      <c r="Z60" s="85"/>
      <c r="AA60" s="86"/>
      <c r="AB60" s="87"/>
      <c r="AC60" s="88"/>
    </row>
    <row r="61" spans="1:29" ht="15.75" customHeight="1" x14ac:dyDescent="0.2">
      <c r="A61" s="64" t="s">
        <v>120</v>
      </c>
      <c r="B61" s="65" t="s">
        <v>144</v>
      </c>
      <c r="C61" s="66" t="s">
        <v>122</v>
      </c>
      <c r="D61" s="67" t="s">
        <v>189</v>
      </c>
      <c r="E61" s="68" t="s">
        <v>190</v>
      </c>
      <c r="F61" s="69"/>
      <c r="G61" s="70" t="s">
        <v>191</v>
      </c>
      <c r="H61" s="71" t="s">
        <v>253</v>
      </c>
      <c r="I61" s="68" t="s">
        <v>193</v>
      </c>
      <c r="J61" s="89">
        <v>1996</v>
      </c>
      <c r="K61" s="72">
        <v>0.75</v>
      </c>
      <c r="L61" s="73">
        <v>1</v>
      </c>
      <c r="M61" s="74" t="s">
        <v>259</v>
      </c>
      <c r="N61" s="75"/>
      <c r="O61" s="76"/>
      <c r="P61" s="77" t="s">
        <v>410</v>
      </c>
      <c r="Q61" s="78" t="s">
        <v>412</v>
      </c>
      <c r="R61" s="100" t="s">
        <v>426</v>
      </c>
      <c r="S61" s="79">
        <f>IF(R61="U",T61/1.2,T61)</f>
        <v>90</v>
      </c>
      <c r="T61" s="80">
        <v>90</v>
      </c>
      <c r="U61" s="81"/>
      <c r="V61" s="82"/>
      <c r="W61" s="83">
        <f>V61*S61</f>
        <v>0</v>
      </c>
      <c r="X61" s="84">
        <f>V61*T61</f>
        <v>0</v>
      </c>
      <c r="Y61" s="59"/>
      <c r="Z61" s="85"/>
      <c r="AA61" s="86"/>
      <c r="AB61" s="87"/>
      <c r="AC61" s="88"/>
    </row>
    <row r="62" spans="1:29" ht="15.75" customHeight="1" x14ac:dyDescent="0.2">
      <c r="A62" s="64" t="s">
        <v>120</v>
      </c>
      <c r="B62" s="65" t="s">
        <v>144</v>
      </c>
      <c r="C62" s="66" t="s">
        <v>122</v>
      </c>
      <c r="D62" s="67" t="s">
        <v>189</v>
      </c>
      <c r="E62" s="68" t="s">
        <v>190</v>
      </c>
      <c r="F62" s="69"/>
      <c r="G62" s="70" t="s">
        <v>191</v>
      </c>
      <c r="H62" s="71" t="s">
        <v>192</v>
      </c>
      <c r="I62" s="68" t="s">
        <v>193</v>
      </c>
      <c r="J62" s="89">
        <v>1998</v>
      </c>
      <c r="K62" s="72">
        <v>0.75</v>
      </c>
      <c r="L62" s="73">
        <v>1</v>
      </c>
      <c r="M62" s="74" t="s">
        <v>260</v>
      </c>
      <c r="N62" s="75"/>
      <c r="O62" s="76"/>
      <c r="P62" s="77" t="s">
        <v>329</v>
      </c>
      <c r="Q62" s="78" t="s">
        <v>330</v>
      </c>
      <c r="R62" s="100" t="s">
        <v>426</v>
      </c>
      <c r="S62" s="79">
        <f>IF(R62="U",T62/1.2,T62)</f>
        <v>90</v>
      </c>
      <c r="T62" s="80">
        <v>90</v>
      </c>
      <c r="U62" s="81"/>
      <c r="V62" s="82"/>
      <c r="W62" s="83">
        <f>V62*S62</f>
        <v>0</v>
      </c>
      <c r="X62" s="84">
        <f>V62*T62</f>
        <v>0</v>
      </c>
      <c r="Y62" s="59"/>
      <c r="Z62" s="85"/>
      <c r="AA62" s="86"/>
      <c r="AB62" s="87"/>
      <c r="AC62" s="88"/>
    </row>
    <row r="63" spans="1:29" ht="15.75" customHeight="1" x14ac:dyDescent="0.2">
      <c r="A63" s="64" t="s">
        <v>120</v>
      </c>
      <c r="B63" s="65" t="s">
        <v>144</v>
      </c>
      <c r="C63" s="66" t="s">
        <v>122</v>
      </c>
      <c r="D63" s="67" t="s">
        <v>189</v>
      </c>
      <c r="E63" s="68" t="s">
        <v>190</v>
      </c>
      <c r="F63" s="69"/>
      <c r="G63" s="70" t="s">
        <v>191</v>
      </c>
      <c r="H63" s="71" t="s">
        <v>194</v>
      </c>
      <c r="I63" s="68" t="s">
        <v>193</v>
      </c>
      <c r="J63" s="89">
        <v>1986</v>
      </c>
      <c r="K63" s="72">
        <v>1.5</v>
      </c>
      <c r="L63" s="73">
        <v>1</v>
      </c>
      <c r="M63" s="74" t="s">
        <v>259</v>
      </c>
      <c r="N63" s="75"/>
      <c r="O63" s="76"/>
      <c r="P63" s="77" t="s">
        <v>411</v>
      </c>
      <c r="Q63" s="78" t="s">
        <v>413</v>
      </c>
      <c r="R63" s="100" t="s">
        <v>426</v>
      </c>
      <c r="S63" s="79">
        <f>IF(R63="U",T63/1.2,T63)</f>
        <v>800</v>
      </c>
      <c r="T63" s="80">
        <v>800</v>
      </c>
      <c r="U63" s="81"/>
      <c r="V63" s="82"/>
      <c r="W63" s="83">
        <f>V63*S63</f>
        <v>0</v>
      </c>
      <c r="X63" s="84">
        <f>V63*T63</f>
        <v>0</v>
      </c>
      <c r="Y63" s="59"/>
      <c r="Z63" s="85"/>
      <c r="AA63" s="86"/>
      <c r="AB63" s="87"/>
      <c r="AC63" s="88"/>
    </row>
    <row r="64" spans="1:29" ht="15.75" customHeight="1" x14ac:dyDescent="0.2">
      <c r="A64" s="64" t="s">
        <v>120</v>
      </c>
      <c r="B64" s="65" t="s">
        <v>144</v>
      </c>
      <c r="C64" s="66" t="s">
        <v>122</v>
      </c>
      <c r="D64" s="67" t="s">
        <v>189</v>
      </c>
      <c r="E64" s="68" t="s">
        <v>190</v>
      </c>
      <c r="F64" s="69"/>
      <c r="G64" s="70" t="s">
        <v>191</v>
      </c>
      <c r="H64" s="71" t="s">
        <v>194</v>
      </c>
      <c r="I64" s="68" t="s">
        <v>193</v>
      </c>
      <c r="J64" s="89">
        <v>1989</v>
      </c>
      <c r="K64" s="72">
        <v>0.75</v>
      </c>
      <c r="L64" s="73">
        <v>1</v>
      </c>
      <c r="M64" s="74" t="s">
        <v>259</v>
      </c>
      <c r="N64" s="75"/>
      <c r="O64" s="76"/>
      <c r="P64" s="77" t="s">
        <v>290</v>
      </c>
      <c r="Q64" s="78" t="s">
        <v>332</v>
      </c>
      <c r="R64" s="100" t="s">
        <v>426</v>
      </c>
      <c r="S64" s="79">
        <f>IF(R64="U",T64/1.2,T64)</f>
        <v>200</v>
      </c>
      <c r="T64" s="80">
        <v>200</v>
      </c>
      <c r="U64" s="81"/>
      <c r="V64" s="82"/>
      <c r="W64" s="83">
        <f>V64*S64</f>
        <v>0</v>
      </c>
      <c r="X64" s="84">
        <f>V64*T64</f>
        <v>0</v>
      </c>
      <c r="Y64" s="59"/>
      <c r="Z64" s="85"/>
      <c r="AA64" s="86"/>
      <c r="AB64" s="87"/>
      <c r="AC64" s="88"/>
    </row>
    <row r="65" spans="1:29" ht="15.75" customHeight="1" x14ac:dyDescent="0.2">
      <c r="A65" s="64" t="s">
        <v>120</v>
      </c>
      <c r="B65" s="65" t="s">
        <v>144</v>
      </c>
      <c r="C65" s="66" t="s">
        <v>122</v>
      </c>
      <c r="D65" s="67" t="s">
        <v>189</v>
      </c>
      <c r="E65" s="68" t="s">
        <v>190</v>
      </c>
      <c r="F65" s="69"/>
      <c r="G65" s="70" t="s">
        <v>191</v>
      </c>
      <c r="H65" s="71" t="s">
        <v>194</v>
      </c>
      <c r="I65" s="68" t="s">
        <v>193</v>
      </c>
      <c r="J65" s="89">
        <v>1990</v>
      </c>
      <c r="K65" s="72">
        <v>0.75</v>
      </c>
      <c r="L65" s="73">
        <v>1</v>
      </c>
      <c r="M65" s="74" t="s">
        <v>259</v>
      </c>
      <c r="N65" s="75"/>
      <c r="O65" s="76"/>
      <c r="P65" s="77" t="s">
        <v>331</v>
      </c>
      <c r="Q65" s="78" t="s">
        <v>333</v>
      </c>
      <c r="R65" s="100" t="s">
        <v>426</v>
      </c>
      <c r="S65" s="79">
        <f>IF(R65="U",T65/1.2,T65)</f>
        <v>150</v>
      </c>
      <c r="T65" s="80">
        <v>150</v>
      </c>
      <c r="U65" s="81"/>
      <c r="V65" s="82"/>
      <c r="W65" s="83">
        <f>V65*S65</f>
        <v>0</v>
      </c>
      <c r="X65" s="84">
        <f>V65*T65</f>
        <v>0</v>
      </c>
      <c r="Y65" s="59"/>
      <c r="Z65" s="85"/>
      <c r="AA65" s="86"/>
      <c r="AB65" s="87"/>
      <c r="AC65" s="88"/>
    </row>
    <row r="66" spans="1:29" ht="15.75" customHeight="1" x14ac:dyDescent="0.2">
      <c r="A66" s="64" t="s">
        <v>120</v>
      </c>
      <c r="B66" s="65" t="s">
        <v>144</v>
      </c>
      <c r="C66" s="66" t="s">
        <v>122</v>
      </c>
      <c r="D66" s="67" t="s">
        <v>189</v>
      </c>
      <c r="E66" s="68" t="s">
        <v>190</v>
      </c>
      <c r="F66" s="69"/>
      <c r="G66" s="70" t="s">
        <v>191</v>
      </c>
      <c r="H66" s="71" t="s">
        <v>194</v>
      </c>
      <c r="I66" s="68" t="s">
        <v>193</v>
      </c>
      <c r="J66" s="89">
        <v>1990</v>
      </c>
      <c r="K66" s="72">
        <v>1.5</v>
      </c>
      <c r="L66" s="73">
        <v>1</v>
      </c>
      <c r="M66" s="74" t="s">
        <v>257</v>
      </c>
      <c r="N66" s="75"/>
      <c r="O66" s="76"/>
      <c r="P66" s="77" t="s">
        <v>411</v>
      </c>
      <c r="Q66" s="78" t="s">
        <v>414</v>
      </c>
      <c r="R66" s="100" t="s">
        <v>426</v>
      </c>
      <c r="S66" s="79">
        <f>IF(R66="U",T66/1.2,T66)</f>
        <v>310</v>
      </c>
      <c r="T66" s="80">
        <v>310</v>
      </c>
      <c r="U66" s="81"/>
      <c r="V66" s="82"/>
      <c r="W66" s="83">
        <f>V66*S66</f>
        <v>0</v>
      </c>
      <c r="X66" s="84">
        <f>V66*T66</f>
        <v>0</v>
      </c>
      <c r="Y66" s="59"/>
      <c r="Z66" s="85"/>
      <c r="AA66" s="86"/>
      <c r="AB66" s="87"/>
      <c r="AC66" s="88"/>
    </row>
    <row r="67" spans="1:29" ht="15.75" customHeight="1" x14ac:dyDescent="0.2">
      <c r="A67" s="64" t="s">
        <v>120</v>
      </c>
      <c r="B67" s="65" t="s">
        <v>144</v>
      </c>
      <c r="C67" s="66" t="s">
        <v>122</v>
      </c>
      <c r="D67" s="67" t="s">
        <v>189</v>
      </c>
      <c r="E67" s="68" t="s">
        <v>190</v>
      </c>
      <c r="F67" s="69"/>
      <c r="G67" s="70" t="s">
        <v>191</v>
      </c>
      <c r="H67" s="71" t="s">
        <v>194</v>
      </c>
      <c r="I67" s="68" t="s">
        <v>193</v>
      </c>
      <c r="J67" s="89">
        <v>1991</v>
      </c>
      <c r="K67" s="72">
        <v>0.75</v>
      </c>
      <c r="L67" s="73">
        <v>1</v>
      </c>
      <c r="M67" s="74" t="s">
        <v>259</v>
      </c>
      <c r="N67" s="75"/>
      <c r="O67" s="76"/>
      <c r="P67" s="77" t="s">
        <v>331</v>
      </c>
      <c r="Q67" s="78" t="s">
        <v>415</v>
      </c>
      <c r="R67" s="100" t="s">
        <v>426</v>
      </c>
      <c r="S67" s="79">
        <f>IF(R67="U",T67/1.2,T67)</f>
        <v>135</v>
      </c>
      <c r="T67" s="80">
        <v>135</v>
      </c>
      <c r="U67" s="81"/>
      <c r="V67" s="82"/>
      <c r="W67" s="83">
        <f>V67*S67</f>
        <v>0</v>
      </c>
      <c r="X67" s="84">
        <f>V67*T67</f>
        <v>0</v>
      </c>
      <c r="Y67" s="59"/>
      <c r="Z67" s="85"/>
      <c r="AA67" s="86"/>
      <c r="AB67" s="87"/>
      <c r="AC67" s="88"/>
    </row>
    <row r="68" spans="1:29" ht="15.75" customHeight="1" x14ac:dyDescent="0.2">
      <c r="A68" s="64" t="s">
        <v>120</v>
      </c>
      <c r="B68" s="65" t="s">
        <v>144</v>
      </c>
      <c r="C68" s="66" t="s">
        <v>122</v>
      </c>
      <c r="D68" s="67" t="s">
        <v>189</v>
      </c>
      <c r="E68" s="68" t="s">
        <v>190</v>
      </c>
      <c r="F68" s="69"/>
      <c r="G68" s="70" t="s">
        <v>191</v>
      </c>
      <c r="H68" s="71" t="s">
        <v>194</v>
      </c>
      <c r="I68" s="68" t="s">
        <v>193</v>
      </c>
      <c r="J68" s="89">
        <v>1992</v>
      </c>
      <c r="K68" s="72">
        <v>0.75</v>
      </c>
      <c r="L68" s="73">
        <v>1</v>
      </c>
      <c r="M68" s="74" t="s">
        <v>259</v>
      </c>
      <c r="N68" s="75"/>
      <c r="O68" s="76"/>
      <c r="P68" s="77" t="s">
        <v>410</v>
      </c>
      <c r="Q68" s="78" t="s">
        <v>416</v>
      </c>
      <c r="R68" s="100" t="s">
        <v>426</v>
      </c>
      <c r="S68" s="79">
        <f>IF(R68="U",T68/1.2,T68)</f>
        <v>150</v>
      </c>
      <c r="T68" s="80">
        <v>150</v>
      </c>
      <c r="U68" s="81"/>
      <c r="V68" s="82"/>
      <c r="W68" s="83">
        <f>V68*S68</f>
        <v>0</v>
      </c>
      <c r="X68" s="84">
        <f>V68*T68</f>
        <v>0</v>
      </c>
      <c r="Y68" s="59"/>
      <c r="Z68" s="85"/>
      <c r="AA68" s="86"/>
      <c r="AB68" s="87"/>
      <c r="AC68" s="88"/>
    </row>
    <row r="69" spans="1:29" ht="15.75" customHeight="1" x14ac:dyDescent="0.2">
      <c r="A69" s="64" t="s">
        <v>120</v>
      </c>
      <c r="B69" s="65" t="s">
        <v>144</v>
      </c>
      <c r="C69" s="66" t="s">
        <v>122</v>
      </c>
      <c r="D69" s="67" t="s">
        <v>189</v>
      </c>
      <c r="E69" s="68" t="s">
        <v>190</v>
      </c>
      <c r="F69" s="69"/>
      <c r="G69" s="70" t="s">
        <v>191</v>
      </c>
      <c r="H69" s="71" t="s">
        <v>194</v>
      </c>
      <c r="I69" s="68" t="s">
        <v>193</v>
      </c>
      <c r="J69" s="89">
        <v>1997</v>
      </c>
      <c r="K69" s="72">
        <v>1.5</v>
      </c>
      <c r="L69" s="73">
        <v>1</v>
      </c>
      <c r="M69" s="74"/>
      <c r="N69" s="75"/>
      <c r="O69" s="76"/>
      <c r="P69" s="77" t="s">
        <v>417</v>
      </c>
      <c r="Q69" s="78" t="s">
        <v>418</v>
      </c>
      <c r="R69" s="100" t="s">
        <v>426</v>
      </c>
      <c r="S69" s="79">
        <f>IF(R69="U",T69/1.2,T69)</f>
        <v>300</v>
      </c>
      <c r="T69" s="80">
        <v>300</v>
      </c>
      <c r="U69" s="81"/>
      <c r="V69" s="82"/>
      <c r="W69" s="83">
        <f>V69*S69</f>
        <v>0</v>
      </c>
      <c r="X69" s="84">
        <f>V69*T69</f>
        <v>0</v>
      </c>
      <c r="Y69" s="59"/>
      <c r="Z69" s="85"/>
      <c r="AA69" s="86"/>
      <c r="AB69" s="87"/>
      <c r="AC69" s="88"/>
    </row>
    <row r="70" spans="1:29" ht="15.75" customHeight="1" x14ac:dyDescent="0.2">
      <c r="A70" s="64" t="s">
        <v>120</v>
      </c>
      <c r="B70" s="65" t="s">
        <v>144</v>
      </c>
      <c r="C70" s="66" t="s">
        <v>122</v>
      </c>
      <c r="D70" s="67" t="s">
        <v>189</v>
      </c>
      <c r="E70" s="68" t="s">
        <v>190</v>
      </c>
      <c r="F70" s="69"/>
      <c r="G70" s="70" t="s">
        <v>191</v>
      </c>
      <c r="H70" s="71" t="s">
        <v>194</v>
      </c>
      <c r="I70" s="68" t="s">
        <v>193</v>
      </c>
      <c r="J70" s="89">
        <v>2001</v>
      </c>
      <c r="K70" s="72">
        <v>0.75</v>
      </c>
      <c r="L70" s="73">
        <v>1</v>
      </c>
      <c r="M70" s="74" t="s">
        <v>257</v>
      </c>
      <c r="N70" s="75"/>
      <c r="O70" s="76" t="s">
        <v>264</v>
      </c>
      <c r="P70" s="77" t="s">
        <v>329</v>
      </c>
      <c r="Q70" s="78" t="s">
        <v>419</v>
      </c>
      <c r="R70" s="100" t="s">
        <v>426</v>
      </c>
      <c r="S70" s="79">
        <f>IF(R70="U",T70/1.2,T70)</f>
        <v>110</v>
      </c>
      <c r="T70" s="80">
        <v>110</v>
      </c>
      <c r="U70" s="81"/>
      <c r="V70" s="82"/>
      <c r="W70" s="83">
        <f>V70*S70</f>
        <v>0</v>
      </c>
      <c r="X70" s="84">
        <f>V70*T70</f>
        <v>0</v>
      </c>
      <c r="Y70" s="59"/>
      <c r="Z70" s="85"/>
      <c r="AA70" s="86"/>
      <c r="AB70" s="87"/>
      <c r="AC70" s="88"/>
    </row>
    <row r="71" spans="1:29" ht="15.75" customHeight="1" x14ac:dyDescent="0.2">
      <c r="A71" s="64" t="s">
        <v>120</v>
      </c>
      <c r="B71" s="65" t="s">
        <v>144</v>
      </c>
      <c r="C71" s="66" t="s">
        <v>122</v>
      </c>
      <c r="D71" s="67" t="s">
        <v>189</v>
      </c>
      <c r="E71" s="68" t="s">
        <v>190</v>
      </c>
      <c r="F71" s="69"/>
      <c r="G71" s="70" t="s">
        <v>191</v>
      </c>
      <c r="H71" s="71" t="s">
        <v>194</v>
      </c>
      <c r="I71" s="68" t="s">
        <v>193</v>
      </c>
      <c r="J71" s="89">
        <v>2001</v>
      </c>
      <c r="K71" s="72">
        <v>1.5</v>
      </c>
      <c r="L71" s="73">
        <v>1</v>
      </c>
      <c r="M71" s="74" t="s">
        <v>259</v>
      </c>
      <c r="N71" s="75"/>
      <c r="O71" s="76"/>
      <c r="P71" s="77" t="s">
        <v>420</v>
      </c>
      <c r="Q71" s="78" t="s">
        <v>421</v>
      </c>
      <c r="R71" s="100" t="s">
        <v>426</v>
      </c>
      <c r="S71" s="79">
        <f>IF(R71="U",T71/1.2,T71)</f>
        <v>230</v>
      </c>
      <c r="T71" s="80">
        <v>230</v>
      </c>
      <c r="U71" s="81"/>
      <c r="V71" s="82"/>
      <c r="W71" s="83">
        <f>V71*S71</f>
        <v>0</v>
      </c>
      <c r="X71" s="84">
        <f>V71*T71</f>
        <v>0</v>
      </c>
      <c r="Y71" s="59"/>
      <c r="Z71" s="85"/>
      <c r="AA71" s="86"/>
      <c r="AB71" s="87"/>
      <c r="AC71" s="88"/>
    </row>
    <row r="72" spans="1:29" ht="15.75" customHeight="1" x14ac:dyDescent="0.2">
      <c r="A72" s="64" t="s">
        <v>120</v>
      </c>
      <c r="B72" s="65" t="s">
        <v>144</v>
      </c>
      <c r="C72" s="66" t="s">
        <v>122</v>
      </c>
      <c r="D72" s="67" t="s">
        <v>189</v>
      </c>
      <c r="E72" s="68" t="s">
        <v>190</v>
      </c>
      <c r="F72" s="69"/>
      <c r="G72" s="70" t="s">
        <v>195</v>
      </c>
      <c r="H72" s="71" t="s">
        <v>196</v>
      </c>
      <c r="I72" s="68" t="s">
        <v>176</v>
      </c>
      <c r="J72" s="89">
        <v>1986</v>
      </c>
      <c r="K72" s="72">
        <v>0.75</v>
      </c>
      <c r="L72" s="73">
        <v>1</v>
      </c>
      <c r="M72" s="74" t="s">
        <v>257</v>
      </c>
      <c r="N72" s="75"/>
      <c r="O72" s="76"/>
      <c r="P72" s="77" t="s">
        <v>334</v>
      </c>
      <c r="Q72" s="78" t="s">
        <v>335</v>
      </c>
      <c r="R72" s="100" t="s">
        <v>427</v>
      </c>
      <c r="S72" s="79">
        <f>IF(R72="U",T72/1.2,T72)</f>
        <v>104.16666666666667</v>
      </c>
      <c r="T72" s="80">
        <v>125</v>
      </c>
      <c r="U72" s="81"/>
      <c r="V72" s="82"/>
      <c r="W72" s="83">
        <f>V72*S72</f>
        <v>0</v>
      </c>
      <c r="X72" s="84">
        <f>V72*T72</f>
        <v>0</v>
      </c>
      <c r="Y72" s="59"/>
      <c r="Z72" s="85"/>
      <c r="AA72" s="86"/>
      <c r="AB72" s="87"/>
      <c r="AC72" s="88"/>
    </row>
    <row r="73" spans="1:29" ht="15.75" customHeight="1" x14ac:dyDescent="0.2">
      <c r="A73" s="64" t="s">
        <v>120</v>
      </c>
      <c r="B73" s="65" t="s">
        <v>144</v>
      </c>
      <c r="C73" s="66" t="s">
        <v>122</v>
      </c>
      <c r="D73" s="67" t="s">
        <v>189</v>
      </c>
      <c r="E73" s="68" t="s">
        <v>254</v>
      </c>
      <c r="F73" s="69"/>
      <c r="G73" s="70" t="s">
        <v>255</v>
      </c>
      <c r="H73" s="71" t="s">
        <v>256</v>
      </c>
      <c r="I73" s="68" t="s">
        <v>176</v>
      </c>
      <c r="J73" s="89">
        <v>2002</v>
      </c>
      <c r="K73" s="72">
        <v>12</v>
      </c>
      <c r="L73" s="73">
        <v>1</v>
      </c>
      <c r="M73" s="74" t="s">
        <v>259</v>
      </c>
      <c r="N73" s="75"/>
      <c r="O73" s="76"/>
      <c r="P73" s="77" t="s">
        <v>422</v>
      </c>
      <c r="Q73" s="78" t="s">
        <v>423</v>
      </c>
      <c r="R73" s="100" t="s">
        <v>427</v>
      </c>
      <c r="S73" s="79">
        <f>IF(R73="U",T73/1.2,T73)</f>
        <v>2145.8333333333335</v>
      </c>
      <c r="T73" s="80">
        <v>2575</v>
      </c>
      <c r="U73" s="81"/>
      <c r="V73" s="82"/>
      <c r="W73" s="83">
        <f>V73*S73</f>
        <v>0</v>
      </c>
      <c r="X73" s="84">
        <f>V73*T73</f>
        <v>0</v>
      </c>
      <c r="Y73" s="59"/>
      <c r="Z73" s="85"/>
      <c r="AA73" s="86"/>
      <c r="AB73" s="87"/>
      <c r="AC73" s="88"/>
    </row>
    <row r="74" spans="1:29" ht="15.75" customHeight="1" x14ac:dyDescent="0.2">
      <c r="A74" s="64" t="s">
        <v>120</v>
      </c>
      <c r="B74" s="65" t="s">
        <v>121</v>
      </c>
      <c r="C74" s="66" t="s">
        <v>122</v>
      </c>
      <c r="D74" s="67" t="s">
        <v>189</v>
      </c>
      <c r="E74" s="68" t="s">
        <v>226</v>
      </c>
      <c r="F74" s="69"/>
      <c r="G74" s="70" t="s">
        <v>227</v>
      </c>
      <c r="H74" s="71" t="s">
        <v>228</v>
      </c>
      <c r="I74" s="68" t="s">
        <v>229</v>
      </c>
      <c r="J74" s="89">
        <v>2000</v>
      </c>
      <c r="K74" s="72">
        <v>0.75</v>
      </c>
      <c r="L74" s="73">
        <v>1</v>
      </c>
      <c r="M74" s="74" t="s">
        <v>259</v>
      </c>
      <c r="N74" s="75"/>
      <c r="O74" s="76"/>
      <c r="P74" s="77" t="s">
        <v>360</v>
      </c>
      <c r="Q74" s="78" t="s">
        <v>361</v>
      </c>
      <c r="R74" s="100" t="s">
        <v>426</v>
      </c>
      <c r="S74" s="79">
        <f>IF(R74="U",T74/1.2,T74)</f>
        <v>150</v>
      </c>
      <c r="T74" s="80">
        <v>150</v>
      </c>
      <c r="U74" s="81"/>
      <c r="V74" s="82"/>
      <c r="W74" s="83">
        <f>V74*S74</f>
        <v>0</v>
      </c>
      <c r="X74" s="84">
        <f>V74*T74</f>
        <v>0</v>
      </c>
      <c r="Y74" s="59"/>
      <c r="Z74" s="85"/>
      <c r="AA74" s="86"/>
      <c r="AB74" s="87"/>
      <c r="AC74" s="88"/>
    </row>
    <row r="75" spans="1:29" ht="15.75" customHeight="1" x14ac:dyDescent="0.2">
      <c r="A75" s="64" t="s">
        <v>120</v>
      </c>
      <c r="B75" s="65" t="s">
        <v>121</v>
      </c>
      <c r="C75" s="66" t="s">
        <v>122</v>
      </c>
      <c r="D75" s="67" t="s">
        <v>189</v>
      </c>
      <c r="E75" s="68" t="s">
        <v>226</v>
      </c>
      <c r="F75" s="69"/>
      <c r="G75" s="70" t="s">
        <v>227</v>
      </c>
      <c r="H75" s="71" t="s">
        <v>230</v>
      </c>
      <c r="I75" s="68" t="s">
        <v>229</v>
      </c>
      <c r="J75" s="89">
        <v>2007</v>
      </c>
      <c r="K75" s="72">
        <v>0.75</v>
      </c>
      <c r="L75" s="73">
        <v>1</v>
      </c>
      <c r="M75" s="74" t="s">
        <v>257</v>
      </c>
      <c r="N75" s="75"/>
      <c r="O75" s="76"/>
      <c r="P75" s="77" t="s">
        <v>362</v>
      </c>
      <c r="Q75" s="78" t="s">
        <v>363</v>
      </c>
      <c r="R75" s="100" t="s">
        <v>426</v>
      </c>
      <c r="S75" s="79">
        <f>IF(R75="U",T75/1.2,T75)</f>
        <v>85</v>
      </c>
      <c r="T75" s="80">
        <v>85</v>
      </c>
      <c r="U75" s="81"/>
      <c r="V75" s="82"/>
      <c r="W75" s="83">
        <f>V75*S75</f>
        <v>0</v>
      </c>
      <c r="X75" s="84">
        <f>V75*T75</f>
        <v>0</v>
      </c>
      <c r="Y75" s="59"/>
      <c r="Z75" s="85"/>
      <c r="AA75" s="86"/>
      <c r="AB75" s="87"/>
      <c r="AC75" s="88"/>
    </row>
    <row r="76" spans="1:29" ht="15.75" customHeight="1" x14ac:dyDescent="0.2">
      <c r="A76" s="64" t="s">
        <v>120</v>
      </c>
      <c r="B76" s="65" t="s">
        <v>121</v>
      </c>
      <c r="C76" s="66" t="s">
        <v>122</v>
      </c>
      <c r="D76" s="67" t="s">
        <v>189</v>
      </c>
      <c r="E76" s="68" t="s">
        <v>226</v>
      </c>
      <c r="F76" s="69"/>
      <c r="G76" s="70" t="s">
        <v>227</v>
      </c>
      <c r="H76" s="71" t="s">
        <v>230</v>
      </c>
      <c r="I76" s="68" t="s">
        <v>229</v>
      </c>
      <c r="J76" s="89">
        <v>2011</v>
      </c>
      <c r="K76" s="72">
        <v>0.75</v>
      </c>
      <c r="L76" s="73">
        <v>1</v>
      </c>
      <c r="M76" s="74" t="s">
        <v>257</v>
      </c>
      <c r="N76" s="75"/>
      <c r="O76" s="76"/>
      <c r="P76" s="77" t="s">
        <v>364</v>
      </c>
      <c r="Q76" s="78" t="s">
        <v>365</v>
      </c>
      <c r="R76" s="100" t="s">
        <v>426</v>
      </c>
      <c r="S76" s="79">
        <f>IF(R76="U",T76/1.2,T76)</f>
        <v>110</v>
      </c>
      <c r="T76" s="80">
        <v>110</v>
      </c>
      <c r="U76" s="81"/>
      <c r="V76" s="82"/>
      <c r="W76" s="83">
        <f>V76*S76</f>
        <v>0</v>
      </c>
      <c r="X76" s="84">
        <f>V76*T76</f>
        <v>0</v>
      </c>
      <c r="Y76" s="59"/>
      <c r="Z76" s="85"/>
      <c r="AA76" s="86"/>
      <c r="AB76" s="87"/>
      <c r="AC76" s="88"/>
    </row>
    <row r="77" spans="1:29" ht="15.75" customHeight="1" x14ac:dyDescent="0.2">
      <c r="A77" s="64" t="s">
        <v>120</v>
      </c>
      <c r="B77" s="65" t="s">
        <v>121</v>
      </c>
      <c r="C77" s="66" t="s">
        <v>122</v>
      </c>
      <c r="D77" s="67" t="s">
        <v>189</v>
      </c>
      <c r="E77" s="68" t="s">
        <v>226</v>
      </c>
      <c r="F77" s="69"/>
      <c r="G77" s="70" t="s">
        <v>227</v>
      </c>
      <c r="H77" s="71" t="s">
        <v>230</v>
      </c>
      <c r="I77" s="68" t="s">
        <v>229</v>
      </c>
      <c r="J77" s="89">
        <v>2011</v>
      </c>
      <c r="K77" s="72">
        <v>18</v>
      </c>
      <c r="L77" s="73">
        <v>1</v>
      </c>
      <c r="M77" s="74"/>
      <c r="N77" s="75"/>
      <c r="O77" s="76"/>
      <c r="P77" s="77" t="s">
        <v>337</v>
      </c>
      <c r="Q77" s="78" t="s">
        <v>366</v>
      </c>
      <c r="R77" s="100" t="s">
        <v>427</v>
      </c>
      <c r="S77" s="79">
        <f>IF(R77="U",T77/1.2,T77)</f>
        <v>3262.5</v>
      </c>
      <c r="T77" s="80">
        <v>3915</v>
      </c>
      <c r="U77" s="81"/>
      <c r="V77" s="82"/>
      <c r="W77" s="83">
        <f>V77*S77</f>
        <v>0</v>
      </c>
      <c r="X77" s="84">
        <f>V77*T77</f>
        <v>0</v>
      </c>
      <c r="Y77" s="59"/>
      <c r="Z77" s="85"/>
      <c r="AA77" s="86"/>
      <c r="AB77" s="87"/>
      <c r="AC77" s="88"/>
    </row>
    <row r="78" spans="1:29" ht="15.75" customHeight="1" x14ac:dyDescent="0.2">
      <c r="A78" s="64" t="s">
        <v>120</v>
      </c>
      <c r="B78" s="65" t="s">
        <v>121</v>
      </c>
      <c r="C78" s="66" t="s">
        <v>122</v>
      </c>
      <c r="D78" s="67" t="s">
        <v>189</v>
      </c>
      <c r="E78" s="68" t="s">
        <v>226</v>
      </c>
      <c r="F78" s="69"/>
      <c r="G78" s="70" t="s">
        <v>227</v>
      </c>
      <c r="H78" s="71" t="s">
        <v>230</v>
      </c>
      <c r="I78" s="68" t="s">
        <v>229</v>
      </c>
      <c r="J78" s="89">
        <v>2015</v>
      </c>
      <c r="K78" s="72">
        <v>3</v>
      </c>
      <c r="L78" s="73">
        <v>1</v>
      </c>
      <c r="M78" s="74" t="s">
        <v>257</v>
      </c>
      <c r="N78" s="75"/>
      <c r="O78" s="76"/>
      <c r="P78" s="77" t="s">
        <v>367</v>
      </c>
      <c r="Q78" s="78" t="s">
        <v>368</v>
      </c>
      <c r="R78" s="100" t="s">
        <v>426</v>
      </c>
      <c r="S78" s="79">
        <f>IF(R78="U",T78/1.2,T78)</f>
        <v>280</v>
      </c>
      <c r="T78" s="80">
        <v>280</v>
      </c>
      <c r="U78" s="81"/>
      <c r="V78" s="82"/>
      <c r="W78" s="83">
        <f>V78*S78</f>
        <v>0</v>
      </c>
      <c r="X78" s="84">
        <f>V78*T78</f>
        <v>0</v>
      </c>
      <c r="Y78" s="59"/>
      <c r="Z78" s="85"/>
      <c r="AA78" s="86"/>
      <c r="AB78" s="87"/>
      <c r="AC78" s="88"/>
    </row>
    <row r="79" spans="1:29" ht="15.75" customHeight="1" x14ac:dyDescent="0.2">
      <c r="A79" s="64" t="s">
        <v>120</v>
      </c>
      <c r="B79" s="65" t="s">
        <v>121</v>
      </c>
      <c r="C79" s="66" t="s">
        <v>122</v>
      </c>
      <c r="D79" s="67" t="s">
        <v>189</v>
      </c>
      <c r="E79" s="68" t="s">
        <v>226</v>
      </c>
      <c r="F79" s="69"/>
      <c r="G79" s="70" t="s">
        <v>227</v>
      </c>
      <c r="H79" s="71" t="s">
        <v>231</v>
      </c>
      <c r="I79" s="68" t="s">
        <v>229</v>
      </c>
      <c r="J79" s="89">
        <v>2008</v>
      </c>
      <c r="K79" s="72">
        <v>3</v>
      </c>
      <c r="L79" s="73">
        <v>1</v>
      </c>
      <c r="M79" s="74" t="s">
        <v>259</v>
      </c>
      <c r="N79" s="75"/>
      <c r="O79" s="76"/>
      <c r="P79" s="77" t="s">
        <v>369</v>
      </c>
      <c r="Q79" s="78" t="s">
        <v>371</v>
      </c>
      <c r="R79" s="100" t="s">
        <v>427</v>
      </c>
      <c r="S79" s="79">
        <f>IF(R79="U",T79/1.2,T79)</f>
        <v>516.66666666666674</v>
      </c>
      <c r="T79" s="80">
        <v>620</v>
      </c>
      <c r="U79" s="81"/>
      <c r="V79" s="82"/>
      <c r="W79" s="83">
        <f>V79*S79</f>
        <v>0</v>
      </c>
      <c r="X79" s="84">
        <f>V79*T79</f>
        <v>0</v>
      </c>
      <c r="Y79" s="59"/>
      <c r="Z79" s="85"/>
      <c r="AA79" s="86"/>
      <c r="AB79" s="87"/>
      <c r="AC79" s="88"/>
    </row>
    <row r="80" spans="1:29" ht="15.75" customHeight="1" x14ac:dyDescent="0.2">
      <c r="A80" s="64" t="s">
        <v>120</v>
      </c>
      <c r="B80" s="65" t="s">
        <v>121</v>
      </c>
      <c r="C80" s="66" t="s">
        <v>122</v>
      </c>
      <c r="D80" s="67" t="s">
        <v>189</v>
      </c>
      <c r="E80" s="68" t="s">
        <v>226</v>
      </c>
      <c r="F80" s="69"/>
      <c r="G80" s="70" t="s">
        <v>227</v>
      </c>
      <c r="H80" s="71" t="s">
        <v>231</v>
      </c>
      <c r="I80" s="68" t="s">
        <v>229</v>
      </c>
      <c r="J80" s="89">
        <v>2012</v>
      </c>
      <c r="K80" s="72">
        <v>0.75</v>
      </c>
      <c r="L80" s="73">
        <v>1</v>
      </c>
      <c r="M80" s="74"/>
      <c r="N80" s="75"/>
      <c r="O80" s="76"/>
      <c r="P80" s="77" t="s">
        <v>370</v>
      </c>
      <c r="Q80" s="78" t="s">
        <v>372</v>
      </c>
      <c r="R80" s="100" t="s">
        <v>427</v>
      </c>
      <c r="S80" s="79">
        <f>IF(R80="U",T80/1.2,T80)</f>
        <v>104.16666666666667</v>
      </c>
      <c r="T80" s="80">
        <v>125</v>
      </c>
      <c r="U80" s="81"/>
      <c r="V80" s="82"/>
      <c r="W80" s="83">
        <f>V80*S80</f>
        <v>0</v>
      </c>
      <c r="X80" s="84">
        <f>V80*T80</f>
        <v>0</v>
      </c>
      <c r="Y80" s="59"/>
      <c r="Z80" s="85"/>
      <c r="AA80" s="86"/>
      <c r="AB80" s="87"/>
      <c r="AC80" s="88"/>
    </row>
    <row r="81" spans="1:29" ht="15.75" customHeight="1" x14ac:dyDescent="0.2">
      <c r="A81" s="64" t="s">
        <v>120</v>
      </c>
      <c r="B81" s="65" t="s">
        <v>121</v>
      </c>
      <c r="C81" s="66" t="s">
        <v>122</v>
      </c>
      <c r="D81" s="67" t="s">
        <v>189</v>
      </c>
      <c r="E81" s="68" t="s">
        <v>226</v>
      </c>
      <c r="F81" s="69"/>
      <c r="G81" s="70" t="s">
        <v>227</v>
      </c>
      <c r="H81" s="71" t="s">
        <v>232</v>
      </c>
      <c r="I81" s="68" t="s">
        <v>229</v>
      </c>
      <c r="J81" s="89">
        <v>2017</v>
      </c>
      <c r="K81" s="72">
        <v>0.75</v>
      </c>
      <c r="L81" s="73">
        <v>1</v>
      </c>
      <c r="M81" s="74" t="s">
        <v>257</v>
      </c>
      <c r="N81" s="75"/>
      <c r="O81" s="76"/>
      <c r="P81" s="77" t="s">
        <v>373</v>
      </c>
      <c r="Q81" s="78" t="s">
        <v>374</v>
      </c>
      <c r="R81" s="100" t="s">
        <v>427</v>
      </c>
      <c r="S81" s="79">
        <f>IF(R81="U",T81/1.2,T81)</f>
        <v>79.166666666666671</v>
      </c>
      <c r="T81" s="80">
        <v>95</v>
      </c>
      <c r="U81" s="81"/>
      <c r="V81" s="82"/>
      <c r="W81" s="83">
        <f>V81*S81</f>
        <v>0</v>
      </c>
      <c r="X81" s="84">
        <f>V81*T81</f>
        <v>0</v>
      </c>
      <c r="Y81" s="59"/>
      <c r="Z81" s="85"/>
      <c r="AA81" s="86"/>
      <c r="AB81" s="87"/>
      <c r="AC81" s="88"/>
    </row>
    <row r="82" spans="1:29" ht="15.75" customHeight="1" x14ac:dyDescent="0.2">
      <c r="A82" s="64" t="s">
        <v>120</v>
      </c>
      <c r="B82" s="65" t="s">
        <v>121</v>
      </c>
      <c r="C82" s="66" t="s">
        <v>122</v>
      </c>
      <c r="D82" s="67" t="s">
        <v>189</v>
      </c>
      <c r="E82" s="68" t="s">
        <v>233</v>
      </c>
      <c r="F82" s="69"/>
      <c r="G82" s="70" t="s">
        <v>234</v>
      </c>
      <c r="H82" s="71" t="s">
        <v>235</v>
      </c>
      <c r="I82" s="68" t="s">
        <v>236</v>
      </c>
      <c r="J82" s="89">
        <v>2001</v>
      </c>
      <c r="K82" s="72">
        <v>0.75</v>
      </c>
      <c r="L82" s="73">
        <v>1</v>
      </c>
      <c r="M82" s="74">
        <v>-0.5</v>
      </c>
      <c r="N82" s="75"/>
      <c r="O82" s="76"/>
      <c r="P82" s="77" t="s">
        <v>375</v>
      </c>
      <c r="Q82" s="78" t="s">
        <v>376</v>
      </c>
      <c r="R82" s="100" t="s">
        <v>426</v>
      </c>
      <c r="S82" s="79">
        <f>IF(R82="U",T82/1.2,T82)</f>
        <v>100</v>
      </c>
      <c r="T82" s="80">
        <v>100</v>
      </c>
      <c r="U82" s="81"/>
      <c r="V82" s="82"/>
      <c r="W82" s="83">
        <f>V82*S82</f>
        <v>0</v>
      </c>
      <c r="X82" s="84">
        <f>V82*T82</f>
        <v>0</v>
      </c>
      <c r="Y82" s="59"/>
      <c r="Z82" s="85"/>
      <c r="AA82" s="86"/>
      <c r="AB82" s="87"/>
      <c r="AC82" s="88"/>
    </row>
    <row r="83" spans="1:29" ht="15.75" customHeight="1" x14ac:dyDescent="0.2">
      <c r="A83" s="64" t="s">
        <v>120</v>
      </c>
      <c r="B83" s="65" t="s">
        <v>121</v>
      </c>
      <c r="C83" s="66" t="s">
        <v>122</v>
      </c>
      <c r="D83" s="67" t="s">
        <v>189</v>
      </c>
      <c r="E83" s="68" t="s">
        <v>233</v>
      </c>
      <c r="F83" s="69"/>
      <c r="G83" s="70" t="s">
        <v>234</v>
      </c>
      <c r="H83" s="71" t="s">
        <v>237</v>
      </c>
      <c r="I83" s="68" t="s">
        <v>127</v>
      </c>
      <c r="J83" s="89">
        <v>2001</v>
      </c>
      <c r="K83" s="72">
        <v>0.75</v>
      </c>
      <c r="L83" s="73">
        <v>1</v>
      </c>
      <c r="M83" s="74" t="s">
        <v>257</v>
      </c>
      <c r="N83" s="75"/>
      <c r="O83" s="76"/>
      <c r="P83" s="77" t="s">
        <v>375</v>
      </c>
      <c r="Q83" s="78" t="s">
        <v>378</v>
      </c>
      <c r="R83" s="100" t="s">
        <v>426</v>
      </c>
      <c r="S83" s="79">
        <f>IF(R83="U",T83/1.2,T83)</f>
        <v>100</v>
      </c>
      <c r="T83" s="80">
        <v>100</v>
      </c>
      <c r="U83" s="81"/>
      <c r="V83" s="82"/>
      <c r="W83" s="83">
        <f>V83*S83</f>
        <v>0</v>
      </c>
      <c r="X83" s="84">
        <f>V83*T83</f>
        <v>0</v>
      </c>
      <c r="Y83" s="59"/>
      <c r="Z83" s="85"/>
      <c r="AA83" s="86"/>
      <c r="AB83" s="87"/>
      <c r="AC83" s="88"/>
    </row>
    <row r="84" spans="1:29" ht="15.75" customHeight="1" x14ac:dyDescent="0.2">
      <c r="A84" s="64" t="s">
        <v>120</v>
      </c>
      <c r="B84" s="65" t="s">
        <v>121</v>
      </c>
      <c r="C84" s="66" t="s">
        <v>122</v>
      </c>
      <c r="D84" s="67" t="s">
        <v>189</v>
      </c>
      <c r="E84" s="68" t="s">
        <v>233</v>
      </c>
      <c r="F84" s="69"/>
      <c r="G84" s="70" t="s">
        <v>234</v>
      </c>
      <c r="H84" s="71" t="s">
        <v>237</v>
      </c>
      <c r="I84" s="68" t="s">
        <v>127</v>
      </c>
      <c r="J84" s="89">
        <v>2001</v>
      </c>
      <c r="K84" s="72">
        <v>1.5</v>
      </c>
      <c r="L84" s="73">
        <v>1</v>
      </c>
      <c r="M84" s="74" t="s">
        <v>257</v>
      </c>
      <c r="N84" s="75"/>
      <c r="O84" s="76"/>
      <c r="P84" s="77" t="s">
        <v>377</v>
      </c>
      <c r="Q84" s="78" t="s">
        <v>379</v>
      </c>
      <c r="R84" s="100" t="s">
        <v>427</v>
      </c>
      <c r="S84" s="79">
        <f>IF(R84="U",T84/1.2,T84)</f>
        <v>175</v>
      </c>
      <c r="T84" s="80">
        <v>210</v>
      </c>
      <c r="U84" s="81"/>
      <c r="V84" s="82"/>
      <c r="W84" s="83">
        <f>V84*S84</f>
        <v>0</v>
      </c>
      <c r="X84" s="84">
        <f>V84*T84</f>
        <v>0</v>
      </c>
      <c r="Y84" s="59"/>
      <c r="Z84" s="85"/>
      <c r="AA84" s="86"/>
      <c r="AB84" s="87"/>
      <c r="AC84" s="88"/>
    </row>
    <row r="85" spans="1:29" ht="15.75" customHeight="1" x14ac:dyDescent="0.2">
      <c r="A85" s="64" t="s">
        <v>120</v>
      </c>
      <c r="B85" s="65" t="s">
        <v>121</v>
      </c>
      <c r="C85" s="66" t="s">
        <v>122</v>
      </c>
      <c r="D85" s="67" t="s">
        <v>189</v>
      </c>
      <c r="E85" s="68" t="s">
        <v>233</v>
      </c>
      <c r="F85" s="69"/>
      <c r="G85" s="70" t="s">
        <v>238</v>
      </c>
      <c r="H85" s="71" t="s">
        <v>239</v>
      </c>
      <c r="I85" s="68" t="s">
        <v>127</v>
      </c>
      <c r="J85" s="89">
        <v>1994</v>
      </c>
      <c r="K85" s="72">
        <v>1.5</v>
      </c>
      <c r="L85" s="73">
        <v>1</v>
      </c>
      <c r="M85" s="74" t="s">
        <v>257</v>
      </c>
      <c r="N85" s="75"/>
      <c r="O85" s="76" t="s">
        <v>263</v>
      </c>
      <c r="P85" s="77" t="s">
        <v>380</v>
      </c>
      <c r="Q85" s="78" t="s">
        <v>381</v>
      </c>
      <c r="R85" s="100" t="s">
        <v>426</v>
      </c>
      <c r="S85" s="79">
        <f>IF(R85="U",T85/1.2,T85)</f>
        <v>540</v>
      </c>
      <c r="T85" s="80">
        <v>540</v>
      </c>
      <c r="U85" s="81"/>
      <c r="V85" s="82"/>
      <c r="W85" s="83">
        <f>V85*S85</f>
        <v>0</v>
      </c>
      <c r="X85" s="84">
        <f>V85*T85</f>
        <v>0</v>
      </c>
      <c r="Y85" s="59"/>
      <c r="Z85" s="85"/>
      <c r="AA85" s="86"/>
      <c r="AB85" s="87"/>
      <c r="AC85" s="88"/>
    </row>
    <row r="86" spans="1:29" ht="15.75" customHeight="1" x14ac:dyDescent="0.2">
      <c r="A86" s="64" t="s">
        <v>120</v>
      </c>
      <c r="B86" s="65" t="s">
        <v>121</v>
      </c>
      <c r="C86" s="66" t="s">
        <v>122</v>
      </c>
      <c r="D86" s="67" t="s">
        <v>189</v>
      </c>
      <c r="E86" s="68" t="s">
        <v>233</v>
      </c>
      <c r="F86" s="69"/>
      <c r="G86" s="70" t="s">
        <v>238</v>
      </c>
      <c r="H86" s="71" t="s">
        <v>239</v>
      </c>
      <c r="I86" s="68" t="s">
        <v>127</v>
      </c>
      <c r="J86" s="89">
        <v>1997</v>
      </c>
      <c r="K86" s="72">
        <v>0.75</v>
      </c>
      <c r="L86" s="73">
        <v>1</v>
      </c>
      <c r="M86" s="74" t="s">
        <v>257</v>
      </c>
      <c r="N86" s="75"/>
      <c r="O86" s="76" t="s">
        <v>264</v>
      </c>
      <c r="P86" s="77" t="s">
        <v>382</v>
      </c>
      <c r="Q86" s="78" t="s">
        <v>383</v>
      </c>
      <c r="R86" s="100" t="s">
        <v>426</v>
      </c>
      <c r="S86" s="79">
        <f>IF(R86="U",T86/1.2,T86)</f>
        <v>210</v>
      </c>
      <c r="T86" s="80">
        <v>210</v>
      </c>
      <c r="U86" s="81"/>
      <c r="V86" s="82"/>
      <c r="W86" s="83">
        <f>V86*S86</f>
        <v>0</v>
      </c>
      <c r="X86" s="84">
        <f>V86*T86</f>
        <v>0</v>
      </c>
      <c r="Y86" s="59"/>
      <c r="Z86" s="85"/>
      <c r="AA86" s="86"/>
      <c r="AB86" s="87"/>
      <c r="AC86" s="88"/>
    </row>
    <row r="87" spans="1:29" ht="15.75" customHeight="1" x14ac:dyDescent="0.2">
      <c r="A87" s="64" t="s">
        <v>120</v>
      </c>
      <c r="B87" s="65" t="s">
        <v>121</v>
      </c>
      <c r="C87" s="66" t="s">
        <v>139</v>
      </c>
      <c r="D87" s="67" t="s">
        <v>189</v>
      </c>
      <c r="E87" s="68" t="s">
        <v>233</v>
      </c>
      <c r="F87" s="69"/>
      <c r="G87" s="70" t="s">
        <v>240</v>
      </c>
      <c r="H87" s="71" t="s">
        <v>241</v>
      </c>
      <c r="I87" s="68" t="s">
        <v>236</v>
      </c>
      <c r="J87" s="89">
        <v>1986</v>
      </c>
      <c r="K87" s="72">
        <v>0.75</v>
      </c>
      <c r="L87" s="73">
        <v>1</v>
      </c>
      <c r="M87" s="74" t="s">
        <v>257</v>
      </c>
      <c r="N87" s="75"/>
      <c r="O87" s="76"/>
      <c r="P87" s="77" t="s">
        <v>384</v>
      </c>
      <c r="Q87" s="78" t="s">
        <v>385</v>
      </c>
      <c r="R87" s="100" t="s">
        <v>426</v>
      </c>
      <c r="S87" s="79">
        <f>IF(R87="U",T87/1.2,T87)</f>
        <v>120</v>
      </c>
      <c r="T87" s="80">
        <v>120</v>
      </c>
      <c r="U87" s="81"/>
      <c r="V87" s="82"/>
      <c r="W87" s="83">
        <f>V87*S87</f>
        <v>0</v>
      </c>
      <c r="X87" s="84">
        <f>V87*T87</f>
        <v>0</v>
      </c>
      <c r="Y87" s="59"/>
      <c r="Z87" s="85"/>
      <c r="AA87" s="86"/>
      <c r="AB87" s="87"/>
      <c r="AC87" s="88"/>
    </row>
    <row r="88" spans="1:29" ht="15.75" customHeight="1" x14ac:dyDescent="0.2">
      <c r="A88" s="64" t="s">
        <v>120</v>
      </c>
      <c r="B88" s="65" t="s">
        <v>121</v>
      </c>
      <c r="C88" s="66" t="s">
        <v>122</v>
      </c>
      <c r="D88" s="67" t="s">
        <v>189</v>
      </c>
      <c r="E88" s="68" t="s">
        <v>233</v>
      </c>
      <c r="F88" s="69"/>
      <c r="G88" s="70" t="s">
        <v>240</v>
      </c>
      <c r="H88" s="71" t="s">
        <v>242</v>
      </c>
      <c r="I88" s="68" t="s">
        <v>236</v>
      </c>
      <c r="J88" s="89">
        <v>1977</v>
      </c>
      <c r="K88" s="72">
        <v>0.75</v>
      </c>
      <c r="L88" s="73">
        <v>1</v>
      </c>
      <c r="M88" s="74">
        <v>-5</v>
      </c>
      <c r="N88" s="75" t="s">
        <v>265</v>
      </c>
      <c r="O88" s="76" t="s">
        <v>262</v>
      </c>
      <c r="P88" s="77" t="s">
        <v>386</v>
      </c>
      <c r="Q88" s="78" t="s">
        <v>387</v>
      </c>
      <c r="R88" s="100" t="s">
        <v>426</v>
      </c>
      <c r="S88" s="79">
        <f>IF(R88="U",T88/1.2,T88)</f>
        <v>200</v>
      </c>
      <c r="T88" s="80">
        <v>200</v>
      </c>
      <c r="U88" s="81"/>
      <c r="V88" s="82"/>
      <c r="W88" s="83">
        <f>V88*S88</f>
        <v>0</v>
      </c>
      <c r="X88" s="84">
        <f>V88*T88</f>
        <v>0</v>
      </c>
      <c r="Y88" s="59"/>
      <c r="Z88" s="85"/>
      <c r="AA88" s="86"/>
      <c r="AB88" s="87"/>
      <c r="AC88" s="88"/>
    </row>
    <row r="89" spans="1:29" ht="15.75" customHeight="1" x14ac:dyDescent="0.2">
      <c r="A89" s="64" t="s">
        <v>120</v>
      </c>
      <c r="B89" s="65" t="s">
        <v>121</v>
      </c>
      <c r="C89" s="66" t="s">
        <v>122</v>
      </c>
      <c r="D89" s="67" t="s">
        <v>189</v>
      </c>
      <c r="E89" s="68" t="s">
        <v>233</v>
      </c>
      <c r="F89" s="69"/>
      <c r="G89" s="70" t="s">
        <v>240</v>
      </c>
      <c r="H89" s="71" t="s">
        <v>242</v>
      </c>
      <c r="I89" s="68" t="s">
        <v>236</v>
      </c>
      <c r="J89" s="89">
        <v>1986</v>
      </c>
      <c r="K89" s="72">
        <v>0.75</v>
      </c>
      <c r="L89" s="73">
        <v>1</v>
      </c>
      <c r="M89" s="74" t="s">
        <v>257</v>
      </c>
      <c r="N89" s="75"/>
      <c r="O89" s="76"/>
      <c r="P89" s="77" t="s">
        <v>384</v>
      </c>
      <c r="Q89" s="78" t="s">
        <v>388</v>
      </c>
      <c r="R89" s="100" t="s">
        <v>426</v>
      </c>
      <c r="S89" s="79">
        <f>IF(R89="U",T89/1.2,T89)</f>
        <v>95</v>
      </c>
      <c r="T89" s="80">
        <v>95</v>
      </c>
      <c r="U89" s="81"/>
      <c r="V89" s="82"/>
      <c r="W89" s="83">
        <f>V89*S89</f>
        <v>0</v>
      </c>
      <c r="X89" s="84">
        <f>V89*T89</f>
        <v>0</v>
      </c>
      <c r="Y89" s="59"/>
      <c r="Z89" s="85"/>
      <c r="AA89" s="86"/>
      <c r="AB89" s="87"/>
      <c r="AC89" s="88"/>
    </row>
    <row r="90" spans="1:29" ht="15.75" customHeight="1" x14ac:dyDescent="0.2">
      <c r="A90" s="64" t="s">
        <v>120</v>
      </c>
      <c r="B90" s="65" t="s">
        <v>121</v>
      </c>
      <c r="C90" s="66" t="s">
        <v>122</v>
      </c>
      <c r="D90" s="67" t="s">
        <v>189</v>
      </c>
      <c r="E90" s="68" t="s">
        <v>233</v>
      </c>
      <c r="F90" s="69"/>
      <c r="G90" s="70" t="s">
        <v>240</v>
      </c>
      <c r="H90" s="71" t="s">
        <v>243</v>
      </c>
      <c r="I90" s="68" t="s">
        <v>236</v>
      </c>
      <c r="J90" s="89">
        <v>1985</v>
      </c>
      <c r="K90" s="72">
        <v>0.75</v>
      </c>
      <c r="L90" s="73">
        <v>1</v>
      </c>
      <c r="M90" s="74">
        <v>-3</v>
      </c>
      <c r="N90" s="75" t="s">
        <v>266</v>
      </c>
      <c r="O90" s="76" t="s">
        <v>267</v>
      </c>
      <c r="P90" s="77" t="s">
        <v>389</v>
      </c>
      <c r="Q90" s="78" t="s">
        <v>390</v>
      </c>
      <c r="R90" s="100" t="s">
        <v>426</v>
      </c>
      <c r="S90" s="79">
        <f>IF(R90="U",T90/1.2,T90)</f>
        <v>140</v>
      </c>
      <c r="T90" s="80">
        <v>140</v>
      </c>
      <c r="U90" s="81"/>
      <c r="V90" s="82"/>
      <c r="W90" s="83">
        <f>V90*S90</f>
        <v>0</v>
      </c>
      <c r="X90" s="84">
        <f>V90*T90</f>
        <v>0</v>
      </c>
      <c r="Y90" s="59"/>
      <c r="Z90" s="85"/>
      <c r="AA90" s="86"/>
      <c r="AB90" s="87"/>
      <c r="AC90" s="88"/>
    </row>
    <row r="91" spans="1:29" ht="15.75" customHeight="1" x14ac:dyDescent="0.2">
      <c r="A91" s="64" t="s">
        <v>120</v>
      </c>
      <c r="B91" s="65" t="s">
        <v>121</v>
      </c>
      <c r="C91" s="66" t="s">
        <v>122</v>
      </c>
      <c r="D91" s="67" t="s">
        <v>189</v>
      </c>
      <c r="E91" s="68" t="s">
        <v>233</v>
      </c>
      <c r="F91" s="69"/>
      <c r="G91" s="70" t="s">
        <v>240</v>
      </c>
      <c r="H91" s="71" t="s">
        <v>244</v>
      </c>
      <c r="I91" s="68" t="s">
        <v>236</v>
      </c>
      <c r="J91" s="89">
        <v>1990</v>
      </c>
      <c r="K91" s="72">
        <v>0.75</v>
      </c>
      <c r="L91" s="73">
        <v>1</v>
      </c>
      <c r="M91" s="74" t="s">
        <v>257</v>
      </c>
      <c r="N91" s="75"/>
      <c r="O91" s="76" t="s">
        <v>268</v>
      </c>
      <c r="P91" s="77" t="s">
        <v>391</v>
      </c>
      <c r="Q91" s="78" t="s">
        <v>392</v>
      </c>
      <c r="R91" s="100" t="s">
        <v>426</v>
      </c>
      <c r="S91" s="79">
        <f>IF(R91="U",T91/1.2,T91)</f>
        <v>150</v>
      </c>
      <c r="T91" s="80">
        <v>150</v>
      </c>
      <c r="U91" s="81"/>
      <c r="V91" s="82"/>
      <c r="W91" s="83">
        <f>V91*S91</f>
        <v>0</v>
      </c>
      <c r="X91" s="84">
        <f>V91*T91</f>
        <v>0</v>
      </c>
      <c r="Y91" s="59"/>
      <c r="Z91" s="85"/>
      <c r="AA91" s="86"/>
      <c r="AB91" s="87"/>
      <c r="AC91" s="88"/>
    </row>
    <row r="92" spans="1:29" ht="15.75" customHeight="1" x14ac:dyDescent="0.2">
      <c r="A92" s="64" t="s">
        <v>120</v>
      </c>
      <c r="B92" s="65" t="s">
        <v>121</v>
      </c>
      <c r="C92" s="66" t="s">
        <v>122</v>
      </c>
      <c r="D92" s="67" t="s">
        <v>189</v>
      </c>
      <c r="E92" s="68" t="s">
        <v>233</v>
      </c>
      <c r="F92" s="69"/>
      <c r="G92" s="70" t="s">
        <v>240</v>
      </c>
      <c r="H92" s="71" t="s">
        <v>245</v>
      </c>
      <c r="I92" s="68" t="s">
        <v>127</v>
      </c>
      <c r="J92" s="89">
        <v>1979</v>
      </c>
      <c r="K92" s="72">
        <v>0.75</v>
      </c>
      <c r="L92" s="73">
        <v>1</v>
      </c>
      <c r="M92" s="74">
        <v>-3</v>
      </c>
      <c r="N92" s="75"/>
      <c r="O92" s="76"/>
      <c r="P92" s="77" t="s">
        <v>386</v>
      </c>
      <c r="Q92" s="78" t="s">
        <v>394</v>
      </c>
      <c r="R92" s="100" t="s">
        <v>426</v>
      </c>
      <c r="S92" s="79">
        <f>IF(R92="U",T92/1.2,T92)</f>
        <v>40</v>
      </c>
      <c r="T92" s="80">
        <v>40</v>
      </c>
      <c r="U92" s="81"/>
      <c r="V92" s="82"/>
      <c r="W92" s="83">
        <f>V92*S92</f>
        <v>0</v>
      </c>
      <c r="X92" s="84">
        <f>V92*T92</f>
        <v>0</v>
      </c>
      <c r="Y92" s="59"/>
      <c r="Z92" s="85"/>
      <c r="AA92" s="86"/>
      <c r="AB92" s="87"/>
      <c r="AC92" s="88"/>
    </row>
    <row r="93" spans="1:29" ht="15.75" customHeight="1" x14ac:dyDescent="0.2">
      <c r="A93" s="64" t="s">
        <v>120</v>
      </c>
      <c r="B93" s="65" t="s">
        <v>121</v>
      </c>
      <c r="C93" s="66" t="s">
        <v>122</v>
      </c>
      <c r="D93" s="67" t="s">
        <v>189</v>
      </c>
      <c r="E93" s="68" t="s">
        <v>233</v>
      </c>
      <c r="F93" s="69"/>
      <c r="G93" s="70" t="s">
        <v>240</v>
      </c>
      <c r="H93" s="71" t="s">
        <v>245</v>
      </c>
      <c r="I93" s="68" t="s">
        <v>127</v>
      </c>
      <c r="J93" s="89">
        <v>1986</v>
      </c>
      <c r="K93" s="72">
        <v>0.75</v>
      </c>
      <c r="L93" s="73">
        <v>1</v>
      </c>
      <c r="M93" s="74" t="s">
        <v>257</v>
      </c>
      <c r="N93" s="75"/>
      <c r="O93" s="76"/>
      <c r="P93" s="77" t="s">
        <v>384</v>
      </c>
      <c r="Q93" s="78" t="s">
        <v>395</v>
      </c>
      <c r="R93" s="100" t="s">
        <v>426</v>
      </c>
      <c r="S93" s="79">
        <f>IF(R93="U",T93/1.2,T93)</f>
        <v>140</v>
      </c>
      <c r="T93" s="80">
        <v>140</v>
      </c>
      <c r="U93" s="81"/>
      <c r="V93" s="82"/>
      <c r="W93" s="83">
        <f>V93*S93</f>
        <v>0</v>
      </c>
      <c r="X93" s="84">
        <f>V93*T93</f>
        <v>0</v>
      </c>
      <c r="Y93" s="59"/>
      <c r="Z93" s="85"/>
      <c r="AA93" s="86"/>
      <c r="AB93" s="87"/>
      <c r="AC93" s="88"/>
    </row>
    <row r="94" spans="1:29" ht="15.75" customHeight="1" x14ac:dyDescent="0.2">
      <c r="A94" s="64" t="s">
        <v>120</v>
      </c>
      <c r="B94" s="65" t="s">
        <v>121</v>
      </c>
      <c r="C94" s="66" t="s">
        <v>122</v>
      </c>
      <c r="D94" s="67" t="s">
        <v>189</v>
      </c>
      <c r="E94" s="68" t="s">
        <v>233</v>
      </c>
      <c r="F94" s="69"/>
      <c r="G94" s="70" t="s">
        <v>240</v>
      </c>
      <c r="H94" s="71" t="s">
        <v>246</v>
      </c>
      <c r="I94" s="68" t="s">
        <v>127</v>
      </c>
      <c r="J94" s="89">
        <v>1986</v>
      </c>
      <c r="K94" s="72">
        <v>0.75</v>
      </c>
      <c r="L94" s="73">
        <v>1</v>
      </c>
      <c r="M94" s="74" t="s">
        <v>257</v>
      </c>
      <c r="N94" s="75"/>
      <c r="O94" s="76"/>
      <c r="P94" s="77" t="s">
        <v>393</v>
      </c>
      <c r="Q94" s="78" t="s">
        <v>396</v>
      </c>
      <c r="R94" s="100" t="s">
        <v>426</v>
      </c>
      <c r="S94" s="79">
        <f>IF(R94="U",T94/1.2,T94)</f>
        <v>150</v>
      </c>
      <c r="T94" s="80">
        <v>150</v>
      </c>
      <c r="U94" s="81"/>
      <c r="V94" s="82"/>
      <c r="W94" s="83">
        <f>V94*S94</f>
        <v>0</v>
      </c>
      <c r="X94" s="84">
        <f>V94*T94</f>
        <v>0</v>
      </c>
      <c r="Y94" s="59"/>
      <c r="Z94" s="85"/>
      <c r="AA94" s="86"/>
      <c r="AB94" s="87"/>
      <c r="AC94" s="88"/>
    </row>
    <row r="95" spans="1:29" ht="15.75" customHeight="1" x14ac:dyDescent="0.2">
      <c r="A95" s="64" t="s">
        <v>120</v>
      </c>
      <c r="B95" s="65" t="s">
        <v>121</v>
      </c>
      <c r="C95" s="66" t="s">
        <v>122</v>
      </c>
      <c r="D95" s="67" t="s">
        <v>189</v>
      </c>
      <c r="E95" s="68" t="s">
        <v>233</v>
      </c>
      <c r="F95" s="69"/>
      <c r="G95" s="70" t="s">
        <v>240</v>
      </c>
      <c r="H95" s="71" t="s">
        <v>247</v>
      </c>
      <c r="I95" s="68" t="s">
        <v>127</v>
      </c>
      <c r="J95" s="89">
        <v>1992</v>
      </c>
      <c r="K95" s="72">
        <v>0.75</v>
      </c>
      <c r="L95" s="73">
        <v>1</v>
      </c>
      <c r="M95" s="74" t="s">
        <v>257</v>
      </c>
      <c r="N95" s="75"/>
      <c r="O95" s="76"/>
      <c r="P95" s="77" t="s">
        <v>391</v>
      </c>
      <c r="Q95" s="78" t="s">
        <v>397</v>
      </c>
      <c r="R95" s="100" t="s">
        <v>426</v>
      </c>
      <c r="S95" s="79">
        <f>IF(R95="U",T95/1.2,T95)</f>
        <v>120</v>
      </c>
      <c r="T95" s="80">
        <v>120</v>
      </c>
      <c r="U95" s="81"/>
      <c r="V95" s="82"/>
      <c r="W95" s="83">
        <f>V95*S95</f>
        <v>0</v>
      </c>
      <c r="X95" s="84">
        <f>V95*T95</f>
        <v>0</v>
      </c>
      <c r="Y95" s="59"/>
      <c r="Z95" s="85"/>
      <c r="AA95" s="86"/>
      <c r="AB95" s="87"/>
      <c r="AC95" s="88"/>
    </row>
    <row r="96" spans="1:29" ht="15.75" customHeight="1" x14ac:dyDescent="0.2">
      <c r="A96" s="64" t="s">
        <v>120</v>
      </c>
      <c r="B96" s="65" t="s">
        <v>121</v>
      </c>
      <c r="C96" s="66" t="s">
        <v>122</v>
      </c>
      <c r="D96" s="67" t="s">
        <v>189</v>
      </c>
      <c r="E96" s="68" t="s">
        <v>233</v>
      </c>
      <c r="F96" s="69"/>
      <c r="G96" s="70" t="s">
        <v>240</v>
      </c>
      <c r="H96" s="71" t="s">
        <v>247</v>
      </c>
      <c r="I96" s="68" t="s">
        <v>127</v>
      </c>
      <c r="J96" s="89">
        <v>1993</v>
      </c>
      <c r="K96" s="72">
        <v>0.75</v>
      </c>
      <c r="L96" s="73">
        <v>1</v>
      </c>
      <c r="M96" s="74">
        <v>-2</v>
      </c>
      <c r="N96" s="75"/>
      <c r="O96" s="76" t="s">
        <v>269</v>
      </c>
      <c r="P96" s="77" t="s">
        <v>398</v>
      </c>
      <c r="Q96" s="78" t="s">
        <v>399</v>
      </c>
      <c r="R96" s="100" t="s">
        <v>426</v>
      </c>
      <c r="S96" s="79">
        <f>IF(R96="U",T96/1.2,T96)</f>
        <v>120</v>
      </c>
      <c r="T96" s="80">
        <v>120</v>
      </c>
      <c r="U96" s="81"/>
      <c r="V96" s="82"/>
      <c r="W96" s="83">
        <f>V96*S96</f>
        <v>0</v>
      </c>
      <c r="X96" s="84">
        <f>V96*T96</f>
        <v>0</v>
      </c>
      <c r="Y96" s="59"/>
      <c r="Z96" s="85"/>
      <c r="AA96" s="86"/>
      <c r="AB96" s="87"/>
      <c r="AC96" s="88"/>
    </row>
    <row r="97" spans="1:29" ht="15.75" customHeight="1" x14ac:dyDescent="0.2">
      <c r="A97" s="64" t="s">
        <v>120</v>
      </c>
      <c r="B97" s="65" t="s">
        <v>121</v>
      </c>
      <c r="C97" s="66" t="s">
        <v>122</v>
      </c>
      <c r="D97" s="67" t="s">
        <v>189</v>
      </c>
      <c r="E97" s="68" t="s">
        <v>233</v>
      </c>
      <c r="F97" s="69"/>
      <c r="G97" s="70" t="s">
        <v>240</v>
      </c>
      <c r="H97" s="71" t="s">
        <v>247</v>
      </c>
      <c r="I97" s="68" t="s">
        <v>127</v>
      </c>
      <c r="J97" s="89">
        <v>2006</v>
      </c>
      <c r="K97" s="72">
        <v>0.75</v>
      </c>
      <c r="L97" s="73">
        <v>1</v>
      </c>
      <c r="M97" s="74" t="s">
        <v>257</v>
      </c>
      <c r="N97" s="75"/>
      <c r="O97" s="76"/>
      <c r="P97" s="77" t="s">
        <v>400</v>
      </c>
      <c r="Q97" s="78" t="s">
        <v>401</v>
      </c>
      <c r="R97" s="100" t="s">
        <v>426</v>
      </c>
      <c r="S97" s="79">
        <f>IF(R97="U",T97/1.2,T97)</f>
        <v>70</v>
      </c>
      <c r="T97" s="80">
        <v>70</v>
      </c>
      <c r="U97" s="81"/>
      <c r="V97" s="82"/>
      <c r="W97" s="83">
        <f>V97*S97</f>
        <v>0</v>
      </c>
      <c r="X97" s="84">
        <f>V97*T97</f>
        <v>0</v>
      </c>
      <c r="Y97" s="59"/>
      <c r="Z97" s="85"/>
      <c r="AA97" s="86"/>
      <c r="AB97" s="87"/>
      <c r="AC97" s="88"/>
    </row>
    <row r="98" spans="1:29" ht="15.75" customHeight="1" x14ac:dyDescent="0.2">
      <c r="A98" s="64" t="s">
        <v>120</v>
      </c>
      <c r="B98" s="65" t="s">
        <v>121</v>
      </c>
      <c r="C98" s="66" t="s">
        <v>122</v>
      </c>
      <c r="D98" s="67" t="s">
        <v>189</v>
      </c>
      <c r="E98" s="68" t="s">
        <v>233</v>
      </c>
      <c r="F98" s="69"/>
      <c r="G98" s="70" t="s">
        <v>240</v>
      </c>
      <c r="H98" s="71" t="s">
        <v>248</v>
      </c>
      <c r="I98" s="68" t="s">
        <v>127</v>
      </c>
      <c r="J98" s="89">
        <v>2000</v>
      </c>
      <c r="K98" s="72">
        <v>0.75</v>
      </c>
      <c r="L98" s="73">
        <v>1</v>
      </c>
      <c r="M98" s="74" t="s">
        <v>257</v>
      </c>
      <c r="N98" s="75"/>
      <c r="O98" s="76"/>
      <c r="P98" s="77" t="s">
        <v>402</v>
      </c>
      <c r="Q98" s="78" t="s">
        <v>403</v>
      </c>
      <c r="R98" s="100" t="s">
        <v>426</v>
      </c>
      <c r="S98" s="79">
        <f>IF(R98="U",T98/1.2,T98)</f>
        <v>90</v>
      </c>
      <c r="T98" s="80">
        <v>90</v>
      </c>
      <c r="U98" s="81"/>
      <c r="V98" s="82"/>
      <c r="W98" s="83">
        <f>V98*S98</f>
        <v>0</v>
      </c>
      <c r="X98" s="84">
        <f>V98*T98</f>
        <v>0</v>
      </c>
      <c r="Y98" s="59"/>
      <c r="Z98" s="85"/>
      <c r="AA98" s="86"/>
      <c r="AB98" s="87"/>
      <c r="AC98" s="88"/>
    </row>
    <row r="99" spans="1:29" ht="15.75" customHeight="1" x14ac:dyDescent="0.2">
      <c r="A99" s="64" t="s">
        <v>120</v>
      </c>
      <c r="B99" s="65" t="s">
        <v>121</v>
      </c>
      <c r="C99" s="66" t="s">
        <v>122</v>
      </c>
      <c r="D99" s="67" t="s">
        <v>189</v>
      </c>
      <c r="E99" s="68" t="s">
        <v>233</v>
      </c>
      <c r="F99" s="69"/>
      <c r="G99" s="70" t="s">
        <v>240</v>
      </c>
      <c r="H99" s="71" t="s">
        <v>248</v>
      </c>
      <c r="I99" s="68" t="s">
        <v>127</v>
      </c>
      <c r="J99" s="89">
        <v>2009</v>
      </c>
      <c r="K99" s="72">
        <v>0.75</v>
      </c>
      <c r="L99" s="73">
        <v>1</v>
      </c>
      <c r="M99" s="74" t="s">
        <v>257</v>
      </c>
      <c r="N99" s="75"/>
      <c r="O99" s="76"/>
      <c r="P99" s="77" t="s">
        <v>400</v>
      </c>
      <c r="Q99" s="78" t="s">
        <v>404</v>
      </c>
      <c r="R99" s="100" t="s">
        <v>426</v>
      </c>
      <c r="S99" s="79">
        <f>IF(R99="U",T99/1.2,T99)</f>
        <v>80</v>
      </c>
      <c r="T99" s="80">
        <v>80</v>
      </c>
      <c r="U99" s="81"/>
      <c r="V99" s="82"/>
      <c r="W99" s="83">
        <f>V99*S99</f>
        <v>0</v>
      </c>
      <c r="X99" s="84">
        <f>V99*T99</f>
        <v>0</v>
      </c>
      <c r="Y99" s="59"/>
      <c r="Z99" s="85"/>
      <c r="AA99" s="86"/>
      <c r="AB99" s="87"/>
      <c r="AC99" s="88"/>
    </row>
    <row r="100" spans="1:29" ht="15.75" customHeight="1" x14ac:dyDescent="0.2">
      <c r="A100" s="64" t="s">
        <v>120</v>
      </c>
      <c r="B100" s="65" t="s">
        <v>121</v>
      </c>
      <c r="C100" s="66" t="s">
        <v>122</v>
      </c>
      <c r="D100" s="67" t="s">
        <v>189</v>
      </c>
      <c r="E100" s="68" t="s">
        <v>233</v>
      </c>
      <c r="F100" s="69"/>
      <c r="G100" s="70" t="s">
        <v>249</v>
      </c>
      <c r="H100" s="71" t="s">
        <v>250</v>
      </c>
      <c r="I100" s="68" t="s">
        <v>236</v>
      </c>
      <c r="J100" s="89">
        <v>1986</v>
      </c>
      <c r="K100" s="72">
        <v>0.75</v>
      </c>
      <c r="L100" s="73">
        <v>1</v>
      </c>
      <c r="M100" s="74">
        <v>-1</v>
      </c>
      <c r="N100" s="75"/>
      <c r="O100" s="76" t="s">
        <v>261</v>
      </c>
      <c r="P100" s="77" t="s">
        <v>405</v>
      </c>
      <c r="Q100" s="78" t="s">
        <v>406</v>
      </c>
      <c r="R100" s="100" t="s">
        <v>426</v>
      </c>
      <c r="S100" s="79">
        <f>IF(R100="U",T100/1.2,T100)</f>
        <v>150</v>
      </c>
      <c r="T100" s="80">
        <v>150</v>
      </c>
      <c r="U100" s="81"/>
      <c r="V100" s="82"/>
      <c r="W100" s="83">
        <f>V100*S100</f>
        <v>0</v>
      </c>
      <c r="X100" s="84">
        <f>V100*T100</f>
        <v>0</v>
      </c>
      <c r="Y100" s="59"/>
      <c r="Z100" s="85"/>
      <c r="AA100" s="86"/>
      <c r="AB100" s="87"/>
      <c r="AC100" s="88"/>
    </row>
    <row r="101" spans="1:29" ht="15.75" customHeight="1" x14ac:dyDescent="0.2">
      <c r="A101" s="64" t="s">
        <v>120</v>
      </c>
      <c r="B101" s="65" t="s">
        <v>121</v>
      </c>
      <c r="C101" s="66" t="s">
        <v>122</v>
      </c>
      <c r="D101" s="67" t="s">
        <v>189</v>
      </c>
      <c r="E101" s="68" t="s">
        <v>233</v>
      </c>
      <c r="F101" s="69"/>
      <c r="G101" s="70" t="s">
        <v>251</v>
      </c>
      <c r="H101" s="71" t="s">
        <v>252</v>
      </c>
      <c r="I101" s="68" t="s">
        <v>127</v>
      </c>
      <c r="J101" s="89">
        <v>2004</v>
      </c>
      <c r="K101" s="72">
        <v>0.75</v>
      </c>
      <c r="L101" s="73">
        <v>1</v>
      </c>
      <c r="M101" s="74">
        <v>-1</v>
      </c>
      <c r="N101" s="75"/>
      <c r="O101" s="76"/>
      <c r="P101" s="77" t="s">
        <v>407</v>
      </c>
      <c r="Q101" s="78" t="s">
        <v>408</v>
      </c>
      <c r="R101" s="100" t="s">
        <v>426</v>
      </c>
      <c r="S101" s="79">
        <f>IF(R101="U",T101/1.2,T101)</f>
        <v>50</v>
      </c>
      <c r="T101" s="80">
        <v>50</v>
      </c>
      <c r="U101" s="81"/>
      <c r="V101" s="82"/>
      <c r="W101" s="83">
        <f>V101*S101</f>
        <v>0</v>
      </c>
      <c r="X101" s="84">
        <f>V101*T101</f>
        <v>0</v>
      </c>
      <c r="Y101" s="59"/>
      <c r="Z101" s="85"/>
      <c r="AA101" s="86"/>
      <c r="AB101" s="87"/>
      <c r="AC101" s="88"/>
    </row>
    <row r="102" spans="1:29" ht="15.75" customHeight="1" x14ac:dyDescent="0.2">
      <c r="A102" s="64" t="s">
        <v>120</v>
      </c>
      <c r="B102" s="65" t="s">
        <v>121</v>
      </c>
      <c r="C102" s="66" t="s">
        <v>122</v>
      </c>
      <c r="D102" s="67" t="s">
        <v>189</v>
      </c>
      <c r="E102" s="68" t="s">
        <v>233</v>
      </c>
      <c r="F102" s="69"/>
      <c r="G102" s="70" t="s">
        <v>251</v>
      </c>
      <c r="H102" s="71" t="s">
        <v>252</v>
      </c>
      <c r="I102" s="68" t="s">
        <v>127</v>
      </c>
      <c r="J102" s="89">
        <v>2007</v>
      </c>
      <c r="K102" s="72">
        <v>0.75</v>
      </c>
      <c r="L102" s="73">
        <v>1</v>
      </c>
      <c r="M102" s="74">
        <v>-0.5</v>
      </c>
      <c r="N102" s="75"/>
      <c r="O102" s="76"/>
      <c r="P102" s="77" t="s">
        <v>407</v>
      </c>
      <c r="Q102" s="78" t="s">
        <v>409</v>
      </c>
      <c r="R102" s="100" t="s">
        <v>426</v>
      </c>
      <c r="S102" s="79">
        <f>IF(R102="U",T102/1.2,T102)</f>
        <v>55</v>
      </c>
      <c r="T102" s="80">
        <v>55</v>
      </c>
      <c r="U102" s="81"/>
      <c r="V102" s="82"/>
      <c r="W102" s="83">
        <f>V102*S102</f>
        <v>0</v>
      </c>
      <c r="X102" s="84">
        <f>V102*T102</f>
        <v>0</v>
      </c>
      <c r="Y102" s="59"/>
      <c r="Z102" s="85"/>
      <c r="AA102" s="86"/>
      <c r="AB102" s="87"/>
      <c r="AC102" s="88"/>
    </row>
    <row r="103" spans="1:29" ht="15.75" customHeight="1" x14ac:dyDescent="0.2">
      <c r="A103" s="64" t="s">
        <v>120</v>
      </c>
      <c r="B103" s="65" t="s">
        <v>144</v>
      </c>
      <c r="C103" s="66" t="s">
        <v>122</v>
      </c>
      <c r="D103" s="67" t="s">
        <v>165</v>
      </c>
      <c r="E103" s="68" t="s">
        <v>166</v>
      </c>
      <c r="F103" s="69" t="s">
        <v>173</v>
      </c>
      <c r="G103" s="70" t="s">
        <v>174</v>
      </c>
      <c r="H103" s="71" t="s">
        <v>174</v>
      </c>
      <c r="I103" s="68" t="s">
        <v>176</v>
      </c>
      <c r="J103" s="89">
        <v>2017</v>
      </c>
      <c r="K103" s="72">
        <v>0.75</v>
      </c>
      <c r="L103" s="73">
        <v>1</v>
      </c>
      <c r="M103" s="74" t="s">
        <v>257</v>
      </c>
      <c r="N103" s="75"/>
      <c r="O103" s="76"/>
      <c r="P103" s="77" t="s">
        <v>424</v>
      </c>
      <c r="Q103" s="78" t="s">
        <v>425</v>
      </c>
      <c r="R103" s="100" t="s">
        <v>427</v>
      </c>
      <c r="S103" s="79">
        <f>IF(R103="U",T103/1.2,T103)</f>
        <v>1250</v>
      </c>
      <c r="T103" s="80">
        <v>1500</v>
      </c>
      <c r="U103" s="81"/>
      <c r="V103" s="82"/>
      <c r="W103" s="83">
        <f>V103*S103</f>
        <v>0</v>
      </c>
      <c r="X103" s="84">
        <f>V103*T103</f>
        <v>0</v>
      </c>
      <c r="Y103" s="59"/>
      <c r="Z103" s="85"/>
      <c r="AA103" s="86"/>
      <c r="AB103" s="87"/>
      <c r="AC103" s="88"/>
    </row>
    <row r="104" spans="1:29" ht="15.75" customHeight="1" x14ac:dyDescent="0.2">
      <c r="A104" s="64" t="s">
        <v>120</v>
      </c>
      <c r="B104" s="65" t="s">
        <v>144</v>
      </c>
      <c r="C104" s="66" t="s">
        <v>122</v>
      </c>
      <c r="D104" s="67" t="s">
        <v>165</v>
      </c>
      <c r="E104" s="68" t="s">
        <v>166</v>
      </c>
      <c r="F104" s="69" t="s">
        <v>173</v>
      </c>
      <c r="G104" s="70" t="s">
        <v>174</v>
      </c>
      <c r="H104" s="71" t="s">
        <v>175</v>
      </c>
      <c r="I104" s="68" t="s">
        <v>176</v>
      </c>
      <c r="J104" s="89">
        <v>2016</v>
      </c>
      <c r="K104" s="72">
        <v>0.75</v>
      </c>
      <c r="L104" s="73">
        <v>1</v>
      </c>
      <c r="M104" s="74" t="s">
        <v>257</v>
      </c>
      <c r="N104" s="75"/>
      <c r="O104" s="76"/>
      <c r="P104" s="77" t="s">
        <v>319</v>
      </c>
      <c r="Q104" s="78" t="s">
        <v>320</v>
      </c>
      <c r="R104" s="100" t="s">
        <v>427</v>
      </c>
      <c r="S104" s="79">
        <f>IF(R104="U",T104/1.2,T104)</f>
        <v>833.33333333333337</v>
      </c>
      <c r="T104" s="80">
        <v>1000</v>
      </c>
      <c r="U104" s="81"/>
      <c r="V104" s="82"/>
      <c r="W104" s="83">
        <f>V104*S104</f>
        <v>0</v>
      </c>
      <c r="X104" s="84">
        <f>V104*T104</f>
        <v>0</v>
      </c>
      <c r="Y104" s="59"/>
      <c r="Z104" s="85"/>
      <c r="AA104" s="86"/>
      <c r="AB104" s="87"/>
      <c r="AC104" s="88"/>
    </row>
    <row r="105" spans="1:29" ht="15.75" customHeight="1" x14ac:dyDescent="0.2">
      <c r="A105" s="64" t="s">
        <v>120</v>
      </c>
      <c r="B105" s="65" t="s">
        <v>144</v>
      </c>
      <c r="C105" s="66" t="s">
        <v>122</v>
      </c>
      <c r="D105" s="67" t="s">
        <v>165</v>
      </c>
      <c r="E105" s="68" t="s">
        <v>166</v>
      </c>
      <c r="F105" s="69"/>
      <c r="G105" s="70" t="s">
        <v>167</v>
      </c>
      <c r="H105" s="71" t="s">
        <v>170</v>
      </c>
      <c r="I105" s="68" t="s">
        <v>169</v>
      </c>
      <c r="J105" s="89">
        <v>1998</v>
      </c>
      <c r="K105" s="72">
        <v>0.75</v>
      </c>
      <c r="L105" s="73">
        <v>1</v>
      </c>
      <c r="M105" s="74" t="s">
        <v>257</v>
      </c>
      <c r="N105" s="75"/>
      <c r="O105" s="76"/>
      <c r="P105" s="77" t="s">
        <v>315</v>
      </c>
      <c r="Q105" s="78" t="s">
        <v>316</v>
      </c>
      <c r="R105" s="100" t="s">
        <v>426</v>
      </c>
      <c r="S105" s="79">
        <f>IF(R105="U",T105/1.2,T105)</f>
        <v>1100</v>
      </c>
      <c r="T105" s="80">
        <v>1100</v>
      </c>
      <c r="U105" s="81"/>
      <c r="V105" s="82"/>
      <c r="W105" s="83">
        <f>V105*S105</f>
        <v>0</v>
      </c>
      <c r="X105" s="84">
        <f>V105*T105</f>
        <v>0</v>
      </c>
      <c r="Y105" s="59"/>
      <c r="Z105" s="85"/>
      <c r="AA105" s="86"/>
      <c r="AB105" s="87"/>
      <c r="AC105" s="88"/>
    </row>
    <row r="106" spans="1:29" ht="15.75" customHeight="1" thickBot="1" x14ac:dyDescent="0.25">
      <c r="A106" s="165" t="s">
        <v>120</v>
      </c>
      <c r="B106" s="166" t="s">
        <v>144</v>
      </c>
      <c r="C106" s="167" t="s">
        <v>122</v>
      </c>
      <c r="D106" s="168" t="s">
        <v>165</v>
      </c>
      <c r="E106" s="169" t="s">
        <v>166</v>
      </c>
      <c r="F106" s="170"/>
      <c r="G106" s="171" t="s">
        <v>167</v>
      </c>
      <c r="H106" s="172" t="s">
        <v>168</v>
      </c>
      <c r="I106" s="169" t="s">
        <v>169</v>
      </c>
      <c r="J106" s="173">
        <v>1994</v>
      </c>
      <c r="K106" s="174">
        <v>0.75</v>
      </c>
      <c r="L106" s="175">
        <v>1</v>
      </c>
      <c r="M106" s="176" t="s">
        <v>259</v>
      </c>
      <c r="N106" s="177"/>
      <c r="O106" s="178"/>
      <c r="P106" s="179">
        <v>4</v>
      </c>
      <c r="Q106" s="180" t="s">
        <v>314</v>
      </c>
      <c r="R106" s="262" t="s">
        <v>427</v>
      </c>
      <c r="S106" s="181">
        <f>IF(R106="U",T106/1.2,T106)</f>
        <v>7000</v>
      </c>
      <c r="T106" s="263">
        <v>8400</v>
      </c>
      <c r="U106" s="264"/>
      <c r="V106" s="265"/>
      <c r="W106" s="266">
        <f>V106*S106</f>
        <v>0</v>
      </c>
      <c r="X106" s="267">
        <f>V106*T106</f>
        <v>0</v>
      </c>
      <c r="Y106" s="59"/>
      <c r="Z106" s="85"/>
      <c r="AA106" s="86"/>
      <c r="AB106" s="87"/>
      <c r="AC106" s="88"/>
    </row>
  </sheetData>
  <autoFilter ref="A14:X106" xr:uid="{00000000-0009-0000-0000-000000000000}">
    <sortState xmlns:xlrd2="http://schemas.microsoft.com/office/spreadsheetml/2017/richdata2" ref="A15:X106">
      <sortCondition ref="D14:D106"/>
    </sortState>
  </autoFilter>
  <mergeCells count="31">
    <mergeCell ref="D6:G9"/>
    <mergeCell ref="D5:G5"/>
    <mergeCell ref="D4:G4"/>
    <mergeCell ref="J2:O2"/>
    <mergeCell ref="J9:K9"/>
    <mergeCell ref="L9:M9"/>
    <mergeCell ref="N9:O9"/>
    <mergeCell ref="V2:X2"/>
    <mergeCell ref="J3:O3"/>
    <mergeCell ref="J4:O4"/>
    <mergeCell ref="J5:O5"/>
    <mergeCell ref="J8:K8"/>
    <mergeCell ref="L8:M8"/>
    <mergeCell ref="N8:O8"/>
    <mergeCell ref="V8:W8"/>
    <mergeCell ref="H6:O6"/>
    <mergeCell ref="V9:W9"/>
    <mergeCell ref="J10:K10"/>
    <mergeCell ref="L10:M10"/>
    <mergeCell ref="N10:O10"/>
    <mergeCell ref="V10:W10"/>
    <mergeCell ref="J11:K11"/>
    <mergeCell ref="L11:M11"/>
    <mergeCell ref="N11:O11"/>
    <mergeCell ref="V11:W11"/>
    <mergeCell ref="V13:X13"/>
    <mergeCell ref="A13:C13"/>
    <mergeCell ref="D13:F13"/>
    <mergeCell ref="G13:L13"/>
    <mergeCell ref="M13:O13"/>
    <mergeCell ref="P13:T13"/>
  </mergeCells>
  <conditionalFormatting sqref="R15:R1048576">
    <cfRule type="containsText" dxfId="1" priority="3" operator="containsText" text="U">
      <formula>NOT(ISERROR(SEARCH("U",R15)))</formula>
    </cfRule>
    <cfRule type="cellIs" dxfId="0" priority="4" operator="equal">
      <formula>"D"</formula>
    </cfRule>
  </conditionalFormatting>
  <dataValidations count="6">
    <dataValidation type="whole" allowBlank="1" showInputMessage="1" showErrorMessage="1" sqref="Z1:AA12 Z15:AA106" xr:uid="{00000000-0002-0000-0000-000000000000}">
      <formula1>-500</formula1>
      <formula2>500</formula2>
    </dataValidation>
    <dataValidation type="list" allowBlank="1" showInputMessage="1" showErrorMessage="1" sqref="AB1:AB12 AB15:AB106" xr:uid="{00000000-0002-0000-0000-000001000000}">
      <formula1>"VERKAUFT,ALTE PREISLISTE,FEHLBESTAND,ZUSTAND,BRUCH"</formula1>
      <formula2>0</formula2>
    </dataValidation>
    <dataValidation type="whole" allowBlank="1" showInputMessage="1" showErrorMessage="1" sqref="L15:L106" xr:uid="{00000000-0002-0000-0000-000002000000}">
      <formula1>0</formula1>
      <formula2>1000</formula2>
    </dataValidation>
    <dataValidation type="list" allowBlank="1" showInputMessage="1" showErrorMessage="1" sqref="B15:B106" xr:uid="{71508DDD-5AE4-5C4E-9596-44D143E9B07B}">
      <formula1>"rot,weiß,rose"</formula1>
    </dataValidation>
    <dataValidation type="list" allowBlank="1" showInputMessage="1" showErrorMessage="1" sqref="A15:A106" xr:uid="{65C5A830-B559-1143-A840-1A83B31EF294}">
      <formula1>"Wein,Schaumwein,Fortfied,Spirituose,Zubehör"</formula1>
    </dataValidation>
    <dataValidation type="list" allowBlank="1" showInputMessage="1" showErrorMessage="1" sqref="C15:C106" xr:uid="{004D6FFA-216E-9A40-9AA9-D95E5A7A07F3}">
      <formula1>"trocken,süß,halbtrocken,n.a."</formula1>
    </dataValidation>
  </dataValidations>
  <hyperlinks>
    <hyperlink ref="M13:O13" location="Gesamtliste!J2510" display="ZUSTAND / CONDITION" xr:uid="{7177F37C-F6DB-634E-A8B9-D13333F25BAC}"/>
  </hyperlinks>
  <pageMargins left="0.25" right="0.25" top="0.75" bottom="0.75" header="0.3" footer="0.3"/>
  <pageSetup paperSize="9" scale="54" firstPageNumber="0" fitToHeight="0" orientation="landscape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5C93BC-8954-5140-8AE7-D0C2381E8DD0}">
  <sheetPr>
    <tabColor theme="9"/>
  </sheetPr>
  <dimension ref="A1:O19"/>
  <sheetViews>
    <sheetView workbookViewId="0">
      <selection activeCell="E9" sqref="E9"/>
    </sheetView>
  </sheetViews>
  <sheetFormatPr baseColWidth="10" defaultColWidth="11" defaultRowHeight="16" x14ac:dyDescent="0.2"/>
  <cols>
    <col min="1" max="1" width="13.83203125" customWidth="1"/>
    <col min="2" max="2" width="19.33203125" customWidth="1"/>
    <col min="3" max="3" width="12.83203125" bestFit="1" customWidth="1"/>
    <col min="4" max="4" width="11.5" customWidth="1"/>
    <col min="5" max="5" width="23.5" customWidth="1"/>
    <col min="6" max="6" width="31.6640625" bestFit="1" customWidth="1"/>
    <col min="10" max="10" width="17.1640625" customWidth="1"/>
    <col min="11" max="11" width="8" customWidth="1"/>
    <col min="12" max="12" width="8.1640625" customWidth="1"/>
    <col min="13" max="13" width="7.83203125" customWidth="1"/>
    <col min="14" max="15" width="10.83203125" customWidth="1"/>
    <col min="16" max="16384" width="11" style="110"/>
  </cols>
  <sheetData>
    <row r="1" spans="1:15" ht="17" thickBot="1" x14ac:dyDescent="0.2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</row>
    <row r="2" spans="1:15" s="111" customFormat="1" ht="34.5" customHeight="1" x14ac:dyDescent="0.2">
      <c r="D2" s="246" t="s">
        <v>49</v>
      </c>
      <c r="E2" s="247"/>
      <c r="F2" s="112" t="s">
        <v>1</v>
      </c>
      <c r="G2" s="248"/>
      <c r="H2" s="249"/>
      <c r="I2" s="250"/>
      <c r="J2" s="113"/>
      <c r="K2" s="229" t="s">
        <v>2</v>
      </c>
      <c r="L2" s="230"/>
      <c r="M2" s="230"/>
      <c r="N2" s="230"/>
      <c r="O2" s="231"/>
    </row>
    <row r="3" spans="1:15" s="111" customFormat="1" ht="28.5" customHeight="1" thickBot="1" x14ac:dyDescent="0.25">
      <c r="D3" s="232" t="s">
        <v>50</v>
      </c>
      <c r="E3" s="233"/>
      <c r="F3" s="114" t="s">
        <v>3</v>
      </c>
      <c r="G3" s="234"/>
      <c r="H3" s="235"/>
      <c r="I3" s="236"/>
      <c r="J3" s="113"/>
      <c r="K3" s="115" t="s">
        <v>51</v>
      </c>
      <c r="L3" s="116" t="s">
        <v>52</v>
      </c>
      <c r="M3" s="117" t="s">
        <v>63</v>
      </c>
      <c r="N3" s="118" t="s">
        <v>5</v>
      </c>
      <c r="O3" s="119" t="s">
        <v>6</v>
      </c>
    </row>
    <row r="4" spans="1:15" s="111" customFormat="1" ht="32.25" customHeight="1" x14ac:dyDescent="0.2">
      <c r="A4" s="256" t="s">
        <v>53</v>
      </c>
      <c r="B4" s="256"/>
      <c r="C4" s="256"/>
      <c r="D4" s="257" t="s">
        <v>54</v>
      </c>
      <c r="E4" s="233"/>
      <c r="F4" s="120" t="s">
        <v>7</v>
      </c>
      <c r="G4" s="234"/>
      <c r="H4" s="235"/>
      <c r="I4" s="236"/>
      <c r="J4" s="113"/>
      <c r="K4" s="225">
        <f>SUM(K9:K3493)</f>
        <v>0</v>
      </c>
      <c r="L4" s="227">
        <f>SUM(L9:L3493)</f>
        <v>0</v>
      </c>
      <c r="M4" s="219">
        <f>SUM(M9:M3493)</f>
        <v>0</v>
      </c>
      <c r="N4" s="221">
        <f>SUM(N9:N3493)</f>
        <v>0</v>
      </c>
      <c r="O4" s="223">
        <f>SUM(O9:O3493)</f>
        <v>0</v>
      </c>
    </row>
    <row r="5" spans="1:15" s="111" customFormat="1" ht="16.5" customHeight="1" thickBot="1" x14ac:dyDescent="0.25">
      <c r="A5" s="251" t="s">
        <v>102</v>
      </c>
      <c r="B5" s="252"/>
      <c r="D5" s="232" t="s">
        <v>55</v>
      </c>
      <c r="E5" s="233"/>
      <c r="F5" s="121" t="s">
        <v>8</v>
      </c>
      <c r="G5" s="253"/>
      <c r="H5" s="254"/>
      <c r="I5" s="255"/>
      <c r="J5" s="113"/>
      <c r="K5" s="226"/>
      <c r="L5" s="228"/>
      <c r="M5" s="220"/>
      <c r="N5" s="222"/>
      <c r="O5" s="224"/>
    </row>
    <row r="6" spans="1:15" s="111" customFormat="1" ht="50" thickBot="1" x14ac:dyDescent="0.25">
      <c r="D6" s="122"/>
      <c r="E6" s="122"/>
      <c r="F6" s="123"/>
      <c r="G6" s="124"/>
      <c r="H6" s="125"/>
      <c r="I6" s="125"/>
      <c r="J6" s="113"/>
      <c r="K6" s="126"/>
      <c r="L6" s="126"/>
      <c r="M6" s="126"/>
      <c r="N6" s="126"/>
      <c r="O6" s="126"/>
    </row>
    <row r="7" spans="1:15" s="127" customFormat="1" ht="21" x14ac:dyDescent="0.2">
      <c r="A7" s="237" t="s">
        <v>56</v>
      </c>
      <c r="B7" s="238"/>
      <c r="C7" s="238"/>
      <c r="D7" s="239"/>
      <c r="E7" s="240" t="s">
        <v>57</v>
      </c>
      <c r="F7" s="242" t="s">
        <v>58</v>
      </c>
      <c r="G7" s="242" t="s">
        <v>59</v>
      </c>
      <c r="H7" s="244"/>
      <c r="I7" s="245"/>
      <c r="J7" s="258" t="s">
        <v>19</v>
      </c>
      <c r="K7" s="216" t="s">
        <v>25</v>
      </c>
      <c r="L7" s="217"/>
      <c r="M7" s="217"/>
      <c r="N7" s="217"/>
      <c r="O7" s="218"/>
    </row>
    <row r="8" spans="1:15" s="111" customFormat="1" ht="31" thickBot="1" x14ac:dyDescent="0.25">
      <c r="A8" s="128" t="s">
        <v>28</v>
      </c>
      <c r="B8" s="129" t="s">
        <v>60</v>
      </c>
      <c r="C8" s="130" t="s">
        <v>61</v>
      </c>
      <c r="D8" s="131" t="s">
        <v>62</v>
      </c>
      <c r="E8" s="241"/>
      <c r="F8" s="243"/>
      <c r="G8" s="132" t="s">
        <v>51</v>
      </c>
      <c r="H8" s="133" t="s">
        <v>52</v>
      </c>
      <c r="I8" s="134" t="s">
        <v>63</v>
      </c>
      <c r="J8" s="259"/>
      <c r="K8" s="135" t="s">
        <v>64</v>
      </c>
      <c r="L8" s="136" t="s">
        <v>65</v>
      </c>
      <c r="M8" s="136" t="s">
        <v>66</v>
      </c>
      <c r="N8" s="137" t="s">
        <v>5</v>
      </c>
      <c r="O8" s="138" t="s">
        <v>6</v>
      </c>
    </row>
    <row r="9" spans="1:15" s="111" customFormat="1" ht="171" customHeight="1" x14ac:dyDescent="0.2">
      <c r="A9" s="139" t="s">
        <v>67</v>
      </c>
      <c r="B9" s="140" t="s">
        <v>68</v>
      </c>
      <c r="C9" s="141" t="s">
        <v>69</v>
      </c>
      <c r="D9" s="142" t="s">
        <v>70</v>
      </c>
      <c r="E9" s="143"/>
      <c r="F9" s="144" t="s">
        <v>103</v>
      </c>
      <c r="G9" s="145">
        <v>44.1</v>
      </c>
      <c r="H9" s="146">
        <v>87</v>
      </c>
      <c r="I9" s="147">
        <v>257.39999999999998</v>
      </c>
      <c r="J9" s="148"/>
      <c r="K9" s="149"/>
      <c r="L9" s="150"/>
      <c r="M9" s="150"/>
      <c r="N9" s="151">
        <f t="shared" ref="N9:N19" si="0">O9/1.2</f>
        <v>0</v>
      </c>
      <c r="O9" s="152">
        <f t="shared" ref="O9:O12" si="1">K9*G9+L9*H9+M9*I9</f>
        <v>0</v>
      </c>
    </row>
    <row r="10" spans="1:15" s="111" customFormat="1" ht="174.75" customHeight="1" x14ac:dyDescent="0.2">
      <c r="A10" s="139" t="s">
        <v>67</v>
      </c>
      <c r="B10" s="140" t="s">
        <v>43</v>
      </c>
      <c r="C10" s="141" t="s">
        <v>71</v>
      </c>
      <c r="D10" s="142" t="s">
        <v>72</v>
      </c>
      <c r="E10" s="143"/>
      <c r="F10" s="144" t="s">
        <v>104</v>
      </c>
      <c r="G10" s="145">
        <v>42.1</v>
      </c>
      <c r="H10" s="146">
        <v>83</v>
      </c>
      <c r="I10" s="147">
        <v>245.4</v>
      </c>
      <c r="J10" s="148"/>
      <c r="K10" s="149"/>
      <c r="L10" s="150"/>
      <c r="M10" s="150"/>
      <c r="N10" s="151">
        <f t="shared" si="0"/>
        <v>0</v>
      </c>
      <c r="O10" s="152">
        <f t="shared" si="1"/>
        <v>0</v>
      </c>
    </row>
    <row r="11" spans="1:15" s="111" customFormat="1" ht="180" customHeight="1" x14ac:dyDescent="0.2">
      <c r="A11" s="139" t="s">
        <v>67</v>
      </c>
      <c r="B11" s="140" t="s">
        <v>73</v>
      </c>
      <c r="C11" s="141" t="s">
        <v>74</v>
      </c>
      <c r="D11" s="142" t="s">
        <v>75</v>
      </c>
      <c r="E11" s="143"/>
      <c r="F11" s="144" t="s">
        <v>105</v>
      </c>
      <c r="G11" s="145">
        <v>41.1</v>
      </c>
      <c r="H11" s="146">
        <v>81</v>
      </c>
      <c r="I11" s="147">
        <v>239.4</v>
      </c>
      <c r="J11" s="148"/>
      <c r="K11" s="149"/>
      <c r="L11" s="150"/>
      <c r="M11" s="150"/>
      <c r="N11" s="151">
        <f t="shared" si="0"/>
        <v>0</v>
      </c>
      <c r="O11" s="152">
        <f t="shared" si="1"/>
        <v>0</v>
      </c>
    </row>
    <row r="12" spans="1:15" s="111" customFormat="1" ht="187.5" customHeight="1" x14ac:dyDescent="0.2">
      <c r="A12" s="139" t="s">
        <v>67</v>
      </c>
      <c r="B12" s="140" t="s">
        <v>76</v>
      </c>
      <c r="C12" s="141" t="s">
        <v>69</v>
      </c>
      <c r="D12" s="142" t="s">
        <v>77</v>
      </c>
      <c r="E12" s="143"/>
      <c r="F12" s="144" t="s">
        <v>106</v>
      </c>
      <c r="G12" s="145">
        <v>40.1</v>
      </c>
      <c r="H12" s="146">
        <v>79</v>
      </c>
      <c r="I12" s="147">
        <v>233.4</v>
      </c>
      <c r="J12" s="148"/>
      <c r="K12" s="149"/>
      <c r="L12" s="150"/>
      <c r="M12" s="150"/>
      <c r="N12" s="151">
        <f t="shared" si="0"/>
        <v>0</v>
      </c>
      <c r="O12" s="152">
        <f t="shared" si="1"/>
        <v>0</v>
      </c>
    </row>
    <row r="13" spans="1:15" s="111" customFormat="1" ht="174" customHeight="1" x14ac:dyDescent="0.2">
      <c r="A13" s="139" t="s">
        <v>78</v>
      </c>
      <c r="B13" s="140" t="s">
        <v>79</v>
      </c>
      <c r="C13" s="141" t="s">
        <v>80</v>
      </c>
      <c r="D13" s="142" t="s">
        <v>81</v>
      </c>
      <c r="E13" s="143"/>
      <c r="F13" s="144" t="s">
        <v>107</v>
      </c>
      <c r="G13" s="145">
        <v>85.9</v>
      </c>
      <c r="H13" s="146" t="s">
        <v>45</v>
      </c>
      <c r="I13" s="147" t="s">
        <v>45</v>
      </c>
      <c r="J13" s="148"/>
      <c r="K13" s="149"/>
      <c r="L13" s="150" t="s">
        <v>45</v>
      </c>
      <c r="M13" s="150" t="s">
        <v>45</v>
      </c>
      <c r="N13" s="151">
        <f t="shared" si="0"/>
        <v>0</v>
      </c>
      <c r="O13" s="152">
        <f t="shared" ref="O13:O19" si="2">K13*G13</f>
        <v>0</v>
      </c>
    </row>
    <row r="14" spans="1:15" s="111" customFormat="1" ht="176.25" customHeight="1" x14ac:dyDescent="0.2">
      <c r="A14" s="139" t="s">
        <v>78</v>
      </c>
      <c r="B14" s="140" t="s">
        <v>44</v>
      </c>
      <c r="C14" s="141" t="s">
        <v>82</v>
      </c>
      <c r="D14" s="142" t="s">
        <v>83</v>
      </c>
      <c r="E14" s="143"/>
      <c r="F14" s="144" t="s">
        <v>108</v>
      </c>
      <c r="G14" s="145">
        <v>99.9</v>
      </c>
      <c r="H14" s="146" t="s">
        <v>45</v>
      </c>
      <c r="I14" s="147" t="s">
        <v>45</v>
      </c>
      <c r="J14" s="148"/>
      <c r="K14" s="149"/>
      <c r="L14" s="150" t="s">
        <v>45</v>
      </c>
      <c r="M14" s="150" t="s">
        <v>45</v>
      </c>
      <c r="N14" s="151">
        <f t="shared" si="0"/>
        <v>0</v>
      </c>
      <c r="O14" s="152">
        <f t="shared" si="2"/>
        <v>0</v>
      </c>
    </row>
    <row r="15" spans="1:15" s="111" customFormat="1" ht="170.25" customHeight="1" x14ac:dyDescent="0.2">
      <c r="A15" s="139" t="s">
        <v>78</v>
      </c>
      <c r="B15" s="140" t="s">
        <v>84</v>
      </c>
      <c r="C15" s="141" t="s">
        <v>85</v>
      </c>
      <c r="D15" s="142" t="s">
        <v>86</v>
      </c>
      <c r="E15" s="143"/>
      <c r="F15" s="144" t="s">
        <v>109</v>
      </c>
      <c r="G15" s="145">
        <v>39.9</v>
      </c>
      <c r="H15" s="146" t="s">
        <v>45</v>
      </c>
      <c r="I15" s="147" t="s">
        <v>45</v>
      </c>
      <c r="J15" s="148"/>
      <c r="K15" s="149"/>
      <c r="L15" s="150" t="s">
        <v>45</v>
      </c>
      <c r="M15" s="150" t="s">
        <v>45</v>
      </c>
      <c r="N15" s="151">
        <f t="shared" si="0"/>
        <v>0</v>
      </c>
      <c r="O15" s="152">
        <f t="shared" si="2"/>
        <v>0</v>
      </c>
    </row>
    <row r="16" spans="1:15" s="111" customFormat="1" ht="174" customHeight="1" x14ac:dyDescent="0.2">
      <c r="A16" s="139" t="s">
        <v>78</v>
      </c>
      <c r="B16" s="140" t="s">
        <v>87</v>
      </c>
      <c r="C16" s="141" t="s">
        <v>88</v>
      </c>
      <c r="D16" s="142" t="s">
        <v>89</v>
      </c>
      <c r="E16" s="143"/>
      <c r="F16" s="144" t="s">
        <v>110</v>
      </c>
      <c r="G16" s="145">
        <v>55.9</v>
      </c>
      <c r="H16" s="146" t="s">
        <v>45</v>
      </c>
      <c r="I16" s="147" t="s">
        <v>45</v>
      </c>
      <c r="J16" s="148"/>
      <c r="K16" s="149"/>
      <c r="L16" s="150" t="s">
        <v>45</v>
      </c>
      <c r="M16" s="150" t="s">
        <v>45</v>
      </c>
      <c r="N16" s="151">
        <f t="shared" si="0"/>
        <v>0</v>
      </c>
      <c r="O16" s="152">
        <f t="shared" si="2"/>
        <v>0</v>
      </c>
    </row>
    <row r="17" spans="1:15" s="111" customFormat="1" ht="192.75" customHeight="1" x14ac:dyDescent="0.2">
      <c r="A17" s="139" t="s">
        <v>78</v>
      </c>
      <c r="B17" s="140" t="s">
        <v>90</v>
      </c>
      <c r="C17" s="141" t="s">
        <v>91</v>
      </c>
      <c r="D17" s="142" t="s">
        <v>92</v>
      </c>
      <c r="E17" s="143"/>
      <c r="F17" s="144" t="s">
        <v>111</v>
      </c>
      <c r="G17" s="145">
        <v>69.900000000000006</v>
      </c>
      <c r="H17" s="146" t="s">
        <v>45</v>
      </c>
      <c r="I17" s="147" t="s">
        <v>45</v>
      </c>
      <c r="J17" s="148"/>
      <c r="K17" s="149"/>
      <c r="L17" s="150" t="s">
        <v>45</v>
      </c>
      <c r="M17" s="150" t="s">
        <v>45</v>
      </c>
      <c r="N17" s="151">
        <f t="shared" si="0"/>
        <v>0</v>
      </c>
      <c r="O17" s="152">
        <f t="shared" si="2"/>
        <v>0</v>
      </c>
    </row>
    <row r="18" spans="1:15" s="111" customFormat="1" ht="171" customHeight="1" thickBot="1" x14ac:dyDescent="0.25">
      <c r="A18" s="139" t="s">
        <v>78</v>
      </c>
      <c r="B18" s="140" t="s">
        <v>93</v>
      </c>
      <c r="C18" s="141" t="s">
        <v>94</v>
      </c>
      <c r="D18" s="142" t="s">
        <v>95</v>
      </c>
      <c r="E18" s="143"/>
      <c r="F18" s="153" t="s">
        <v>112</v>
      </c>
      <c r="G18" s="145">
        <v>43.9</v>
      </c>
      <c r="H18" s="146" t="s">
        <v>45</v>
      </c>
      <c r="I18" s="147" t="s">
        <v>45</v>
      </c>
      <c r="J18" s="148"/>
      <c r="K18" s="149"/>
      <c r="L18" s="150" t="s">
        <v>45</v>
      </c>
      <c r="M18" s="150" t="s">
        <v>45</v>
      </c>
      <c r="N18" s="151">
        <f t="shared" si="0"/>
        <v>0</v>
      </c>
      <c r="O18" s="152">
        <f t="shared" si="2"/>
        <v>0</v>
      </c>
    </row>
    <row r="19" spans="1:15" s="111" customFormat="1" ht="174.75" customHeight="1" thickBot="1" x14ac:dyDescent="0.25">
      <c r="A19" s="154" t="s">
        <v>78</v>
      </c>
      <c r="B19" s="155" t="s">
        <v>96</v>
      </c>
      <c r="C19" s="156" t="s">
        <v>97</v>
      </c>
      <c r="D19" s="157" t="s">
        <v>98</v>
      </c>
      <c r="E19" s="158"/>
      <c r="F19" s="153" t="s">
        <v>113</v>
      </c>
      <c r="G19" s="159">
        <v>70.900000000000006</v>
      </c>
      <c r="H19" s="146" t="s">
        <v>45</v>
      </c>
      <c r="I19" s="147" t="s">
        <v>45</v>
      </c>
      <c r="J19" s="160"/>
      <c r="K19" s="161"/>
      <c r="L19" s="162" t="s">
        <v>45</v>
      </c>
      <c r="M19" s="162" t="s">
        <v>45</v>
      </c>
      <c r="N19" s="163">
        <f t="shared" si="0"/>
        <v>0</v>
      </c>
      <c r="O19" s="164">
        <f t="shared" si="2"/>
        <v>0</v>
      </c>
    </row>
  </sheetData>
  <mergeCells count="22">
    <mergeCell ref="K2:O2"/>
    <mergeCell ref="D3:E3"/>
    <mergeCell ref="G3:I3"/>
    <mergeCell ref="A7:D7"/>
    <mergeCell ref="E7:E8"/>
    <mergeCell ref="F7:F8"/>
    <mergeCell ref="G7:I7"/>
    <mergeCell ref="D2:E2"/>
    <mergeCell ref="G2:I2"/>
    <mergeCell ref="A5:B5"/>
    <mergeCell ref="D5:E5"/>
    <mergeCell ref="G5:I5"/>
    <mergeCell ref="A4:C4"/>
    <mergeCell ref="D4:E4"/>
    <mergeCell ref="G4:I4"/>
    <mergeCell ref="J7:J8"/>
    <mergeCell ref="K7:O7"/>
    <mergeCell ref="M4:M5"/>
    <mergeCell ref="N4:N5"/>
    <mergeCell ref="O4:O5"/>
    <mergeCell ref="K4:K5"/>
    <mergeCell ref="L4:L5"/>
  </mergeCells>
  <hyperlinks>
    <hyperlink ref="D4" r:id="rId1" xr:uid="{82FFEE3C-9DAB-0B41-881A-AB5DE2320D5F}"/>
  </hyperlinks>
  <pageMargins left="0.7" right="0.7" top="0.78740157499999996" bottom="0.78740157499999996" header="0.3" footer="0.3"/>
  <pageSetup paperSize="9" orientation="portrait" horizontalDpi="1200" verticalDpi="12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Gesamtliste</vt:lpstr>
      <vt:lpstr>Zalto Denk'Art</vt:lpstr>
      <vt:lpstr>Gesamtliste!Druckbereich</vt:lpstr>
    </vt:vector>
  </TitlesOfParts>
  <Company>beBrand B.V.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Clemens Riedl</dc:creator>
  <dc:description/>
  <cp:lastModifiedBy>Markus Inzinger</cp:lastModifiedBy>
  <cp:revision>3</cp:revision>
  <cp:lastPrinted>2022-12-04T09:15:59Z</cp:lastPrinted>
  <dcterms:created xsi:type="dcterms:W3CDTF">2014-09-02T10:40:28Z</dcterms:created>
  <dcterms:modified xsi:type="dcterms:W3CDTF">2022-12-04T09:16:06Z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beBrand B.V.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