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8ED278BD-65F6-E143-B6FE-0686E99DB2DC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Gesamtliste!$A$14:$X$31</definedName>
    <definedName name="_xlnm.Print_Area" localSheetId="0">Gesamtliste!$A$1:$X$31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8" i="1" l="1"/>
  <c r="S25" i="1"/>
  <c r="S21" i="1"/>
  <c r="S31" i="1"/>
  <c r="S30" i="1"/>
  <c r="S29" i="1"/>
  <c r="S17" i="1"/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31" i="1"/>
  <c r="X30" i="1"/>
  <c r="X29" i="1"/>
  <c r="X28" i="1"/>
  <c r="X27" i="1"/>
  <c r="X26" i="1"/>
  <c r="X25" i="1"/>
  <c r="X23" i="1"/>
  <c r="X21" i="1"/>
  <c r="X19" i="1"/>
  <c r="X18" i="1"/>
  <c r="X17" i="1"/>
  <c r="X4" i="1" s="1"/>
  <c r="X15" i="1"/>
  <c r="X22" i="1"/>
  <c r="X24" i="1"/>
  <c r="X20" i="1"/>
  <c r="X16" i="1"/>
  <c r="X5" i="1" l="1"/>
  <c r="W20" i="1"/>
  <c r="W16" i="1"/>
  <c r="W24" i="1"/>
  <c r="W22" i="1"/>
  <c r="W15" i="1"/>
  <c r="W17" i="1"/>
  <c r="W18" i="1"/>
  <c r="W19" i="1"/>
  <c r="W21" i="1"/>
  <c r="W23" i="1"/>
  <c r="W25" i="1"/>
  <c r="W26" i="1"/>
  <c r="W27" i="1"/>
  <c r="W28" i="1"/>
  <c r="W29" i="1"/>
  <c r="W30" i="1"/>
  <c r="W31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<sst xmlns="http://schemas.openxmlformats.org/spreadsheetml/2006/main" count="384" uniqueCount="163">
  <si>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</si>
  <si>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</si>
  <si>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</si>
  <si>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</si>
  <si>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</si>
  <si>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</si>
  <si>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</si>
  <si>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</si>
  <si>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</si>
  <si>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</si>
  <si>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</si>
  <si>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</si>
  <si>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</si>
  <si>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</si>
  <si>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</si>
  <si>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</si>
  <si>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</si>
  <si>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</si>
  <si>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</si>
  <si>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</si>
  <si>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</si>
  <si>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</si>
  <si>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</si>
  <si>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</si>
  <si>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</si>
  <si>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</si>
  <si>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</si>
  <si>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</si>
  <si>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</si>
  <si>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</si>
  <si>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</si>
  <si>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</si>
  <si>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</si>
  <si>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</si>
  <si>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</si>
  <si>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</si>
  <si>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</si>
  <si>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</si>
  <si>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</si>
  <si>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</si>
  <si>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</si>
  <si>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</si>
  <si>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</si>
  <si>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</si>
  <si>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</si>
  <si>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</si>
  <si>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</si>
  <si>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</si>
  <si>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</si>
  <si>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</si>
  <si>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</si>
  <si>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</si>
  <si>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</si>
  <si>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</si>
  <si>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</si>
  <si>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</si>
  <si>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</si>
  <si>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</si>
  <si>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</si>
  <si>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</si>
  <si>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</si>
  <si>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</si>
  <si>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</si>
  <si>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</si>
  <si>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</si>
  <si>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</si>
  <si>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</si>
  <si>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</si>
  <si>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</si>
  <si>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</si>
  <si>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</si>
  <si>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</si>
  <si>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</si>
  <si>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</si>
  <si>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</si>
  <si>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</si>
  <si>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</si>
  <si>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</si>
  <si>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</si>
  <si>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</si>
  <si>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</si>
  <si>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</si>
  <si>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</si>
  <si>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</si>
  <si>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</si>
  <si>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</si>
  <si>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</si>
  <si>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</si>
  <si>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</si>
  <si>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</si>
  <si>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</si>
  <si>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</si>
  <si>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</si>
  <si>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</si>
  <si>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</si>
  <si>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</si>
  <si>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</si>
  <si>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</si>
  <si>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</si>
  <si>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</si>
  <si>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</si>
  <si>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</si>
  <si>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</si>
  <si>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</si>
  <si>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</si>
  <si>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</si>
  <si>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</si>
  <si>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</si>
  <si>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</si>
  <si>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</si>
  <si>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</si>
  <si>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</si>
  <si>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</si>
  <si>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</si>
  <si>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</si>
  <si>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</si>
  <si>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</si>
  <si>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rosé</t>
  </si>
  <si>
    <t>trocken</t>
  </si>
  <si>
    <t>Frankreich</t>
  </si>
  <si>
    <t>Champagne</t>
  </si>
  <si>
    <t>Krug</t>
  </si>
  <si>
    <t>Cuvee</t>
  </si>
  <si>
    <t>nV</t>
  </si>
  <si>
    <t>weiß</t>
  </si>
  <si>
    <t>Brut Vintage</t>
  </si>
  <si>
    <t>Brut Vintage Collection - OHK1</t>
  </si>
  <si>
    <t>U</t>
  </si>
  <si>
    <t>#STG</t>
  </si>
  <si>
    <t>lvmh</t>
  </si>
  <si>
    <t>Schaumwein</t>
  </si>
  <si>
    <t>Brut Vintage Collection</t>
  </si>
  <si>
    <t>Pinot Noir</t>
  </si>
  <si>
    <t>Clos d'Ambonnay</t>
  </si>
  <si>
    <t>Clos du Mesnil</t>
  </si>
  <si>
    <t>Chardonnay</t>
  </si>
  <si>
    <t>Grande Cuvee Edition 170</t>
  </si>
  <si>
    <t>rose</t>
  </si>
  <si>
    <t>Brut Rose Edition 26</t>
  </si>
  <si>
    <t>GFR-A/02</t>
  </si>
  <si>
    <t>tr-16-29209</t>
  </si>
  <si>
    <t>tr-16-30409</t>
  </si>
  <si>
    <t>ORANGE-C/02</t>
  </si>
  <si>
    <t>GFR-B/01</t>
  </si>
  <si>
    <t>tr-16-28445</t>
  </si>
  <si>
    <t>tr-16-27785</t>
  </si>
  <si>
    <t>GFR-A/01</t>
  </si>
  <si>
    <t>tr-16-30702</t>
  </si>
  <si>
    <t>tr-16-29206</t>
  </si>
  <si>
    <t>tr-16-18448</t>
  </si>
  <si>
    <t>tr-16-18447</t>
  </si>
  <si>
    <t>tr-16-18450</t>
  </si>
  <si>
    <t>tr-16-27784</t>
  </si>
  <si>
    <t>ORANGE-B/02-A</t>
  </si>
  <si>
    <t>tr-16-27281</t>
  </si>
  <si>
    <t>tr-16-29311</t>
  </si>
  <si>
    <t>D</t>
  </si>
  <si>
    <t>KRUG</t>
  </si>
  <si>
    <t>STAND: 26.04.2023</t>
  </si>
  <si>
    <t>hf</t>
  </si>
  <si>
    <t>Brut Rose Edition 27</t>
  </si>
  <si>
    <t xml:space="preserve">Brut Vintage </t>
  </si>
  <si>
    <t>ZUSTAND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</si>
</sst>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49" fontId="35" fillId="0" borderId="95" xfId="1" applyNumberFormat="1" applyFont="1" applyBorder="1" applyAlignment="1" applyProtection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18" fillId="6" borderId="94" xfId="1" applyFont="1" applyFill="1" applyBorder="1" applyAlignment="1" applyProtection="1">
      <alignment horizontal="right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307383</xdr:colOff>
      <xdr:row>1</xdr:row>
      <xdr:rowOff>122020</xdr:rowOff>
    </xdr:from>
    <xdr:to>
      <xdr:col>6</xdr:col>
      <xdr:colOff>890161</xdr:colOff>
      <xdr:row>2</xdr:row>
      <xdr:rowOff>271781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7383" y="342153"/>
          <a:ext cx="2987311" cy="52229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32</xdr:row>
      <xdr:rowOff>43052</xdr:rowOff>
    </xdr:from>
    <xdr:to>
      <xdr:col>24</xdr:col>
      <xdr:colOff>47714</xdr:colOff>
      <xdr:row>57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6989952"/>
          <a:ext cx="14767014" cy="511720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1"/>
  <sheetViews>
    <sheetView showGridLines="0" tabSelected="1" topLeftCell="D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13.5" style="2" customWidth="1" collapsed="1"/>
    <col min="8" max="8" width="34.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3"/>
      <c r="H2" s="10" t="s">
        <v>1</v>
      </c>
      <c r="I2" s="11"/>
      <c r="J2" s="212"/>
      <c r="K2" s="213"/>
      <c r="L2" s="213"/>
      <c r="M2" s="213"/>
      <c r="N2" s="213"/>
      <c r="O2" s="213"/>
      <c r="V2" s="200" t="s">
        <v>2</v>
      </c>
      <c r="W2" s="201"/>
      <c r="X2" s="201"/>
    </row>
    <row r="3" spans="1:1024" ht="37" customHeight="1" thickBot="1" x14ac:dyDescent="0.25">
      <c r="G3" s="183"/>
      <c r="H3" s="12" t="s">
        <v>3</v>
      </c>
      <c r="I3" s="13"/>
      <c r="J3" s="202"/>
      <c r="K3" s="202"/>
      <c r="L3" s="202"/>
      <c r="M3" s="202"/>
      <c r="N3" s="202"/>
      <c r="O3" s="202"/>
      <c r="V3" s="90" t="s">
        <v>4</v>
      </c>
      <c r="W3" s="97" t="s">
        <v>99</v>
      </c>
      <c r="X3" s="98" t="s">
        <v>100</v>
      </c>
    </row>
    <row r="4" spans="1:1024" ht="28" customHeight="1" x14ac:dyDescent="0.2">
      <c r="D4" s="264" t="s">
        <v>157</v>
      </c>
      <c r="E4" s="264"/>
      <c r="F4" s="264"/>
      <c r="G4" s="265"/>
      <c r="H4" s="14" t="s">
        <v>7</v>
      </c>
      <c r="I4" s="13"/>
      <c r="J4" s="202"/>
      <c r="K4" s="202"/>
      <c r="L4" s="202"/>
      <c r="M4" s="202"/>
      <c r="N4" s="202"/>
      <c r="O4" s="202"/>
      <c r="T4" s="91" t="s">
        <v>48</v>
      </c>
      <c r="U4" s="92"/>
      <c r="V4" s="100">
        <f>SUMIF(R15:R496,"D",V15:V496)</f>
        <v>0</v>
      </c>
      <c r="W4" s="101">
        <f>SUMIF(R15:R496,"D",W15:W496)</f>
        <v>0</v>
      </c>
      <c r="X4" s="102">
        <f>SUMIF(R15:R496,"D",X15:X496)</f>
        <v>0</v>
      </c>
    </row>
    <row r="5" spans="1:1024" ht="32" customHeight="1" thickBot="1" x14ac:dyDescent="0.25">
      <c r="D5" s="210" t="s">
        <v>158</v>
      </c>
      <c r="E5" s="210"/>
      <c r="F5" s="210"/>
      <c r="G5" s="211"/>
      <c r="H5" s="15" t="s">
        <v>8</v>
      </c>
      <c r="I5" s="16"/>
      <c r="J5" s="203"/>
      <c r="K5" s="203"/>
      <c r="L5" s="203"/>
      <c r="M5" s="203"/>
      <c r="N5" s="203"/>
      <c r="O5" s="203"/>
      <c r="T5" s="93" t="s">
        <v>46</v>
      </c>
      <c r="U5" s="94"/>
      <c r="V5" s="103">
        <f>SUMIF(R15:R496,"U",V15:V496)</f>
        <v>0</v>
      </c>
      <c r="W5" s="104">
        <f>SUMIF(R15:R496,"U",W15:W496)</f>
        <v>0</v>
      </c>
      <c r="X5" s="105">
        <f>SUMIF(R15:R496,"U",X15:X496)</f>
        <v>0</v>
      </c>
    </row>
    <row r="6" spans="1:1024" ht="32" customHeight="1" thickBot="1" x14ac:dyDescent="0.25">
      <c r="D6" s="209" t="s">
        <v>0</v>
      </c>
      <c r="E6" s="209"/>
      <c r="F6" s="209"/>
      <c r="G6" s="209"/>
      <c r="H6" s="208"/>
      <c r="I6" s="208"/>
      <c r="J6" s="208"/>
      <c r="K6" s="208"/>
      <c r="L6" s="208"/>
      <c r="M6" s="208"/>
      <c r="N6" s="208"/>
      <c r="O6" s="208"/>
      <c r="T6" s="95" t="s">
        <v>47</v>
      </c>
      <c r="U6" s="96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209"/>
      <c r="E7" s="209"/>
      <c r="F7" s="209"/>
      <c r="G7" s="209"/>
      <c r="H7" s="18"/>
      <c r="J7" s="19"/>
      <c r="U7" s="20"/>
    </row>
    <row r="8" spans="1:1024" ht="20" hidden="1" customHeight="1" outlineLevel="1" x14ac:dyDescent="0.2">
      <c r="D8" s="209"/>
      <c r="E8" s="209"/>
      <c r="F8" s="209"/>
      <c r="G8" s="209"/>
      <c r="H8" s="21" t="s">
        <v>9</v>
      </c>
      <c r="I8" s="22"/>
      <c r="J8" s="204"/>
      <c r="K8" s="204"/>
      <c r="L8" s="205"/>
      <c r="M8" s="205"/>
      <c r="N8" s="206"/>
      <c r="O8" s="206"/>
      <c r="U8" s="20"/>
      <c r="V8" s="207" t="s">
        <v>10</v>
      </c>
      <c r="W8" s="207"/>
      <c r="X8" s="23"/>
    </row>
    <row r="9" spans="1:1024" ht="20" hidden="1" customHeight="1" outlineLevel="1" x14ac:dyDescent="0.2">
      <c r="D9" s="209"/>
      <c r="E9" s="209"/>
      <c r="F9" s="209"/>
      <c r="G9" s="209"/>
      <c r="H9" s="24" t="s">
        <v>11</v>
      </c>
      <c r="I9" s="25"/>
      <c r="J9" s="197"/>
      <c r="K9" s="197"/>
      <c r="L9" s="198"/>
      <c r="M9" s="198"/>
      <c r="N9" s="199"/>
      <c r="O9" s="199"/>
      <c r="U9" s="20"/>
      <c r="V9" s="196" t="s">
        <v>12</v>
      </c>
      <c r="W9" s="196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7"/>
      <c r="K10" s="197"/>
      <c r="L10" s="198"/>
      <c r="M10" s="198"/>
      <c r="N10" s="199"/>
      <c r="O10" s="199"/>
      <c r="U10" s="20"/>
      <c r="V10" s="196" t="s">
        <v>14</v>
      </c>
      <c r="W10" s="196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1"/>
      <c r="K11" s="191"/>
      <c r="L11" s="192"/>
      <c r="M11" s="192"/>
      <c r="N11" s="193"/>
      <c r="O11" s="193"/>
      <c r="U11" s="20"/>
      <c r="V11" s="194" t="s">
        <v>16</v>
      </c>
      <c r="W11" s="194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85" t="s">
        <v>20</v>
      </c>
      <c r="B13" s="185"/>
      <c r="C13" s="185"/>
      <c r="D13" s="185" t="s">
        <v>21</v>
      </c>
      <c r="E13" s="185"/>
      <c r="F13" s="185"/>
      <c r="G13" s="186" t="s">
        <v>22</v>
      </c>
      <c r="H13" s="186"/>
      <c r="I13" s="186"/>
      <c r="J13" s="186"/>
      <c r="K13" s="186"/>
      <c r="L13" s="186"/>
      <c r="M13" s="187" t="s">
        <v>162</v>
      </c>
      <c r="N13" s="187"/>
      <c r="O13" s="188"/>
      <c r="P13" s="189" t="s">
        <v>23</v>
      </c>
      <c r="Q13" s="189"/>
      <c r="R13" s="189"/>
      <c r="S13" s="189"/>
      <c r="T13" s="190"/>
      <c r="U13" s="184" t="s">
        <v>24</v>
      </c>
      <c r="V13" s="195" t="s">
        <v>25</v>
      </c>
      <c r="W13" s="195"/>
      <c r="X13" s="195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0" t="s">
        <v>114</v>
      </c>
      <c r="N14" s="181" t="s">
        <v>115</v>
      </c>
      <c r="O14" s="182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130</v>
      </c>
      <c r="B15" s="65" t="s">
        <v>137</v>
      </c>
      <c r="C15" s="66" t="s">
        <v>118</v>
      </c>
      <c r="D15" s="67" t="s">
        <v>119</v>
      </c>
      <c r="E15" s="68" t="s">
        <v>120</v>
      </c>
      <c r="F15" s="69"/>
      <c r="G15" s="70" t="s">
        <v>121</v>
      </c>
      <c r="H15" s="71" t="s">
        <v>138</v>
      </c>
      <c r="I15" s="68" t="s">
        <v>122</v>
      </c>
      <c r="J15" s="72" t="s">
        <v>123</v>
      </c>
      <c r="K15" s="73">
        <v>0.75</v>
      </c>
      <c r="L15" s="74">
        <v>3</v>
      </c>
      <c r="M15" s="75" t="s">
        <v>159</v>
      </c>
      <c r="N15" s="76"/>
      <c r="O15" s="77"/>
      <c r="P15" s="78" t="s">
        <v>139</v>
      </c>
      <c r="Q15" s="79" t="s">
        <v>140</v>
      </c>
      <c r="R15" s="99" t="s">
        <v>127</v>
      </c>
      <c r="S15" s="80">
        <v>275</v>
      </c>
      <c r="T15" s="81">
        <v>330</v>
      </c>
      <c r="U15" s="82"/>
      <c r="V15" s="83"/>
      <c r="W15" s="84">
        <f>V15*S15</f>
        <v>0</v>
      </c>
      <c r="X15" s="85">
        <f>V15*T15</f>
        <v>0</v>
      </c>
      <c r="Y15" s="59"/>
      <c r="Z15" s="86"/>
      <c r="AA15" s="87"/>
      <c r="AB15" s="88"/>
      <c r="AC15" s="89"/>
    </row>
    <row r="16" spans="1:1024" ht="15.75" customHeight="1" x14ac:dyDescent="0.2">
      <c r="A16" s="64" t="s">
        <v>130</v>
      </c>
      <c r="B16" s="65" t="s">
        <v>117</v>
      </c>
      <c r="C16" s="66" t="s">
        <v>118</v>
      </c>
      <c r="D16" s="67" t="s">
        <v>119</v>
      </c>
      <c r="E16" s="68" t="s">
        <v>120</v>
      </c>
      <c r="F16" s="69"/>
      <c r="G16" s="70" t="s">
        <v>121</v>
      </c>
      <c r="H16" s="71" t="s">
        <v>160</v>
      </c>
      <c r="I16" s="68" t="s">
        <v>122</v>
      </c>
      <c r="J16" s="72" t="s">
        <v>123</v>
      </c>
      <c r="K16" s="73">
        <v>0.75</v>
      </c>
      <c r="L16" s="74">
        <v>16</v>
      </c>
      <c r="M16" s="75" t="s">
        <v>159</v>
      </c>
      <c r="N16" s="76"/>
      <c r="O16" s="77"/>
      <c r="P16" s="78" t="s">
        <v>128</v>
      </c>
      <c r="Q16" s="79" t="s">
        <v>129</v>
      </c>
      <c r="R16" s="99" t="s">
        <v>127</v>
      </c>
      <c r="S16" s="80">
        <v>275</v>
      </c>
      <c r="T16" s="81">
        <v>330</v>
      </c>
      <c r="U16" s="82"/>
      <c r="V16" s="83"/>
      <c r="W16" s="84">
        <f>V16*S16</f>
        <v>0</v>
      </c>
      <c r="X16" s="85">
        <f>V16*T16</f>
        <v>0</v>
      </c>
      <c r="Y16" s="59"/>
      <c r="Z16" s="86"/>
      <c r="AA16" s="87"/>
      <c r="AB16" s="88"/>
      <c r="AC16" s="89"/>
    </row>
    <row r="17" spans="1:29" ht="15.75" customHeight="1" x14ac:dyDescent="0.2">
      <c r="A17" s="64" t="s">
        <v>130</v>
      </c>
      <c r="B17" s="65" t="s">
        <v>124</v>
      </c>
      <c r="C17" s="66" t="s">
        <v>118</v>
      </c>
      <c r="D17" s="67" t="s">
        <v>119</v>
      </c>
      <c r="E17" s="68" t="s">
        <v>120</v>
      </c>
      <c r="F17" s="69"/>
      <c r="G17" s="70" t="s">
        <v>121</v>
      </c>
      <c r="H17" s="71" t="s">
        <v>125</v>
      </c>
      <c r="I17" s="68" t="s">
        <v>122</v>
      </c>
      <c r="J17" s="72">
        <v>1988</v>
      </c>
      <c r="K17" s="73">
        <v>0.75</v>
      </c>
      <c r="L17" s="74">
        <v>1</v>
      </c>
      <c r="M17" s="75">
        <v>-1</v>
      </c>
      <c r="N17" s="76"/>
      <c r="O17" s="77"/>
      <c r="P17" s="78" t="s">
        <v>128</v>
      </c>
      <c r="Q17" s="79" t="s">
        <v>141</v>
      </c>
      <c r="R17" s="99" t="s">
        <v>156</v>
      </c>
      <c r="S17" s="80">
        <f>T17</f>
        <v>960</v>
      </c>
      <c r="T17" s="81">
        <v>960</v>
      </c>
      <c r="U17" s="82"/>
      <c r="V17" s="83"/>
      <c r="W17" s="84">
        <f>V17*S17</f>
        <v>0</v>
      </c>
      <c r="X17" s="85">
        <f>V17*T17</f>
        <v>0</v>
      </c>
      <c r="Y17" s="59"/>
      <c r="Z17" s="86"/>
      <c r="AA17" s="87"/>
      <c r="AB17" s="88"/>
      <c r="AC17" s="89"/>
    </row>
    <row r="18" spans="1:29" ht="15.75" customHeight="1" x14ac:dyDescent="0.2">
      <c r="A18" s="64" t="s">
        <v>130</v>
      </c>
      <c r="B18" s="65" t="s">
        <v>124</v>
      </c>
      <c r="C18" s="66" t="s">
        <v>118</v>
      </c>
      <c r="D18" s="67" t="s">
        <v>119</v>
      </c>
      <c r="E18" s="68" t="s">
        <v>120</v>
      </c>
      <c r="F18" s="69"/>
      <c r="G18" s="70" t="s">
        <v>121</v>
      </c>
      <c r="H18" s="71" t="s">
        <v>125</v>
      </c>
      <c r="I18" s="68" t="s">
        <v>122</v>
      </c>
      <c r="J18" s="72">
        <v>2003</v>
      </c>
      <c r="K18" s="73">
        <v>1.5</v>
      </c>
      <c r="L18" s="74">
        <v>1</v>
      </c>
      <c r="M18" s="75" t="s">
        <v>159</v>
      </c>
      <c r="N18" s="76"/>
      <c r="O18" s="77"/>
      <c r="P18" s="78" t="s">
        <v>142</v>
      </c>
      <c r="Q18" s="79" t="s">
        <v>144</v>
      </c>
      <c r="R18" s="99" t="s">
        <v>127</v>
      </c>
      <c r="S18" s="80">
        <v>800</v>
      </c>
      <c r="T18" s="81">
        <v>960</v>
      </c>
      <c r="U18" s="82"/>
      <c r="V18" s="83"/>
      <c r="W18" s="84">
        <f>V18*S18</f>
        <v>0</v>
      </c>
      <c r="X18" s="85">
        <f>V18*T18</f>
        <v>0</v>
      </c>
      <c r="Y18" s="59"/>
      <c r="Z18" s="86"/>
      <c r="AA18" s="87"/>
      <c r="AB18" s="88"/>
      <c r="AC18" s="89"/>
    </row>
    <row r="19" spans="1:29" ht="15.75" customHeight="1" x14ac:dyDescent="0.2">
      <c r="A19" s="64" t="s">
        <v>130</v>
      </c>
      <c r="B19" s="65" t="s">
        <v>124</v>
      </c>
      <c r="C19" s="66" t="s">
        <v>118</v>
      </c>
      <c r="D19" s="67" t="s">
        <v>119</v>
      </c>
      <c r="E19" s="68" t="s">
        <v>120</v>
      </c>
      <c r="F19" s="69"/>
      <c r="G19" s="70" t="s">
        <v>121</v>
      </c>
      <c r="H19" s="71" t="s">
        <v>125</v>
      </c>
      <c r="I19" s="68" t="s">
        <v>122</v>
      </c>
      <c r="J19" s="72">
        <v>2003</v>
      </c>
      <c r="K19" s="73">
        <v>3</v>
      </c>
      <c r="L19" s="74">
        <v>1</v>
      </c>
      <c r="M19" s="75" t="s">
        <v>159</v>
      </c>
      <c r="N19" s="76"/>
      <c r="O19" s="77"/>
      <c r="P19" s="78" t="s">
        <v>143</v>
      </c>
      <c r="Q19" s="79" t="s">
        <v>145</v>
      </c>
      <c r="R19" s="99" t="s">
        <v>127</v>
      </c>
      <c r="S19" s="80">
        <v>2750</v>
      </c>
      <c r="T19" s="81">
        <v>3300</v>
      </c>
      <c r="U19" s="82"/>
      <c r="V19" s="83"/>
      <c r="W19" s="84">
        <f>V19*S19</f>
        <v>0</v>
      </c>
      <c r="X19" s="85">
        <f>V19*T19</f>
        <v>0</v>
      </c>
      <c r="Y19" s="59"/>
      <c r="Z19" s="86"/>
      <c r="AA19" s="87"/>
      <c r="AB19" s="88"/>
      <c r="AC19" s="89"/>
    </row>
    <row r="20" spans="1:29" ht="15.75" customHeight="1" x14ac:dyDescent="0.2">
      <c r="A20" s="64" t="s">
        <v>130</v>
      </c>
      <c r="B20" s="65" t="s">
        <v>124</v>
      </c>
      <c r="C20" s="66" t="s">
        <v>118</v>
      </c>
      <c r="D20" s="67" t="s">
        <v>119</v>
      </c>
      <c r="E20" s="68" t="s">
        <v>120</v>
      </c>
      <c r="F20" s="69"/>
      <c r="G20" s="70" t="s">
        <v>121</v>
      </c>
      <c r="H20" s="71" t="s">
        <v>125</v>
      </c>
      <c r="I20" s="68" t="s">
        <v>122</v>
      </c>
      <c r="J20" s="72">
        <v>2006</v>
      </c>
      <c r="K20" s="73">
        <v>0.75</v>
      </c>
      <c r="L20" s="74">
        <v>12</v>
      </c>
      <c r="M20" s="75" t="s">
        <v>159</v>
      </c>
      <c r="N20" s="76"/>
      <c r="O20" s="77"/>
      <c r="P20" s="78" t="s">
        <v>128</v>
      </c>
      <c r="Q20" s="79" t="s">
        <v>129</v>
      </c>
      <c r="R20" s="99" t="s">
        <v>127</v>
      </c>
      <c r="S20" s="80">
        <v>300</v>
      </c>
      <c r="T20" s="81">
        <v>360</v>
      </c>
      <c r="U20" s="82"/>
      <c r="V20" s="83"/>
      <c r="W20" s="84">
        <f>V20*S20</f>
        <v>0</v>
      </c>
      <c r="X20" s="85">
        <f>V20*T20</f>
        <v>0</v>
      </c>
      <c r="Y20" s="59"/>
      <c r="Z20" s="86"/>
      <c r="AA20" s="87"/>
      <c r="AB20" s="88"/>
      <c r="AC20" s="89"/>
    </row>
    <row r="21" spans="1:29" ht="15.75" customHeight="1" x14ac:dyDescent="0.2">
      <c r="A21" s="64" t="s">
        <v>130</v>
      </c>
      <c r="B21" s="65" t="s">
        <v>124</v>
      </c>
      <c r="C21" s="66" t="s">
        <v>118</v>
      </c>
      <c r="D21" s="67" t="s">
        <v>119</v>
      </c>
      <c r="E21" s="68" t="s">
        <v>120</v>
      </c>
      <c r="F21" s="69"/>
      <c r="G21" s="70" t="s">
        <v>121</v>
      </c>
      <c r="H21" s="71" t="s">
        <v>125</v>
      </c>
      <c r="I21" s="68" t="s">
        <v>122</v>
      </c>
      <c r="J21" s="72">
        <v>2008</v>
      </c>
      <c r="K21" s="73">
        <v>0.75</v>
      </c>
      <c r="L21" s="74">
        <v>3</v>
      </c>
      <c r="M21" s="75" t="s">
        <v>159</v>
      </c>
      <c r="N21" s="76"/>
      <c r="O21" s="77"/>
      <c r="P21" s="78" t="s">
        <v>128</v>
      </c>
      <c r="Q21" s="79" t="s">
        <v>129</v>
      </c>
      <c r="R21" s="99" t="s">
        <v>127</v>
      </c>
      <c r="S21" s="80">
        <f>T21/1.2</f>
        <v>491.66666666666669</v>
      </c>
      <c r="T21" s="81">
        <v>590</v>
      </c>
      <c r="U21" s="82"/>
      <c r="V21" s="83"/>
      <c r="W21" s="84">
        <f>V21*S21</f>
        <v>0</v>
      </c>
      <c r="X21" s="85">
        <f>V21*T21</f>
        <v>0</v>
      </c>
      <c r="Y21" s="59"/>
      <c r="Z21" s="86"/>
      <c r="AA21" s="87"/>
      <c r="AB21" s="88"/>
      <c r="AC21" s="89"/>
    </row>
    <row r="22" spans="1:29" ht="15.75" customHeight="1" x14ac:dyDescent="0.2">
      <c r="A22" s="64" t="s">
        <v>130</v>
      </c>
      <c r="B22" s="65" t="s">
        <v>124</v>
      </c>
      <c r="C22" s="66" t="s">
        <v>118</v>
      </c>
      <c r="D22" s="67" t="s">
        <v>119</v>
      </c>
      <c r="E22" s="68" t="s">
        <v>120</v>
      </c>
      <c r="F22" s="69"/>
      <c r="G22" s="70" t="s">
        <v>121</v>
      </c>
      <c r="H22" s="71" t="s">
        <v>161</v>
      </c>
      <c r="I22" s="68" t="s">
        <v>122</v>
      </c>
      <c r="J22" s="72">
        <v>2004</v>
      </c>
      <c r="K22" s="73">
        <v>1.5</v>
      </c>
      <c r="L22" s="74">
        <v>2</v>
      </c>
      <c r="M22" s="75" t="s">
        <v>159</v>
      </c>
      <c r="N22" s="76"/>
      <c r="O22" s="77"/>
      <c r="P22" s="78" t="s">
        <v>128</v>
      </c>
      <c r="Q22" s="79" t="s">
        <v>129</v>
      </c>
      <c r="R22" s="99" t="s">
        <v>127</v>
      </c>
      <c r="S22" s="80">
        <v>800</v>
      </c>
      <c r="T22" s="81">
        <v>960</v>
      </c>
      <c r="U22" s="82"/>
      <c r="V22" s="83"/>
      <c r="W22" s="84">
        <f>V22*S22</f>
        <v>0</v>
      </c>
      <c r="X22" s="85">
        <f>V22*T22</f>
        <v>0</v>
      </c>
      <c r="Y22" s="59"/>
      <c r="Z22" s="86"/>
      <c r="AA22" s="87"/>
      <c r="AB22" s="88"/>
      <c r="AC22" s="89"/>
    </row>
    <row r="23" spans="1:29" ht="15.75" customHeight="1" x14ac:dyDescent="0.2">
      <c r="A23" s="64" t="s">
        <v>130</v>
      </c>
      <c r="B23" s="65" t="s">
        <v>124</v>
      </c>
      <c r="C23" s="66" t="s">
        <v>118</v>
      </c>
      <c r="D23" s="67" t="s">
        <v>119</v>
      </c>
      <c r="E23" s="68" t="s">
        <v>120</v>
      </c>
      <c r="F23" s="69"/>
      <c r="G23" s="70" t="s">
        <v>121</v>
      </c>
      <c r="H23" s="71" t="s">
        <v>131</v>
      </c>
      <c r="I23" s="68" t="s">
        <v>132</v>
      </c>
      <c r="J23" s="72">
        <v>1982</v>
      </c>
      <c r="K23" s="73">
        <v>1.5</v>
      </c>
      <c r="L23" s="74">
        <v>1</v>
      </c>
      <c r="M23" s="75" t="s">
        <v>159</v>
      </c>
      <c r="N23" s="76"/>
      <c r="O23" s="77"/>
      <c r="P23" s="78" t="s">
        <v>128</v>
      </c>
      <c r="Q23" s="79" t="s">
        <v>147</v>
      </c>
      <c r="R23" s="99" t="s">
        <v>127</v>
      </c>
      <c r="S23" s="80">
        <v>3125</v>
      </c>
      <c r="T23" s="81">
        <v>3750</v>
      </c>
      <c r="U23" s="82"/>
      <c r="V23" s="83"/>
      <c r="W23" s="84">
        <f>V23*S23</f>
        <v>0</v>
      </c>
      <c r="X23" s="85">
        <f>V23*T23</f>
        <v>0</v>
      </c>
      <c r="Y23" s="59"/>
      <c r="Z23" s="86"/>
      <c r="AA23" s="87"/>
      <c r="AB23" s="88"/>
      <c r="AC23" s="89"/>
    </row>
    <row r="24" spans="1:29" ht="15.75" customHeight="1" x14ac:dyDescent="0.2">
      <c r="A24" s="64" t="s">
        <v>130</v>
      </c>
      <c r="B24" s="65" t="s">
        <v>124</v>
      </c>
      <c r="C24" s="66" t="s">
        <v>118</v>
      </c>
      <c r="D24" s="67" t="s">
        <v>119</v>
      </c>
      <c r="E24" s="68" t="s">
        <v>120</v>
      </c>
      <c r="F24" s="69"/>
      <c r="G24" s="70" t="s">
        <v>121</v>
      </c>
      <c r="H24" s="71" t="s">
        <v>126</v>
      </c>
      <c r="I24" s="68" t="s">
        <v>122</v>
      </c>
      <c r="J24" s="72">
        <v>1995</v>
      </c>
      <c r="K24" s="73">
        <v>0.75</v>
      </c>
      <c r="L24" s="74">
        <v>1</v>
      </c>
      <c r="M24" s="75" t="s">
        <v>159</v>
      </c>
      <c r="N24" s="76"/>
      <c r="O24" s="77"/>
      <c r="P24" s="78" t="s">
        <v>128</v>
      </c>
      <c r="Q24" s="79" t="s">
        <v>129</v>
      </c>
      <c r="R24" s="99" t="s">
        <v>127</v>
      </c>
      <c r="S24" s="80">
        <v>916.66666666666674</v>
      </c>
      <c r="T24" s="81">
        <v>1100</v>
      </c>
      <c r="U24" s="82"/>
      <c r="V24" s="83"/>
      <c r="W24" s="84">
        <f>V24*S24</f>
        <v>0</v>
      </c>
      <c r="X24" s="85">
        <f>V24*T24</f>
        <v>0</v>
      </c>
      <c r="Y24" s="59"/>
      <c r="Z24" s="86"/>
      <c r="AA24" s="87"/>
      <c r="AB24" s="88"/>
      <c r="AC24" s="89"/>
    </row>
    <row r="25" spans="1:29" ht="15.75" customHeight="1" x14ac:dyDescent="0.2">
      <c r="A25" s="64" t="s">
        <v>130</v>
      </c>
      <c r="B25" s="65" t="s">
        <v>124</v>
      </c>
      <c r="C25" s="66" t="s">
        <v>118</v>
      </c>
      <c r="D25" s="67" t="s">
        <v>119</v>
      </c>
      <c r="E25" s="68" t="s">
        <v>120</v>
      </c>
      <c r="F25" s="69"/>
      <c r="G25" s="70" t="s">
        <v>121</v>
      </c>
      <c r="H25" s="71" t="s">
        <v>133</v>
      </c>
      <c r="I25" s="68" t="s">
        <v>122</v>
      </c>
      <c r="J25" s="72">
        <v>1998</v>
      </c>
      <c r="K25" s="73">
        <v>0.75</v>
      </c>
      <c r="L25" s="74">
        <v>1</v>
      </c>
      <c r="M25" s="75" t="s">
        <v>159</v>
      </c>
      <c r="N25" s="76"/>
      <c r="O25" s="77"/>
      <c r="P25" s="78" t="s">
        <v>139</v>
      </c>
      <c r="Q25" s="79" t="s">
        <v>148</v>
      </c>
      <c r="R25" s="99" t="s">
        <v>127</v>
      </c>
      <c r="S25" s="80">
        <f>T25/1.2</f>
        <v>2416.666666666667</v>
      </c>
      <c r="T25" s="81">
        <v>2900</v>
      </c>
      <c r="U25" s="82"/>
      <c r="V25" s="83"/>
      <c r="W25" s="84">
        <f>V25*S25</f>
        <v>0</v>
      </c>
      <c r="X25" s="85">
        <f>V25*T25</f>
        <v>0</v>
      </c>
      <c r="Y25" s="59"/>
      <c r="Z25" s="86"/>
      <c r="AA25" s="87"/>
      <c r="AB25" s="88"/>
      <c r="AC25" s="89"/>
    </row>
    <row r="26" spans="1:29" ht="15.75" customHeight="1" x14ac:dyDescent="0.2">
      <c r="A26" s="64" t="s">
        <v>130</v>
      </c>
      <c r="B26" s="65" t="s">
        <v>124</v>
      </c>
      <c r="C26" s="66" t="s">
        <v>118</v>
      </c>
      <c r="D26" s="67" t="s">
        <v>119</v>
      </c>
      <c r="E26" s="68" t="s">
        <v>120</v>
      </c>
      <c r="F26" s="69"/>
      <c r="G26" s="70" t="s">
        <v>121</v>
      </c>
      <c r="H26" s="71" t="s">
        <v>134</v>
      </c>
      <c r="I26" s="68" t="s">
        <v>135</v>
      </c>
      <c r="J26" s="72">
        <v>2004</v>
      </c>
      <c r="K26" s="73">
        <v>0.75</v>
      </c>
      <c r="L26" s="74">
        <v>3</v>
      </c>
      <c r="M26" s="75" t="s">
        <v>159</v>
      </c>
      <c r="N26" s="76"/>
      <c r="O26" s="77"/>
      <c r="P26" s="78" t="s">
        <v>146</v>
      </c>
      <c r="Q26" s="79" t="s">
        <v>149</v>
      </c>
      <c r="R26" s="99" t="s">
        <v>127</v>
      </c>
      <c r="S26" s="80">
        <v>1250</v>
      </c>
      <c r="T26" s="81">
        <v>1500</v>
      </c>
      <c r="U26" s="82"/>
      <c r="V26" s="83"/>
      <c r="W26" s="84">
        <f>V26*S26</f>
        <v>0</v>
      </c>
      <c r="X26" s="85">
        <f>V26*T26</f>
        <v>0</v>
      </c>
      <c r="Y26" s="59"/>
      <c r="Z26" s="86"/>
      <c r="AA26" s="87"/>
      <c r="AB26" s="88"/>
      <c r="AC26" s="89"/>
    </row>
    <row r="27" spans="1:29" ht="15.75" customHeight="1" x14ac:dyDescent="0.2">
      <c r="A27" s="64" t="s">
        <v>130</v>
      </c>
      <c r="B27" s="65" t="s">
        <v>124</v>
      </c>
      <c r="C27" s="66" t="s">
        <v>118</v>
      </c>
      <c r="D27" s="67" t="s">
        <v>119</v>
      </c>
      <c r="E27" s="68" t="s">
        <v>120</v>
      </c>
      <c r="F27" s="69"/>
      <c r="G27" s="70" t="s">
        <v>121</v>
      </c>
      <c r="H27" s="71" t="s">
        <v>134</v>
      </c>
      <c r="I27" s="68" t="s">
        <v>135</v>
      </c>
      <c r="J27" s="72">
        <v>2004</v>
      </c>
      <c r="K27" s="73">
        <v>1.5</v>
      </c>
      <c r="L27" s="74">
        <v>1</v>
      </c>
      <c r="M27" s="75" t="s">
        <v>159</v>
      </c>
      <c r="N27" s="76"/>
      <c r="O27" s="77"/>
      <c r="P27" s="78" t="s">
        <v>146</v>
      </c>
      <c r="Q27" s="79" t="s">
        <v>150</v>
      </c>
      <c r="R27" s="99" t="s">
        <v>127</v>
      </c>
      <c r="S27" s="80">
        <v>3333.3333333333335</v>
      </c>
      <c r="T27" s="81">
        <v>4000</v>
      </c>
      <c r="U27" s="82"/>
      <c r="V27" s="83"/>
      <c r="W27" s="84">
        <f>V27*S27</f>
        <v>0</v>
      </c>
      <c r="X27" s="85">
        <f>V27*T27</f>
        <v>0</v>
      </c>
      <c r="Y27" s="59"/>
      <c r="Z27" s="86"/>
      <c r="AA27" s="87"/>
      <c r="AB27" s="88"/>
      <c r="AC27" s="89"/>
    </row>
    <row r="28" spans="1:29" ht="15.75" customHeight="1" x14ac:dyDescent="0.2">
      <c r="A28" s="64" t="s">
        <v>130</v>
      </c>
      <c r="B28" s="65" t="s">
        <v>124</v>
      </c>
      <c r="C28" s="66" t="s">
        <v>118</v>
      </c>
      <c r="D28" s="67" t="s">
        <v>119</v>
      </c>
      <c r="E28" s="68" t="s">
        <v>120</v>
      </c>
      <c r="F28" s="69"/>
      <c r="G28" s="70" t="s">
        <v>121</v>
      </c>
      <c r="H28" s="71" t="s">
        <v>134</v>
      </c>
      <c r="I28" s="68" t="s">
        <v>135</v>
      </c>
      <c r="J28" s="72">
        <v>2006</v>
      </c>
      <c r="K28" s="73">
        <v>0.75</v>
      </c>
      <c r="L28" s="74">
        <v>4</v>
      </c>
      <c r="M28" s="75" t="s">
        <v>159</v>
      </c>
      <c r="N28" s="76"/>
      <c r="O28" s="77"/>
      <c r="P28" s="78" t="s">
        <v>146</v>
      </c>
      <c r="Q28" s="79" t="s">
        <v>151</v>
      </c>
      <c r="R28" s="99" t="s">
        <v>127</v>
      </c>
      <c r="S28" s="80">
        <f>T28/1.2</f>
        <v>1166.6666666666667</v>
      </c>
      <c r="T28" s="81">
        <v>1400</v>
      </c>
      <c r="U28" s="82"/>
      <c r="V28" s="83"/>
      <c r="W28" s="84">
        <f>V28*S28</f>
        <v>0</v>
      </c>
      <c r="X28" s="85">
        <f>V28*T28</f>
        <v>0</v>
      </c>
      <c r="Y28" s="59"/>
      <c r="Z28" s="86"/>
      <c r="AA28" s="87"/>
      <c r="AB28" s="88"/>
      <c r="AC28" s="89"/>
    </row>
    <row r="29" spans="1:29" ht="15.75" customHeight="1" x14ac:dyDescent="0.2">
      <c r="A29" s="64" t="s">
        <v>130</v>
      </c>
      <c r="B29" s="65" t="s">
        <v>124</v>
      </c>
      <c r="C29" s="66" t="s">
        <v>118</v>
      </c>
      <c r="D29" s="67" t="s">
        <v>119</v>
      </c>
      <c r="E29" s="68" t="s">
        <v>120</v>
      </c>
      <c r="F29" s="69"/>
      <c r="G29" s="70" t="s">
        <v>121</v>
      </c>
      <c r="H29" s="71" t="s">
        <v>136</v>
      </c>
      <c r="I29" s="68" t="s">
        <v>122</v>
      </c>
      <c r="J29" s="72" t="s">
        <v>123</v>
      </c>
      <c r="K29" s="73">
        <v>0.75</v>
      </c>
      <c r="L29" s="74">
        <v>21</v>
      </c>
      <c r="M29" s="75" t="s">
        <v>159</v>
      </c>
      <c r="N29" s="76"/>
      <c r="O29" s="77"/>
      <c r="P29" s="78" t="s">
        <v>146</v>
      </c>
      <c r="Q29" s="79" t="s">
        <v>152</v>
      </c>
      <c r="R29" s="99" t="s">
        <v>127</v>
      </c>
      <c r="S29" s="80">
        <f>T29/1.2</f>
        <v>208.33333333333334</v>
      </c>
      <c r="T29" s="81">
        <v>250</v>
      </c>
      <c r="U29" s="82"/>
      <c r="V29" s="83"/>
      <c r="W29" s="84">
        <f>V29*S29</f>
        <v>0</v>
      </c>
      <c r="X29" s="85">
        <f>V29*T29</f>
        <v>0</v>
      </c>
      <c r="Y29" s="59"/>
      <c r="Z29" s="86"/>
      <c r="AA29" s="87"/>
      <c r="AB29" s="88"/>
      <c r="AC29" s="89"/>
    </row>
    <row r="30" spans="1:29" ht="15.75" customHeight="1" x14ac:dyDescent="0.2">
      <c r="A30" s="64" t="s">
        <v>130</v>
      </c>
      <c r="B30" s="65" t="s">
        <v>124</v>
      </c>
      <c r="C30" s="66" t="s">
        <v>118</v>
      </c>
      <c r="D30" s="67" t="s">
        <v>119</v>
      </c>
      <c r="E30" s="68" t="s">
        <v>120</v>
      </c>
      <c r="F30" s="69"/>
      <c r="G30" s="70" t="s">
        <v>121</v>
      </c>
      <c r="H30" s="71" t="s">
        <v>136</v>
      </c>
      <c r="I30" s="68" t="s">
        <v>122</v>
      </c>
      <c r="J30" s="72" t="s">
        <v>123</v>
      </c>
      <c r="K30" s="73">
        <v>0.75</v>
      </c>
      <c r="L30" s="74">
        <v>3</v>
      </c>
      <c r="M30" s="75" t="s">
        <v>159</v>
      </c>
      <c r="N30" s="76"/>
      <c r="O30" s="77"/>
      <c r="P30" s="78" t="s">
        <v>153</v>
      </c>
      <c r="Q30" s="79" t="s">
        <v>154</v>
      </c>
      <c r="R30" s="99" t="s">
        <v>127</v>
      </c>
      <c r="S30" s="80">
        <f>T30/1.2</f>
        <v>208.33333333333334</v>
      </c>
      <c r="T30" s="81">
        <v>250</v>
      </c>
      <c r="U30" s="82"/>
      <c r="V30" s="83"/>
      <c r="W30" s="84">
        <f>V30*S30</f>
        <v>0</v>
      </c>
      <c r="X30" s="85">
        <f>V30*T30</f>
        <v>0</v>
      </c>
      <c r="Y30" s="59"/>
      <c r="Z30" s="86"/>
      <c r="AA30" s="87"/>
      <c r="AB30" s="88"/>
      <c r="AC30" s="89"/>
    </row>
    <row r="31" spans="1:29" ht="15.75" customHeight="1" thickBot="1" x14ac:dyDescent="0.25">
      <c r="A31" s="164" t="s">
        <v>130</v>
      </c>
      <c r="B31" s="165" t="s">
        <v>124</v>
      </c>
      <c r="C31" s="166" t="s">
        <v>118</v>
      </c>
      <c r="D31" s="167" t="s">
        <v>119</v>
      </c>
      <c r="E31" s="168" t="s">
        <v>120</v>
      </c>
      <c r="F31" s="169"/>
      <c r="G31" s="170" t="s">
        <v>121</v>
      </c>
      <c r="H31" s="171" t="s">
        <v>136</v>
      </c>
      <c r="I31" s="168" t="s">
        <v>122</v>
      </c>
      <c r="J31" s="172" t="s">
        <v>123</v>
      </c>
      <c r="K31" s="173">
        <v>0.75</v>
      </c>
      <c r="L31" s="174">
        <v>18</v>
      </c>
      <c r="M31" s="175" t="s">
        <v>159</v>
      </c>
      <c r="N31" s="176"/>
      <c r="O31" s="177"/>
      <c r="P31" s="178" t="s">
        <v>146</v>
      </c>
      <c r="Q31" s="179" t="s">
        <v>155</v>
      </c>
      <c r="R31" s="258" t="s">
        <v>127</v>
      </c>
      <c r="S31" s="266">
        <f>T31/1.2</f>
        <v>208.33333333333334</v>
      </c>
      <c r="T31" s="259">
        <v>250</v>
      </c>
      <c r="U31" s="260"/>
      <c r="V31" s="261"/>
      <c r="W31" s="262">
        <f>V31*S31</f>
        <v>0</v>
      </c>
      <c r="X31" s="263">
        <f>V31*T31</f>
        <v>0</v>
      </c>
      <c r="Y31" s="59"/>
      <c r="Z31" s="86"/>
      <c r="AA31" s="87"/>
      <c r="AB31" s="88"/>
      <c r="AC31" s="89"/>
    </row>
  </sheetData>
  <autoFilter ref="A14:X31" xr:uid="{00000000-0009-0000-0000-000000000000}">
    <sortState xmlns:xlrd2="http://schemas.microsoft.com/office/spreadsheetml/2017/richdata2" ref="A15:X31">
      <sortCondition ref="H14:H31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9">
    <dataValidation type="whole" allowBlank="1" showInputMessage="1" showErrorMessage="1" sqref="Z1:AA12 Z15:AA31" xr:uid="{00000000-0002-0000-0000-000000000000}">
      <formula1>-500</formula1>
      <formula2>500</formula2>
    </dataValidation>
    <dataValidation type="list" allowBlank="1" showInputMessage="1" showErrorMessage="1" sqref="AB1:AB12 AB15:AB3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31" xr:uid="{00000000-0002-0000-0000-000002000000}">
      <formula1>0</formula1>
      <formula2>1000</formula2>
    </dataValidation>
    <dataValidation type="list" allowBlank="1" showInputMessage="1" showErrorMessage="1" sqref="D15:D18" xr:uid="{26566900-9FB6-C54A-972C-0635E1FE7982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15:C18" xr:uid="{3ACF1DC2-CA00-6344-B532-D61C8D4BAE9B}">
      <formula1>"trocken, halbtrocken, süß, n.a."</formula1>
    </dataValidation>
    <dataValidation type="list" allowBlank="1" showInputMessage="1" showErrorMessage="1" sqref="B15:B18" xr:uid="{06080F1C-B05D-3642-BA75-9951082ECFB0}">
      <formula1>"weiß, rot, rosé, n.a."</formula1>
    </dataValidation>
    <dataValidation type="list" allowBlank="1" showInputMessage="1" showErrorMessage="1" sqref="B19:B31" xr:uid="{2F86EB9B-16B2-BD43-8B34-0F4A0EAE2263}">
      <formula1>"rot,weiß,rose"</formula1>
    </dataValidation>
    <dataValidation type="list" allowBlank="1" showInputMessage="1" showErrorMessage="1" sqref="A15:A31" xr:uid="{15A25C29-2FAD-004F-B64A-8C03FE20F2DB}">
      <formula1>"Wein,Schaumwein,Fortfied,Spirituose,Zubehör"</formula1>
    </dataValidation>
    <dataValidation type="list" allowBlank="1" showInputMessage="1" showErrorMessage="1" sqref="C19:C31" xr:uid="{241B3C13-D467-4B4F-B7F1-EC2A212220C8}">
      <formula1>"trocken,süß,halbtrocken,n.a."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9"/>
  </cols>
  <sheetData>
    <row r="1" spans="1:15" ht="17" thickBo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10" customFormat="1" ht="34.5" customHeight="1" x14ac:dyDescent="0.2">
      <c r="D2" s="244" t="s">
        <v>49</v>
      </c>
      <c r="E2" s="245"/>
      <c r="F2" s="111" t="s">
        <v>1</v>
      </c>
      <c r="G2" s="246"/>
      <c r="H2" s="247"/>
      <c r="I2" s="248"/>
      <c r="J2" s="112"/>
      <c r="K2" s="227" t="s">
        <v>2</v>
      </c>
      <c r="L2" s="228"/>
      <c r="M2" s="228"/>
      <c r="N2" s="228"/>
      <c r="O2" s="229"/>
    </row>
    <row r="3" spans="1:15" s="110" customFormat="1" ht="28.5" customHeight="1" thickBot="1" x14ac:dyDescent="0.25">
      <c r="D3" s="230" t="s">
        <v>50</v>
      </c>
      <c r="E3" s="231"/>
      <c r="F3" s="113" t="s">
        <v>3</v>
      </c>
      <c r="G3" s="232"/>
      <c r="H3" s="233"/>
      <c r="I3" s="234"/>
      <c r="J3" s="112"/>
      <c r="K3" s="114" t="s">
        <v>51</v>
      </c>
      <c r="L3" s="115" t="s">
        <v>52</v>
      </c>
      <c r="M3" s="116" t="s">
        <v>63</v>
      </c>
      <c r="N3" s="117" t="s">
        <v>5</v>
      </c>
      <c r="O3" s="118" t="s">
        <v>6</v>
      </c>
    </row>
    <row r="4" spans="1:15" s="110" customFormat="1" ht="32.25" customHeight="1" x14ac:dyDescent="0.2">
      <c r="A4" s="254" t="s">
        <v>53</v>
      </c>
      <c r="B4" s="254"/>
      <c r="C4" s="254"/>
      <c r="D4" s="255" t="s">
        <v>54</v>
      </c>
      <c r="E4" s="231"/>
      <c r="F4" s="119" t="s">
        <v>7</v>
      </c>
      <c r="G4" s="232"/>
      <c r="H4" s="233"/>
      <c r="I4" s="234"/>
      <c r="J4" s="112"/>
      <c r="K4" s="223">
        <f>SUM(K9:K3493)</f>
        <v>0</v>
      </c>
      <c r="L4" s="225">
        <f>SUM(L9:L3493)</f>
        <v>0</v>
      </c>
      <c r="M4" s="217">
        <f>SUM(M9:M3493)</f>
        <v>0</v>
      </c>
      <c r="N4" s="219">
        <f>SUM(N9:N3493)</f>
        <v>0</v>
      </c>
      <c r="O4" s="221">
        <f>SUM(O9:O3493)</f>
        <v>0</v>
      </c>
    </row>
    <row r="5" spans="1:15" s="110" customFormat="1" ht="16.5" customHeight="1" thickBot="1" x14ac:dyDescent="0.25">
      <c r="A5" s="249" t="s">
        <v>102</v>
      </c>
      <c r="B5" s="250"/>
      <c r="D5" s="230" t="s">
        <v>55</v>
      </c>
      <c r="E5" s="231"/>
      <c r="F5" s="120" t="s">
        <v>8</v>
      </c>
      <c r="G5" s="251"/>
      <c r="H5" s="252"/>
      <c r="I5" s="253"/>
      <c r="J5" s="112"/>
      <c r="K5" s="224"/>
      <c r="L5" s="226"/>
      <c r="M5" s="218"/>
      <c r="N5" s="220"/>
      <c r="O5" s="222"/>
    </row>
    <row r="6" spans="1:15" s="110" customFormat="1" ht="50" thickBot="1" x14ac:dyDescent="0.25">
      <c r="D6" s="121"/>
      <c r="E6" s="121"/>
      <c r="F6" s="122"/>
      <c r="G6" s="123"/>
      <c r="H6" s="124"/>
      <c r="I6" s="124"/>
      <c r="J6" s="112"/>
      <c r="K6" s="125"/>
      <c r="L6" s="125"/>
      <c r="M6" s="125"/>
      <c r="N6" s="125"/>
      <c r="O6" s="125"/>
    </row>
    <row r="7" spans="1:15" s="126" customFormat="1" ht="21" x14ac:dyDescent="0.2">
      <c r="A7" s="235" t="s">
        <v>56</v>
      </c>
      <c r="B7" s="236"/>
      <c r="C7" s="236"/>
      <c r="D7" s="237"/>
      <c r="E7" s="238" t="s">
        <v>57</v>
      </c>
      <c r="F7" s="240" t="s">
        <v>58</v>
      </c>
      <c r="G7" s="240" t="s">
        <v>59</v>
      </c>
      <c r="H7" s="242"/>
      <c r="I7" s="243"/>
      <c r="J7" s="256" t="s">
        <v>19</v>
      </c>
      <c r="K7" s="214" t="s">
        <v>25</v>
      </c>
      <c r="L7" s="215"/>
      <c r="M7" s="215"/>
      <c r="N7" s="215"/>
      <c r="O7" s="216"/>
    </row>
    <row r="8" spans="1:15" s="110" customFormat="1" ht="31" thickBot="1" x14ac:dyDescent="0.25">
      <c r="A8" s="127" t="s">
        <v>28</v>
      </c>
      <c r="B8" s="128" t="s">
        <v>60</v>
      </c>
      <c r="C8" s="129" t="s">
        <v>61</v>
      </c>
      <c r="D8" s="130" t="s">
        <v>62</v>
      </c>
      <c r="E8" s="239"/>
      <c r="F8" s="241"/>
      <c r="G8" s="131" t="s">
        <v>51</v>
      </c>
      <c r="H8" s="132" t="s">
        <v>52</v>
      </c>
      <c r="I8" s="133" t="s">
        <v>63</v>
      </c>
      <c r="J8" s="257"/>
      <c r="K8" s="134" t="s">
        <v>64</v>
      </c>
      <c r="L8" s="135" t="s">
        <v>65</v>
      </c>
      <c r="M8" s="135" t="s">
        <v>66</v>
      </c>
      <c r="N8" s="136" t="s">
        <v>5</v>
      </c>
      <c r="O8" s="137" t="s">
        <v>6</v>
      </c>
    </row>
    <row r="9" spans="1:15" s="110" customFormat="1" ht="171" customHeight="1" x14ac:dyDescent="0.2">
      <c r="A9" s="138" t="s">
        <v>67</v>
      </c>
      <c r="B9" s="139" t="s">
        <v>68</v>
      </c>
      <c r="C9" s="140" t="s">
        <v>69</v>
      </c>
      <c r="D9" s="141" t="s">
        <v>70</v>
      </c>
      <c r="E9" s="142"/>
      <c r="F9" s="143" t="s">
        <v>103</v>
      </c>
      <c r="G9" s="144">
        <v>44.1</v>
      </c>
      <c r="H9" s="145">
        <v>87</v>
      </c>
      <c r="I9" s="146">
        <v>257.39999999999998</v>
      </c>
      <c r="J9" s="147"/>
      <c r="K9" s="148"/>
      <c r="L9" s="149"/>
      <c r="M9" s="149"/>
      <c r="N9" s="150">
        <f t="shared" ref="N9:N19" si="0">O9/1.2</f>
        <v>0</v>
      </c>
      <c r="O9" s="151">
        <f t="shared" ref="O9:O12" si="1">K9*G9+L9*H9+M9*I9</f>
        <v>0</v>
      </c>
    </row>
    <row r="10" spans="1:15" s="110" customFormat="1" ht="174.75" customHeight="1" x14ac:dyDescent="0.2">
      <c r="A10" s="138" t="s">
        <v>67</v>
      </c>
      <c r="B10" s="139" t="s">
        <v>43</v>
      </c>
      <c r="C10" s="140" t="s">
        <v>71</v>
      </c>
      <c r="D10" s="141" t="s">
        <v>72</v>
      </c>
      <c r="E10" s="142"/>
      <c r="F10" s="143" t="s">
        <v>104</v>
      </c>
      <c r="G10" s="144">
        <v>42.1</v>
      </c>
      <c r="H10" s="145">
        <v>83</v>
      </c>
      <c r="I10" s="146">
        <v>245.4</v>
      </c>
      <c r="J10" s="147"/>
      <c r="K10" s="148"/>
      <c r="L10" s="149"/>
      <c r="M10" s="149"/>
      <c r="N10" s="150">
        <f t="shared" si="0"/>
        <v>0</v>
      </c>
      <c r="O10" s="151">
        <f t="shared" si="1"/>
        <v>0</v>
      </c>
    </row>
    <row r="11" spans="1:15" s="110" customFormat="1" ht="180" customHeight="1" x14ac:dyDescent="0.2">
      <c r="A11" s="138" t="s">
        <v>67</v>
      </c>
      <c r="B11" s="139" t="s">
        <v>73</v>
      </c>
      <c r="C11" s="140" t="s">
        <v>74</v>
      </c>
      <c r="D11" s="141" t="s">
        <v>75</v>
      </c>
      <c r="E11" s="142"/>
      <c r="F11" s="143" t="s">
        <v>105</v>
      </c>
      <c r="G11" s="144">
        <v>41.1</v>
      </c>
      <c r="H11" s="145">
        <v>81</v>
      </c>
      <c r="I11" s="146">
        <v>239.4</v>
      </c>
      <c r="J11" s="147"/>
      <c r="K11" s="148"/>
      <c r="L11" s="149"/>
      <c r="M11" s="149"/>
      <c r="N11" s="150">
        <f t="shared" si="0"/>
        <v>0</v>
      </c>
      <c r="O11" s="151">
        <f t="shared" si="1"/>
        <v>0</v>
      </c>
    </row>
    <row r="12" spans="1:15" s="110" customFormat="1" ht="187.5" customHeight="1" x14ac:dyDescent="0.2">
      <c r="A12" s="138" t="s">
        <v>67</v>
      </c>
      <c r="B12" s="139" t="s">
        <v>76</v>
      </c>
      <c r="C12" s="140" t="s">
        <v>69</v>
      </c>
      <c r="D12" s="141" t="s">
        <v>77</v>
      </c>
      <c r="E12" s="142"/>
      <c r="F12" s="143" t="s">
        <v>106</v>
      </c>
      <c r="G12" s="144">
        <v>40.1</v>
      </c>
      <c r="H12" s="145">
        <v>79</v>
      </c>
      <c r="I12" s="146">
        <v>233.4</v>
      </c>
      <c r="J12" s="147"/>
      <c r="K12" s="148"/>
      <c r="L12" s="149"/>
      <c r="M12" s="149"/>
      <c r="N12" s="150">
        <f t="shared" si="0"/>
        <v>0</v>
      </c>
      <c r="O12" s="151">
        <f t="shared" si="1"/>
        <v>0</v>
      </c>
    </row>
    <row r="13" spans="1:15" s="110" customFormat="1" ht="174" customHeight="1" x14ac:dyDescent="0.2">
      <c r="A13" s="138" t="s">
        <v>78</v>
      </c>
      <c r="B13" s="139" t="s">
        <v>79</v>
      </c>
      <c r="C13" s="140" t="s">
        <v>80</v>
      </c>
      <c r="D13" s="141" t="s">
        <v>81</v>
      </c>
      <c r="E13" s="142"/>
      <c r="F13" s="143" t="s">
        <v>107</v>
      </c>
      <c r="G13" s="144">
        <v>85.9</v>
      </c>
      <c r="H13" s="145" t="s">
        <v>45</v>
      </c>
      <c r="I13" s="146" t="s">
        <v>45</v>
      </c>
      <c r="J13" s="147"/>
      <c r="K13" s="148"/>
      <c r="L13" s="149" t="s">
        <v>45</v>
      </c>
      <c r="M13" s="149" t="s">
        <v>45</v>
      </c>
      <c r="N13" s="150">
        <f t="shared" si="0"/>
        <v>0</v>
      </c>
      <c r="O13" s="151">
        <f t="shared" ref="O13:O19" si="2">K13*G13</f>
        <v>0</v>
      </c>
    </row>
    <row r="14" spans="1:15" s="110" customFormat="1" ht="176.25" customHeight="1" x14ac:dyDescent="0.2">
      <c r="A14" s="138" t="s">
        <v>78</v>
      </c>
      <c r="B14" s="139" t="s">
        <v>44</v>
      </c>
      <c r="C14" s="140" t="s">
        <v>82</v>
      </c>
      <c r="D14" s="141" t="s">
        <v>83</v>
      </c>
      <c r="E14" s="142"/>
      <c r="F14" s="143" t="s">
        <v>108</v>
      </c>
      <c r="G14" s="144">
        <v>99.9</v>
      </c>
      <c r="H14" s="145" t="s">
        <v>45</v>
      </c>
      <c r="I14" s="146" t="s">
        <v>45</v>
      </c>
      <c r="J14" s="147"/>
      <c r="K14" s="148"/>
      <c r="L14" s="149" t="s">
        <v>45</v>
      </c>
      <c r="M14" s="149" t="s">
        <v>45</v>
      </c>
      <c r="N14" s="150">
        <f t="shared" si="0"/>
        <v>0</v>
      </c>
      <c r="O14" s="151">
        <f t="shared" si="2"/>
        <v>0</v>
      </c>
    </row>
    <row r="15" spans="1:15" s="110" customFormat="1" ht="170.25" customHeight="1" x14ac:dyDescent="0.2">
      <c r="A15" s="138" t="s">
        <v>78</v>
      </c>
      <c r="B15" s="139" t="s">
        <v>84</v>
      </c>
      <c r="C15" s="140" t="s">
        <v>85</v>
      </c>
      <c r="D15" s="141" t="s">
        <v>86</v>
      </c>
      <c r="E15" s="142"/>
      <c r="F15" s="143" t="s">
        <v>109</v>
      </c>
      <c r="G15" s="144">
        <v>39.9</v>
      </c>
      <c r="H15" s="145" t="s">
        <v>45</v>
      </c>
      <c r="I15" s="146" t="s">
        <v>45</v>
      </c>
      <c r="J15" s="147"/>
      <c r="K15" s="148"/>
      <c r="L15" s="149" t="s">
        <v>45</v>
      </c>
      <c r="M15" s="149" t="s">
        <v>45</v>
      </c>
      <c r="N15" s="150">
        <f t="shared" si="0"/>
        <v>0</v>
      </c>
      <c r="O15" s="151">
        <f t="shared" si="2"/>
        <v>0</v>
      </c>
    </row>
    <row r="16" spans="1:15" s="110" customFormat="1" ht="174" customHeight="1" x14ac:dyDescent="0.2">
      <c r="A16" s="138" t="s">
        <v>78</v>
      </c>
      <c r="B16" s="139" t="s">
        <v>87</v>
      </c>
      <c r="C16" s="140" t="s">
        <v>88</v>
      </c>
      <c r="D16" s="141" t="s">
        <v>89</v>
      </c>
      <c r="E16" s="142"/>
      <c r="F16" s="143" t="s">
        <v>110</v>
      </c>
      <c r="G16" s="144">
        <v>55.9</v>
      </c>
      <c r="H16" s="145" t="s">
        <v>45</v>
      </c>
      <c r="I16" s="146" t="s">
        <v>45</v>
      </c>
      <c r="J16" s="147"/>
      <c r="K16" s="148"/>
      <c r="L16" s="149" t="s">
        <v>45</v>
      </c>
      <c r="M16" s="149" t="s">
        <v>45</v>
      </c>
      <c r="N16" s="150">
        <f t="shared" si="0"/>
        <v>0</v>
      </c>
      <c r="O16" s="151">
        <f t="shared" si="2"/>
        <v>0</v>
      </c>
    </row>
    <row r="17" spans="1:15" s="110" customFormat="1" ht="192.75" customHeight="1" x14ac:dyDescent="0.2">
      <c r="A17" s="138" t="s">
        <v>78</v>
      </c>
      <c r="B17" s="139" t="s">
        <v>90</v>
      </c>
      <c r="C17" s="140" t="s">
        <v>91</v>
      </c>
      <c r="D17" s="141" t="s">
        <v>92</v>
      </c>
      <c r="E17" s="142"/>
      <c r="F17" s="143" t="s">
        <v>111</v>
      </c>
      <c r="G17" s="144">
        <v>69.900000000000006</v>
      </c>
      <c r="H17" s="145" t="s">
        <v>45</v>
      </c>
      <c r="I17" s="146" t="s">
        <v>45</v>
      </c>
      <c r="J17" s="147"/>
      <c r="K17" s="148"/>
      <c r="L17" s="149" t="s">
        <v>45</v>
      </c>
      <c r="M17" s="149" t="s">
        <v>45</v>
      </c>
      <c r="N17" s="150">
        <f t="shared" si="0"/>
        <v>0</v>
      </c>
      <c r="O17" s="151">
        <f t="shared" si="2"/>
        <v>0</v>
      </c>
    </row>
    <row r="18" spans="1:15" s="110" customFormat="1" ht="171" customHeight="1" thickBot="1" x14ac:dyDescent="0.25">
      <c r="A18" s="138" t="s">
        <v>78</v>
      </c>
      <c r="B18" s="139" t="s">
        <v>93</v>
      </c>
      <c r="C18" s="140" t="s">
        <v>94</v>
      </c>
      <c r="D18" s="141" t="s">
        <v>95</v>
      </c>
      <c r="E18" s="142"/>
      <c r="F18" s="152" t="s">
        <v>112</v>
      </c>
      <c r="G18" s="144">
        <v>43.9</v>
      </c>
      <c r="H18" s="145" t="s">
        <v>45</v>
      </c>
      <c r="I18" s="146" t="s">
        <v>45</v>
      </c>
      <c r="J18" s="147"/>
      <c r="K18" s="148"/>
      <c r="L18" s="149" t="s">
        <v>45</v>
      </c>
      <c r="M18" s="149" t="s">
        <v>45</v>
      </c>
      <c r="N18" s="150">
        <f t="shared" si="0"/>
        <v>0</v>
      </c>
      <c r="O18" s="151">
        <f t="shared" si="2"/>
        <v>0</v>
      </c>
    </row>
    <row r="19" spans="1:15" s="110" customFormat="1" ht="174.75" customHeight="1" thickBot="1" x14ac:dyDescent="0.25">
      <c r="A19" s="153" t="s">
        <v>78</v>
      </c>
      <c r="B19" s="154" t="s">
        <v>96</v>
      </c>
      <c r="C19" s="155" t="s">
        <v>97</v>
      </c>
      <c r="D19" s="156" t="s">
        <v>98</v>
      </c>
      <c r="E19" s="157"/>
      <c r="F19" s="152" t="s">
        <v>113</v>
      </c>
      <c r="G19" s="158">
        <v>70.900000000000006</v>
      </c>
      <c r="H19" s="145" t="s">
        <v>45</v>
      </c>
      <c r="I19" s="146" t="s">
        <v>45</v>
      </c>
      <c r="J19" s="159"/>
      <c r="K19" s="160"/>
      <c r="L19" s="161" t="s">
        <v>45</v>
      </c>
      <c r="M19" s="161" t="s">
        <v>45</v>
      </c>
      <c r="N19" s="162">
        <f t="shared" si="0"/>
        <v>0</v>
      </c>
      <c r="O19" s="163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Julius Neubauer</cp:lastModifiedBy>
  <cp:revision>3</cp:revision>
  <cp:lastPrinted>2023-04-26T07:18:10Z</cp:lastPrinted>
  <dcterms:created xsi:type="dcterms:W3CDTF">2014-09-02T10:40:28Z</dcterms:created>
  <dcterms:modified xsi:type="dcterms:W3CDTF">2023-04-26T07:18:12Z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