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n/Library/CloudStorage/Dropbox-Trinkreif/Team-Ordner „Trinkreif“/lagerverwaltung/neuzugänge/"/>
    </mc:Choice>
  </mc:AlternateContent>
  <xr:revisionPtr revIDLastSave="0" documentId="13_ncr:1_{A25C86A4-9834-AA43-A7AD-F77A5C4DA484}" xr6:coauthVersionLast="47" xr6:coauthVersionMax="47" xr10:uidLastSave="{00000000-0000-0000-0000-000000000000}"/>
  <bookViews>
    <workbookView xWindow="0" yWindow="500" windowWidth="28800" windowHeight="15840" tabRatio="500" xr2:uid="{00000000-000D-0000-FFFF-FFFF00000000}"/>
  </bookViews>
  <sheets>
    <sheet name="Gesamtliste" sheetId="1" r:id="rId1"/>
    <sheet name="Zalto Denk'Art" sheetId="5" r:id="rId2"/>
  </sheets>
  <definedNames>
    <definedName name="_xlnm._FilterDatabase" localSheetId="0" hidden="1">Gesamtliste!$A$14:$X$438</definedName>
    <definedName name="_xlnm.Print_Area" localSheetId="0">Gesamtliste!$A$1:$X$438</definedName>
    <definedName name="_xlnm.Print_Area" localSheetId="1">'Zalto Denk''Art'!$A$2:$O$19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S15" i="1" l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50" i="1"/>
  <c r="S49" i="1"/>
  <c r="S52" i="1"/>
  <c r="S53" i="1"/>
  <c r="S54" i="1"/>
  <c r="S55" i="1"/>
  <c r="S56" i="1"/>
  <c r="S57" i="1"/>
  <c r="S59" i="1"/>
  <c r="S58" i="1"/>
  <c r="S60" i="1"/>
  <c r="S61" i="1"/>
  <c r="S62" i="1"/>
  <c r="S63" i="1"/>
  <c r="S64" i="1"/>
  <c r="S65" i="1"/>
  <c r="S66" i="1"/>
  <c r="S67" i="1"/>
  <c r="S68" i="1"/>
  <c r="S71" i="1"/>
  <c r="S70" i="1"/>
  <c r="S69" i="1"/>
  <c r="S72" i="1"/>
  <c r="S73" i="1"/>
  <c r="S74" i="1"/>
  <c r="S75" i="1"/>
  <c r="S77" i="1"/>
  <c r="S76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10" i="1"/>
  <c r="S109" i="1"/>
  <c r="S108" i="1"/>
  <c r="S111" i="1"/>
  <c r="S112" i="1"/>
  <c r="S113" i="1"/>
  <c r="S114" i="1"/>
  <c r="S115" i="1"/>
  <c r="S51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2" i="1"/>
  <c r="S171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3" i="1"/>
  <c r="S202" i="1"/>
  <c r="S204" i="1"/>
  <c r="S206" i="1"/>
  <c r="S205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20" i="1"/>
  <c r="S219" i="1"/>
  <c r="S221" i="1"/>
  <c r="S222" i="1"/>
  <c r="S223" i="1"/>
  <c r="S224" i="1"/>
  <c r="S225" i="1"/>
  <c r="S226" i="1"/>
  <c r="S227" i="1"/>
  <c r="S228" i="1"/>
  <c r="S230" i="1"/>
  <c r="S229" i="1"/>
  <c r="S231" i="1"/>
  <c r="S232" i="1"/>
  <c r="S233" i="1"/>
  <c r="S234" i="1"/>
  <c r="S235" i="1"/>
  <c r="S237" i="1"/>
  <c r="S236" i="1"/>
  <c r="S238" i="1"/>
  <c r="S239" i="1"/>
  <c r="S242" i="1"/>
  <c r="S241" i="1"/>
  <c r="S240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6" i="1"/>
  <c r="S265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3" i="1"/>
  <c r="S342" i="1"/>
  <c r="S344" i="1"/>
  <c r="S345" i="1"/>
  <c r="S347" i="1"/>
  <c r="S346" i="1"/>
  <c r="S348" i="1"/>
  <c r="S349" i="1"/>
  <c r="S350" i="1"/>
  <c r="S351" i="1"/>
  <c r="S352" i="1"/>
  <c r="S353" i="1"/>
  <c r="S355" i="1"/>
  <c r="S354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6" i="1"/>
  <c r="S375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O19" i="5"/>
  <c r="N19" i="5" s="1"/>
  <c r="O18" i="5"/>
  <c r="N18" i="5"/>
  <c r="O17" i="5"/>
  <c r="N17" i="5" s="1"/>
  <c r="N4" i="5" s="1"/>
  <c r="O16" i="5"/>
  <c r="N16" i="5"/>
  <c r="O15" i="5"/>
  <c r="N15" i="5"/>
  <c r="O14" i="5"/>
  <c r="N14" i="5"/>
  <c r="O13" i="5"/>
  <c r="N13" i="5"/>
  <c r="O12" i="5"/>
  <c r="N12" i="5"/>
  <c r="O11" i="5"/>
  <c r="N11" i="5"/>
  <c r="O10" i="5"/>
  <c r="N10" i="5"/>
  <c r="O9" i="5"/>
  <c r="O4" i="5" s="1"/>
  <c r="N9" i="5"/>
  <c r="M4" i="5"/>
  <c r="L4" i="5"/>
  <c r="K4" i="5"/>
  <c r="V5" i="1" l="1"/>
  <c r="V4" i="1"/>
  <c r="X438" i="1"/>
  <c r="X437" i="1"/>
  <c r="X436" i="1"/>
  <c r="X435" i="1"/>
  <c r="X434" i="1"/>
  <c r="X433" i="1"/>
  <c r="X432" i="1"/>
  <c r="X431" i="1"/>
  <c r="X430" i="1"/>
  <c r="X429" i="1"/>
  <c r="X428" i="1"/>
  <c r="X427" i="1"/>
  <c r="X426" i="1"/>
  <c r="X425" i="1"/>
  <c r="X424" i="1"/>
  <c r="X423" i="1"/>
  <c r="X422" i="1"/>
  <c r="X421" i="1"/>
  <c r="X420" i="1"/>
  <c r="X419" i="1"/>
  <c r="X418" i="1"/>
  <c r="X417" i="1"/>
  <c r="X416" i="1"/>
  <c r="X415" i="1"/>
  <c r="X414" i="1"/>
  <c r="X413" i="1"/>
  <c r="X411" i="1"/>
  <c r="X409" i="1"/>
  <c r="X408" i="1"/>
  <c r="X407" i="1"/>
  <c r="X406" i="1"/>
  <c r="X405" i="1"/>
  <c r="X404" i="1"/>
  <c r="X403" i="1"/>
  <c r="X402" i="1"/>
  <c r="X401" i="1"/>
  <c r="X400" i="1"/>
  <c r="X399" i="1"/>
  <c r="X398" i="1"/>
  <c r="X397" i="1"/>
  <c r="X396" i="1"/>
  <c r="X395" i="1"/>
  <c r="X394" i="1"/>
  <c r="X393" i="1"/>
  <c r="X392" i="1"/>
  <c r="X391" i="1"/>
  <c r="X390" i="1"/>
  <c r="X389" i="1"/>
  <c r="X388" i="1"/>
  <c r="X386" i="1"/>
  <c r="X385" i="1"/>
  <c r="X384" i="1"/>
  <c r="X383" i="1"/>
  <c r="X382" i="1"/>
  <c r="X381" i="1"/>
  <c r="X379" i="1"/>
  <c r="X377" i="1"/>
  <c r="X375" i="1"/>
  <c r="X376" i="1"/>
  <c r="X374" i="1"/>
  <c r="X373" i="1"/>
  <c r="X372" i="1"/>
  <c r="X371" i="1"/>
  <c r="X370" i="1"/>
  <c r="X369" i="1"/>
  <c r="X368" i="1"/>
  <c r="X367" i="1"/>
  <c r="X365" i="1"/>
  <c r="X364" i="1"/>
  <c r="X363" i="1"/>
  <c r="X362" i="1"/>
  <c r="X360" i="1"/>
  <c r="X359" i="1"/>
  <c r="X358" i="1"/>
  <c r="X356" i="1"/>
  <c r="X354" i="1"/>
  <c r="X355" i="1"/>
  <c r="X353" i="1"/>
  <c r="X352" i="1"/>
  <c r="X351" i="1"/>
  <c r="X350" i="1"/>
  <c r="X349" i="1"/>
  <c r="X348" i="1"/>
  <c r="X346" i="1"/>
  <c r="X347" i="1"/>
  <c r="X345" i="1"/>
  <c r="X344" i="1"/>
  <c r="X342" i="1"/>
  <c r="X343" i="1"/>
  <c r="X341" i="1"/>
  <c r="X340" i="1"/>
  <c r="X339" i="1"/>
  <c r="X338" i="1"/>
  <c r="X337" i="1"/>
  <c r="X336" i="1"/>
  <c r="X335" i="1"/>
  <c r="X334" i="1"/>
  <c r="X333" i="1"/>
  <c r="X332" i="1"/>
  <c r="X331" i="1"/>
  <c r="X330" i="1"/>
  <c r="X329" i="1"/>
  <c r="X328" i="1"/>
  <c r="X327" i="1"/>
  <c r="X326" i="1"/>
  <c r="X325" i="1"/>
  <c r="X324" i="1"/>
  <c r="X323" i="1"/>
  <c r="X322" i="1"/>
  <c r="X321" i="1"/>
  <c r="X320" i="1"/>
  <c r="X318" i="1"/>
  <c r="X317" i="1"/>
  <c r="X316" i="1"/>
  <c r="X315" i="1"/>
  <c r="X314" i="1"/>
  <c r="X313" i="1"/>
  <c r="X312" i="1"/>
  <c r="X311" i="1"/>
  <c r="X310" i="1"/>
  <c r="X305" i="1"/>
  <c r="X304" i="1"/>
  <c r="X303" i="1"/>
  <c r="X302" i="1"/>
  <c r="X301" i="1"/>
  <c r="X300" i="1"/>
  <c r="X299" i="1"/>
  <c r="X298" i="1"/>
  <c r="X297" i="1"/>
  <c r="X296" i="1"/>
  <c r="X295" i="1"/>
  <c r="X294" i="1"/>
  <c r="X293" i="1"/>
  <c r="X292" i="1"/>
  <c r="X291" i="1"/>
  <c r="X289" i="1"/>
  <c r="X288" i="1"/>
  <c r="X287" i="1"/>
  <c r="X286" i="1"/>
  <c r="X284" i="1"/>
  <c r="X283" i="1"/>
  <c r="X282" i="1"/>
  <c r="X281" i="1"/>
  <c r="X280" i="1"/>
  <c r="X279" i="1"/>
  <c r="X278" i="1"/>
  <c r="X277" i="1"/>
  <c r="X276" i="1"/>
  <c r="X275" i="1"/>
  <c r="X274" i="1"/>
  <c r="X272" i="1"/>
  <c r="X271" i="1"/>
  <c r="X269" i="1"/>
  <c r="X268" i="1"/>
  <c r="X265" i="1"/>
  <c r="X266" i="1"/>
  <c r="X264" i="1"/>
  <c r="X263" i="1"/>
  <c r="X262" i="1"/>
  <c r="X261" i="1"/>
  <c r="X258" i="1"/>
  <c r="X257" i="1"/>
  <c r="X256" i="1"/>
  <c r="X252" i="1"/>
  <c r="X251" i="1"/>
  <c r="X250" i="1"/>
  <c r="X249" i="1"/>
  <c r="X247" i="1"/>
  <c r="X246" i="1"/>
  <c r="X244" i="1"/>
  <c r="X243" i="1"/>
  <c r="X242" i="1"/>
  <c r="X236" i="1"/>
  <c r="X237" i="1"/>
  <c r="X235" i="1"/>
  <c r="X234" i="1"/>
  <c r="X233" i="1"/>
  <c r="X232" i="1"/>
  <c r="X231" i="1"/>
  <c r="X229" i="1"/>
  <c r="X230" i="1"/>
  <c r="X228" i="1"/>
  <c r="X227" i="1"/>
  <c r="X226" i="1"/>
  <c r="X225" i="1"/>
  <c r="X224" i="1"/>
  <c r="X223" i="1"/>
  <c r="X222" i="1"/>
  <c r="X221" i="1"/>
  <c r="X219" i="1"/>
  <c r="X220" i="1"/>
  <c r="X218" i="1"/>
  <c r="X217" i="1"/>
  <c r="X216" i="1"/>
  <c r="X215" i="1"/>
  <c r="X214" i="1"/>
  <c r="X213" i="1"/>
  <c r="X212" i="1"/>
  <c r="X211" i="1"/>
  <c r="X210" i="1"/>
  <c r="X208" i="1"/>
  <c r="X207" i="1"/>
  <c r="X205" i="1"/>
  <c r="X206" i="1"/>
  <c r="X204" i="1"/>
  <c r="X202" i="1"/>
  <c r="X203" i="1"/>
  <c r="X201" i="1"/>
  <c r="X200" i="1"/>
  <c r="X199" i="1"/>
  <c r="X198" i="1"/>
  <c r="X197" i="1"/>
  <c r="X196" i="1"/>
  <c r="X195" i="1"/>
  <c r="X194" i="1"/>
  <c r="X193" i="1"/>
  <c r="X191" i="1"/>
  <c r="X190" i="1"/>
  <c r="X189" i="1"/>
  <c r="X188" i="1"/>
  <c r="X186" i="1"/>
  <c r="X185" i="1"/>
  <c r="X184" i="1"/>
  <c r="X183" i="1"/>
  <c r="X182" i="1"/>
  <c r="X181" i="1"/>
  <c r="X180" i="1"/>
  <c r="X179" i="1"/>
  <c r="X178" i="1"/>
  <c r="X177" i="1"/>
  <c r="X176" i="1"/>
  <c r="X175" i="1"/>
  <c r="X174" i="1"/>
  <c r="X173" i="1"/>
  <c r="X171" i="1"/>
  <c r="X172" i="1"/>
  <c r="X170" i="1"/>
  <c r="X169" i="1"/>
  <c r="X168" i="1"/>
  <c r="X167" i="1"/>
  <c r="X166" i="1"/>
  <c r="X165" i="1"/>
  <c r="X164" i="1"/>
  <c r="X163" i="1"/>
  <c r="X162" i="1"/>
  <c r="X161" i="1"/>
  <c r="X160" i="1"/>
  <c r="X159" i="1"/>
  <c r="X158" i="1"/>
  <c r="X157" i="1"/>
  <c r="X156" i="1"/>
  <c r="X155" i="1"/>
  <c r="X154" i="1"/>
  <c r="X153" i="1"/>
  <c r="X151" i="1"/>
  <c r="X150" i="1"/>
  <c r="X149" i="1"/>
  <c r="X148" i="1"/>
  <c r="X147" i="1"/>
  <c r="X146" i="1"/>
  <c r="X145" i="1"/>
  <c r="X144" i="1"/>
  <c r="X143" i="1"/>
  <c r="X142" i="1"/>
  <c r="X141" i="1"/>
  <c r="X140" i="1"/>
  <c r="X139" i="1"/>
  <c r="X138" i="1"/>
  <c r="X137" i="1"/>
  <c r="X136" i="1"/>
  <c r="X135" i="1"/>
  <c r="X134" i="1"/>
  <c r="X133" i="1"/>
  <c r="X132" i="1"/>
  <c r="X131" i="1"/>
  <c r="X130" i="1"/>
  <c r="X129" i="1"/>
  <c r="X128" i="1"/>
  <c r="X127" i="1"/>
  <c r="X126" i="1"/>
  <c r="X125" i="1"/>
  <c r="X124" i="1"/>
  <c r="X123" i="1"/>
  <c r="X122" i="1"/>
  <c r="X121" i="1"/>
  <c r="X120" i="1"/>
  <c r="X119" i="1"/>
  <c r="X118" i="1"/>
  <c r="X117" i="1"/>
  <c r="X116" i="1"/>
  <c r="X51" i="1"/>
  <c r="X115" i="1"/>
  <c r="X114" i="1"/>
  <c r="X113" i="1"/>
  <c r="X112" i="1"/>
  <c r="X111" i="1"/>
  <c r="X108" i="1"/>
  <c r="X109" i="1"/>
  <c r="X110" i="1"/>
  <c r="X107" i="1"/>
  <c r="X106" i="1"/>
  <c r="X104" i="1"/>
  <c r="X103" i="1"/>
  <c r="X102" i="1"/>
  <c r="X101" i="1"/>
  <c r="X100" i="1"/>
  <c r="X99" i="1"/>
  <c r="X98" i="1"/>
  <c r="X97" i="1"/>
  <c r="X96" i="1"/>
  <c r="X95" i="1"/>
  <c r="X94" i="1"/>
  <c r="X93" i="1"/>
  <c r="X92" i="1"/>
  <c r="X91" i="1"/>
  <c r="X90" i="1"/>
  <c r="X89" i="1"/>
  <c r="X88" i="1"/>
  <c r="X87" i="1"/>
  <c r="X86" i="1"/>
  <c r="X85" i="1"/>
  <c r="X84" i="1"/>
  <c r="X83" i="1"/>
  <c r="X82" i="1"/>
  <c r="X81" i="1"/>
  <c r="X80" i="1"/>
  <c r="X79" i="1"/>
  <c r="X78" i="1"/>
  <c r="X76" i="1"/>
  <c r="X77" i="1"/>
  <c r="X75" i="1"/>
  <c r="X74" i="1"/>
  <c r="X73" i="1"/>
  <c r="X69" i="1"/>
  <c r="X70" i="1"/>
  <c r="X71" i="1"/>
  <c r="X68" i="1"/>
  <c r="X67" i="1"/>
  <c r="X66" i="1"/>
  <c r="X65" i="1"/>
  <c r="X64" i="1"/>
  <c r="X63" i="1"/>
  <c r="X62" i="1"/>
  <c r="X61" i="1"/>
  <c r="X60" i="1"/>
  <c r="X58" i="1"/>
  <c r="X59" i="1"/>
  <c r="X57" i="1"/>
  <c r="X56" i="1"/>
  <c r="X55" i="1"/>
  <c r="X54" i="1"/>
  <c r="X53" i="1"/>
  <c r="X52" i="1"/>
  <c r="X49" i="1"/>
  <c r="X50" i="1"/>
  <c r="X48" i="1"/>
  <c r="X47" i="1"/>
  <c r="X46" i="1"/>
  <c r="X45" i="1"/>
  <c r="X44" i="1"/>
  <c r="X43" i="1"/>
  <c r="X42" i="1"/>
  <c r="X40" i="1"/>
  <c r="X39" i="1"/>
  <c r="X38" i="1"/>
  <c r="X37" i="1"/>
  <c r="X36" i="1"/>
  <c r="X35" i="1"/>
  <c r="X33" i="1"/>
  <c r="X32" i="1"/>
  <c r="X31" i="1"/>
  <c r="X30" i="1"/>
  <c r="X29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5" i="1" l="1"/>
  <c r="X4" i="1"/>
  <c r="W16" i="1"/>
  <c r="W15" i="1"/>
  <c r="W17" i="1"/>
  <c r="W18" i="1"/>
  <c r="W19" i="1"/>
  <c r="W20" i="1"/>
  <c r="W21" i="1"/>
  <c r="W22" i="1"/>
  <c r="W23" i="1"/>
  <c r="W24" i="1"/>
  <c r="W25" i="1"/>
  <c r="W26" i="1"/>
  <c r="W27" i="1"/>
  <c r="W29" i="1"/>
  <c r="W30" i="1"/>
  <c r="W31" i="1"/>
  <c r="W32" i="1"/>
  <c r="W33" i="1"/>
  <c r="W35" i="1"/>
  <c r="W36" i="1"/>
  <c r="W37" i="1"/>
  <c r="W38" i="1"/>
  <c r="W39" i="1"/>
  <c r="W40" i="1"/>
  <c r="W42" i="1"/>
  <c r="W43" i="1"/>
  <c r="W44" i="1"/>
  <c r="W45" i="1"/>
  <c r="W46" i="1"/>
  <c r="W47" i="1"/>
  <c r="W48" i="1"/>
  <c r="W50" i="1"/>
  <c r="W49" i="1"/>
  <c r="W52" i="1"/>
  <c r="W53" i="1"/>
  <c r="W54" i="1"/>
  <c r="W55" i="1"/>
  <c r="W56" i="1"/>
  <c r="W57" i="1"/>
  <c r="W59" i="1"/>
  <c r="W58" i="1"/>
  <c r="W60" i="1"/>
  <c r="W61" i="1"/>
  <c r="W62" i="1"/>
  <c r="W63" i="1"/>
  <c r="W64" i="1"/>
  <c r="W65" i="1"/>
  <c r="W66" i="1"/>
  <c r="W67" i="1"/>
  <c r="W68" i="1"/>
  <c r="W71" i="1"/>
  <c r="W70" i="1"/>
  <c r="W69" i="1"/>
  <c r="W73" i="1"/>
  <c r="W74" i="1"/>
  <c r="W75" i="1"/>
  <c r="W77" i="1"/>
  <c r="W76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6" i="1"/>
  <c r="W107" i="1"/>
  <c r="W110" i="1"/>
  <c r="W109" i="1"/>
  <c r="W108" i="1"/>
  <c r="W111" i="1"/>
  <c r="W112" i="1"/>
  <c r="W113" i="1"/>
  <c r="W114" i="1"/>
  <c r="W115" i="1"/>
  <c r="W51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2" i="1"/>
  <c r="W171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8" i="1"/>
  <c r="W189" i="1"/>
  <c r="W190" i="1"/>
  <c r="W191" i="1"/>
  <c r="W193" i="1"/>
  <c r="W194" i="1"/>
  <c r="W195" i="1"/>
  <c r="W196" i="1"/>
  <c r="W197" i="1"/>
  <c r="W198" i="1"/>
  <c r="W199" i="1"/>
  <c r="W200" i="1"/>
  <c r="W201" i="1"/>
  <c r="W203" i="1"/>
  <c r="W202" i="1"/>
  <c r="W204" i="1"/>
  <c r="W206" i="1"/>
  <c r="W205" i="1"/>
  <c r="W207" i="1"/>
  <c r="W208" i="1"/>
  <c r="W210" i="1"/>
  <c r="W211" i="1"/>
  <c r="W212" i="1"/>
  <c r="W213" i="1"/>
  <c r="W214" i="1"/>
  <c r="W215" i="1"/>
  <c r="W216" i="1"/>
  <c r="W217" i="1"/>
  <c r="W218" i="1"/>
  <c r="W220" i="1"/>
  <c r="W219" i="1"/>
  <c r="W221" i="1"/>
  <c r="W222" i="1"/>
  <c r="W223" i="1"/>
  <c r="W224" i="1"/>
  <c r="W225" i="1"/>
  <c r="W226" i="1"/>
  <c r="W227" i="1"/>
  <c r="W228" i="1"/>
  <c r="W230" i="1"/>
  <c r="W229" i="1"/>
  <c r="W231" i="1"/>
  <c r="W232" i="1"/>
  <c r="W233" i="1"/>
  <c r="W234" i="1"/>
  <c r="W235" i="1"/>
  <c r="W237" i="1"/>
  <c r="W236" i="1"/>
  <c r="W242" i="1"/>
  <c r="W243" i="1"/>
  <c r="W244" i="1"/>
  <c r="W246" i="1"/>
  <c r="W247" i="1"/>
  <c r="W249" i="1"/>
  <c r="W250" i="1"/>
  <c r="W251" i="1"/>
  <c r="W252" i="1"/>
  <c r="W256" i="1"/>
  <c r="W257" i="1"/>
  <c r="W258" i="1"/>
  <c r="W261" i="1"/>
  <c r="W262" i="1"/>
  <c r="W263" i="1"/>
  <c r="W264" i="1"/>
  <c r="W266" i="1"/>
  <c r="W265" i="1"/>
  <c r="W268" i="1"/>
  <c r="W269" i="1"/>
  <c r="W271" i="1"/>
  <c r="W272" i="1"/>
  <c r="W274" i="1"/>
  <c r="W275" i="1"/>
  <c r="W276" i="1"/>
  <c r="W277" i="1"/>
  <c r="W278" i="1"/>
  <c r="W279" i="1"/>
  <c r="W280" i="1"/>
  <c r="W281" i="1"/>
  <c r="W282" i="1"/>
  <c r="W283" i="1"/>
  <c r="W284" i="1"/>
  <c r="W286" i="1"/>
  <c r="W287" i="1"/>
  <c r="W288" i="1"/>
  <c r="W289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05" i="1"/>
  <c r="W310" i="1"/>
  <c r="W311" i="1"/>
  <c r="W312" i="1"/>
  <c r="W313" i="1"/>
  <c r="W314" i="1"/>
  <c r="W315" i="1"/>
  <c r="W316" i="1"/>
  <c r="W317" i="1"/>
  <c r="W318" i="1"/>
  <c r="W320" i="1"/>
  <c r="W321" i="1"/>
  <c r="W322" i="1"/>
  <c r="W323" i="1"/>
  <c r="W324" i="1"/>
  <c r="W325" i="1"/>
  <c r="W326" i="1"/>
  <c r="W327" i="1"/>
  <c r="W328" i="1"/>
  <c r="W329" i="1"/>
  <c r="W330" i="1"/>
  <c r="W331" i="1"/>
  <c r="W332" i="1"/>
  <c r="W333" i="1"/>
  <c r="W334" i="1"/>
  <c r="W335" i="1"/>
  <c r="W336" i="1"/>
  <c r="W337" i="1"/>
  <c r="W338" i="1"/>
  <c r="W339" i="1"/>
  <c r="W340" i="1"/>
  <c r="W341" i="1"/>
  <c r="W343" i="1"/>
  <c r="W342" i="1"/>
  <c r="W344" i="1"/>
  <c r="W345" i="1"/>
  <c r="W347" i="1"/>
  <c r="W346" i="1"/>
  <c r="W348" i="1"/>
  <c r="W349" i="1"/>
  <c r="W350" i="1"/>
  <c r="W351" i="1"/>
  <c r="W352" i="1"/>
  <c r="W353" i="1"/>
  <c r="W355" i="1"/>
  <c r="W354" i="1"/>
  <c r="W356" i="1"/>
  <c r="W358" i="1"/>
  <c r="W359" i="1"/>
  <c r="W360" i="1"/>
  <c r="W362" i="1"/>
  <c r="W363" i="1"/>
  <c r="W364" i="1"/>
  <c r="W365" i="1"/>
  <c r="W367" i="1"/>
  <c r="W368" i="1"/>
  <c r="W369" i="1"/>
  <c r="W370" i="1"/>
  <c r="W371" i="1"/>
  <c r="W372" i="1"/>
  <c r="W373" i="1"/>
  <c r="W374" i="1"/>
  <c r="W376" i="1"/>
  <c r="W375" i="1"/>
  <c r="W377" i="1"/>
  <c r="W379" i="1"/>
  <c r="W381" i="1"/>
  <c r="W382" i="1"/>
  <c r="W383" i="1"/>
  <c r="W384" i="1"/>
  <c r="W385" i="1"/>
  <c r="W386" i="1"/>
  <c r="W388" i="1"/>
  <c r="W389" i="1"/>
  <c r="W390" i="1"/>
  <c r="W391" i="1"/>
  <c r="W392" i="1"/>
  <c r="W393" i="1"/>
  <c r="W394" i="1"/>
  <c r="W395" i="1"/>
  <c r="W396" i="1"/>
  <c r="W397" i="1"/>
  <c r="W398" i="1"/>
  <c r="W399" i="1"/>
  <c r="W400" i="1"/>
  <c r="W401" i="1"/>
  <c r="W402" i="1"/>
  <c r="W403" i="1"/>
  <c r="W404" i="1"/>
  <c r="W405" i="1"/>
  <c r="W406" i="1"/>
  <c r="W407" i="1"/>
  <c r="W408" i="1"/>
  <c r="W409" i="1"/>
  <c r="W411" i="1"/>
  <c r="W413" i="1"/>
  <c r="W414" i="1"/>
  <c r="W415" i="1"/>
  <c r="W416" i="1"/>
  <c r="W417" i="1"/>
  <c r="W418" i="1"/>
  <c r="W419" i="1"/>
  <c r="W420" i="1"/>
  <c r="W421" i="1"/>
  <c r="W422" i="1"/>
  <c r="W423" i="1"/>
  <c r="W424" i="1"/>
  <c r="W425" i="1"/>
  <c r="W426" i="1"/>
  <c r="W427" i="1"/>
  <c r="W428" i="1"/>
  <c r="W429" i="1"/>
  <c r="W430" i="1"/>
  <c r="W431" i="1"/>
  <c r="W432" i="1"/>
  <c r="W433" i="1"/>
  <c r="W434" i="1"/>
  <c r="W435" i="1"/>
  <c r="W436" i="1"/>
  <c r="W437" i="1"/>
  <c r="W438" i="1"/>
  <c r="W4" i="1" l="1"/>
  <c r="W5" i="1"/>
  <c r="V6" i="1"/>
  <c r="X10" i="1" l="1"/>
  <c r="W6" i="1" l="1"/>
  <c r="X9" i="1" s="1"/>
  <c r="X6" i="1"/>
  <c r="X11" i="1" l="1"/>
</calcChain>
</file>

<file path=xl/sharedStrings.xml><?xml version="1.0" encoding="utf-8"?>
<sst xmlns="http://schemas.openxmlformats.org/spreadsheetml/2006/main" count="5286" uniqueCount="1185">
  <si>
    <t>First come. First serve. / Es gelten unsere AGB's. www.trinkreif.at / info@trinkreif.at / +4319974145</t>
  </si>
  <si>
    <t xml:space="preserve">NAME &amp; RECHNUNGSADRESSE     </t>
  </si>
  <si>
    <t>SUMME BESTELLUNG</t>
  </si>
  <si>
    <t xml:space="preserve">TELEFON &amp; E-MAIL    </t>
  </si>
  <si>
    <t>STK</t>
  </si>
  <si>
    <t>GESAMT EXKL. MWST</t>
  </si>
  <si>
    <t>GESAMT INKL. MWST</t>
  </si>
  <si>
    <t xml:space="preserve">VERSAND / ABHOLUNG     </t>
  </si>
  <si>
    <t xml:space="preserve">LIEFERADRESSE / ANMERKUNGEN     </t>
  </si>
  <si>
    <t>BESTANDSPRÜFUNG</t>
  </si>
  <si>
    <t>Versand netto</t>
  </si>
  <si>
    <t>FAKTURIERUNG</t>
  </si>
  <si>
    <t>Gesamt netto</t>
  </si>
  <si>
    <t>ZAHLUNGSEINGANG</t>
  </si>
  <si>
    <t>MWSt</t>
  </si>
  <si>
    <t>VERSAND</t>
  </si>
  <si>
    <t>Gesamt brutto</t>
  </si>
  <si>
    <t>DIFF.</t>
  </si>
  <si>
    <t>GRUND</t>
  </si>
  <si>
    <t>ANMERKUNGEN</t>
  </si>
  <si>
    <t>KATEGORIE</t>
  </si>
  <si>
    <t>REGION</t>
  </si>
  <si>
    <t>WEIN</t>
  </si>
  <si>
    <t>PREIS / FLASCHE</t>
  </si>
  <si>
    <t>SELEKTION</t>
  </si>
  <si>
    <t>BESTELLUNG</t>
  </si>
  <si>
    <t>BESTELL-MENGE</t>
  </si>
  <si>
    <t>AB-WEICHUNG</t>
  </si>
  <si>
    <t>Kategorie</t>
  </si>
  <si>
    <t>Farbe</t>
  </si>
  <si>
    <t>Suesse</t>
  </si>
  <si>
    <t>Land</t>
  </si>
  <si>
    <t>Region</t>
  </si>
  <si>
    <t>Appelation</t>
  </si>
  <si>
    <t>Weingut</t>
  </si>
  <si>
    <t>Weinbezeichnung</t>
  </si>
  <si>
    <t>Rebsorte</t>
  </si>
  <si>
    <t>JG</t>
  </si>
  <si>
    <t>EH</t>
  </si>
  <si>
    <t>Lagerort</t>
  </si>
  <si>
    <t>ID</t>
  </si>
  <si>
    <t>VK exkl.</t>
  </si>
  <si>
    <t>VK inkl.</t>
  </si>
  <si>
    <t>Bordeaux</t>
  </si>
  <si>
    <t>Mystique</t>
  </si>
  <si>
    <t>n.a.</t>
  </si>
  <si>
    <t>Umsatzbesteuert</t>
  </si>
  <si>
    <t>GESAMT</t>
  </si>
  <si>
    <t>Differenzbesteuert</t>
  </si>
  <si>
    <t>trinkreif Premium Vintage Wine      Handels GmbH</t>
  </si>
  <si>
    <t>Tel. 01-9974145</t>
  </si>
  <si>
    <t>1er</t>
  </si>
  <si>
    <t>2er</t>
  </si>
  <si>
    <t>ZALTO DENK'ART</t>
  </si>
  <si>
    <t>info@trinkreif.at</t>
  </si>
  <si>
    <t>Es gelten unsere AGB.</t>
  </si>
  <si>
    <t>PRODUKT</t>
  </si>
  <si>
    <t>FOTO</t>
  </si>
  <si>
    <t>VERWENDUNG</t>
  </si>
  <si>
    <t>PREISE INKL. MWST</t>
  </si>
  <si>
    <t>Glas</t>
  </si>
  <si>
    <t>Glashöhe</t>
  </si>
  <si>
    <t>Füllmenge</t>
  </si>
  <si>
    <t>6er</t>
  </si>
  <si>
    <t xml:space="preserve"> 1er</t>
  </si>
  <si>
    <t xml:space="preserve"> 2er</t>
  </si>
  <si>
    <t xml:space="preserve"> 6er</t>
  </si>
  <si>
    <t>Weinglas</t>
  </si>
  <si>
    <t>Burgunder</t>
  </si>
  <si>
    <t>230 mm</t>
  </si>
  <si>
    <t>960 ml</t>
  </si>
  <si>
    <t>240 mm</t>
  </si>
  <si>
    <t>765 ml</t>
  </si>
  <si>
    <t>Universal</t>
  </si>
  <si>
    <t>235 mm</t>
  </si>
  <si>
    <t>530 ml</t>
  </si>
  <si>
    <t>Weisswein</t>
  </si>
  <si>
    <t>400 ml</t>
  </si>
  <si>
    <t>Karaffe</t>
  </si>
  <si>
    <t>Axium</t>
  </si>
  <si>
    <t>204 mm</t>
  </si>
  <si>
    <t>1450 ml</t>
  </si>
  <si>
    <t>185 mm</t>
  </si>
  <si>
    <t>1900 ml</t>
  </si>
  <si>
    <t>Karaffe No. 25</t>
  </si>
  <si>
    <t>175 mm</t>
  </si>
  <si>
    <t>350 ml</t>
  </si>
  <si>
    <t>Karaffe No. 75</t>
  </si>
  <si>
    <t>248 mm</t>
  </si>
  <si>
    <t>820 ml</t>
  </si>
  <si>
    <t>Karaffe No. 150</t>
  </si>
  <si>
    <t>300 mm</t>
  </si>
  <si>
    <t>1600 ml</t>
  </si>
  <si>
    <t>Schüttkaraffe klein</t>
  </si>
  <si>
    <t>130 mm</t>
  </si>
  <si>
    <t>610 ml</t>
  </si>
  <si>
    <t>Schüttkaraffe gross</t>
  </si>
  <si>
    <t>210 mm</t>
  </si>
  <si>
    <t>2600 ml</t>
  </si>
  <si>
    <t>GESAMT EXKL. ausweisbarer MWST</t>
  </si>
  <si>
    <t>GESAMT INKL. ausweisbarer MWST</t>
  </si>
  <si>
    <t>U/D</t>
  </si>
  <si>
    <t>Gereifte, hochwertige Burgunder(weiß &amp; rot) / Grüner Veltliner "Grand Cru" / Piemont / Rhone-Süd / Blaufränkisch  - - - - -  persönliche Gravur pro Glas ab 
2,50 Euro inkl. MWSt</t>
  </si>
  <si>
    <t>Schwere, gereifte Weißweine / junger deutscher Riesling "Grand Cru" / Jahrgangschampagner / Syrah / Bordeaux / Neue Welt / Supertuscans  - - - - -  
persönliche Gravur pro Glas ab 
2,50 Euro inkl. MWSt</t>
  </si>
  <si>
    <t>Smaragde / Champagner / Sekt mit Jahrgang / deutscher Riesling gereift / sehr reifer Bordeaux &amp; Burgunder / österreichische Cuvees   - - - - -  persönliche Gravur pro Glas ab 
2,50 Euro inkl. MWSt</t>
  </si>
  <si>
    <t>Leichte, junge Weissweine / Sekt ohne Jahrgang / Bier   - - - - -  persönliche Gravur pro Glas ab 
2,50 Euro inkl. MWSt</t>
  </si>
  <si>
    <t>Klassische Einzelflaschen-Karaffe für Rotweine und Weissweine die viel Luft brauchen.   - - - - -  
persönliche Gravur pro Stück ab 
10,00 Euro inkl. MWSt</t>
  </si>
  <si>
    <t>Ideal für Rotweine, die viel Luft brauchen und Magnums, welche nach belüften nicht mehr gekühlt werden müssen/sollen. - - - - -  
persönliche Gravur pro Stück ab 
10,00 Euro inkl. MWSt</t>
  </si>
  <si>
    <t>Das Baby unten den Karaffen dient mehr als Nachfolger der Glaskännchen um ein Viertel zu servieren. - - - - - 
persönliche Gravur pro Stück ab 
10,00 Euro inkl. MWSt</t>
  </si>
  <si>
    <t>Schaumwein / Weine welche weiterhin gekühlt werden sollen (passt in Kühlmanschetten / Kühlschranktüre) - - - - -  
persönliche Gravur pro Stück ab 
10,00 Euro inkl. MWSt</t>
  </si>
  <si>
    <t>Ideal für Magnums, welche nach dem belüften gekühlt werden müssen/sollen. - - - - -  
persönliche Gravur pro Stück ab 
10,00 Euro inkl. MWSt</t>
  </si>
  <si>
    <t>Schüttkaraffe für Weinreste zur persönlichen Verwendung. Erhältlich in den Farben grau, grün und rot. - - - - -  
persönliche Gravur pro Stück ab 
10,00 Euro inkl. MWSt</t>
  </si>
  <si>
    <t>Schüttkaraffe für Weinreste im Tischformat. Erhältlich in den Farben grau, grün und rot. - - - - -  
persönliche Gravur pro Stück ab 
10,00 Euro inkl. MWSt</t>
  </si>
  <si>
    <t>Füllstand // Fill Level</t>
  </si>
  <si>
    <t>Kapsel // Capsule</t>
  </si>
  <si>
    <t>Etikette // Label</t>
  </si>
  <si>
    <t>ZUSTAND / CONDITION</t>
  </si>
  <si>
    <t>STAND 22-06-2023</t>
  </si>
  <si>
    <t>Wein</t>
  </si>
  <si>
    <t>rot</t>
  </si>
  <si>
    <t>trocken</t>
  </si>
  <si>
    <t>Australien</t>
  </si>
  <si>
    <t>Penfolds</t>
  </si>
  <si>
    <t>Grange</t>
  </si>
  <si>
    <t>Syrah</t>
  </si>
  <si>
    <t>Salomon Estate</t>
  </si>
  <si>
    <t>Shiraz Finniss River</t>
  </si>
  <si>
    <t>weiß</t>
  </si>
  <si>
    <t>Deutschland</t>
  </si>
  <si>
    <t>Mosel</t>
  </si>
  <si>
    <t>Clemens Busch</t>
  </si>
  <si>
    <t>Riesling Marienburg Falkenlay</t>
  </si>
  <si>
    <t>Riesling</t>
  </si>
  <si>
    <t>Grans Fassian</t>
  </si>
  <si>
    <t>Riesling Apotheke GG</t>
  </si>
  <si>
    <t>süß</t>
  </si>
  <si>
    <t>Riesling Apotheke SL</t>
  </si>
  <si>
    <t>Riesling Laurentiuslay GG</t>
  </si>
  <si>
    <t>Grans-Fassian</t>
  </si>
  <si>
    <t>Riesling Goldtröpfchen Spätlese</t>
  </si>
  <si>
    <t>JJ Prüm</t>
  </si>
  <si>
    <t>Riesling Bernkasteler Lay AL GK</t>
  </si>
  <si>
    <t>Riesling Graacher Himmelreich SL</t>
  </si>
  <si>
    <t>Wehlener Sonnenuhr AL</t>
  </si>
  <si>
    <t>Wehlener Sonnenuhr SL</t>
  </si>
  <si>
    <t>Nahe</t>
  </si>
  <si>
    <t>Gut Hermannsberg</t>
  </si>
  <si>
    <t>Riesling 7 Terroirs</t>
  </si>
  <si>
    <t>Riesling vom Schiefer</t>
  </si>
  <si>
    <t>Pfalz</t>
  </si>
  <si>
    <t>Rebholz</t>
  </si>
  <si>
    <t>Chardonnay "R"</t>
  </si>
  <si>
    <t>Chardonnay</t>
  </si>
  <si>
    <t>Spätburgunder im Sonnenschein GG</t>
  </si>
  <si>
    <t>Pinot Noir</t>
  </si>
  <si>
    <t>Spätburgunder vom Muschelkalk</t>
  </si>
  <si>
    <t>Reichsrat von Buhl</t>
  </si>
  <si>
    <t>Riesling Jesuitengarten GG</t>
  </si>
  <si>
    <t>Rheingau</t>
  </si>
  <si>
    <t>Wegeler</t>
  </si>
  <si>
    <t>Riesling Geheimrat "J" SL</t>
  </si>
  <si>
    <t>Rheinhessen</t>
  </si>
  <si>
    <t>Klaus Peter Keller</t>
  </si>
  <si>
    <t>Kellerkiste von den großen Lagen - OHK12</t>
  </si>
  <si>
    <t>Riesling RR</t>
  </si>
  <si>
    <t>Kühling-Gillot</t>
  </si>
  <si>
    <t>Riesling Pettenthal</t>
  </si>
  <si>
    <t>Wittmann</t>
  </si>
  <si>
    <t>Riesling La Borne Alte Reben Versteigerung</t>
  </si>
  <si>
    <t xml:space="preserve">Riesling Morstein </t>
  </si>
  <si>
    <t>Saar</t>
  </si>
  <si>
    <t>van Volxem</t>
  </si>
  <si>
    <t>Riesling Alte Reben</t>
  </si>
  <si>
    <t>Frankreich</t>
  </si>
  <si>
    <t>Cote de Bordeaux</t>
  </si>
  <si>
    <t>Chateau Joanin Becot</t>
  </si>
  <si>
    <t>Joanin Becot</t>
  </si>
  <si>
    <t>Cuvee</t>
  </si>
  <si>
    <t>Haut Medoc</t>
  </si>
  <si>
    <t>Chateau Dasvin Bel Air</t>
  </si>
  <si>
    <t>Dasvin Bel Air</t>
  </si>
  <si>
    <t>Chateau du Retout</t>
  </si>
  <si>
    <t>du Retout</t>
  </si>
  <si>
    <t>Chateau La Tour Carnet</t>
  </si>
  <si>
    <t>La Tour Carnet</t>
  </si>
  <si>
    <t>Chateau Reysson</t>
  </si>
  <si>
    <t>Reysson</t>
  </si>
  <si>
    <t>Listrac</t>
  </si>
  <si>
    <t>Chateau Mayne Lalande</t>
  </si>
  <si>
    <t>Mayne Lalande</t>
  </si>
  <si>
    <t>Margaux</t>
  </si>
  <si>
    <t>Chateau de Malleret</t>
  </si>
  <si>
    <t>Malleret</t>
  </si>
  <si>
    <t xml:space="preserve">Chateau Lascombes </t>
  </si>
  <si>
    <t>Lascombes</t>
  </si>
  <si>
    <t>Chateau Margaux</t>
  </si>
  <si>
    <t>Chateau Palmer</t>
  </si>
  <si>
    <t>Palmer</t>
  </si>
  <si>
    <t>Medoc</t>
  </si>
  <si>
    <t>Chateau Bel Air Lagrave</t>
  </si>
  <si>
    <t>Bel Air Lagrave</t>
  </si>
  <si>
    <t>Chateau La Tour de By</t>
  </si>
  <si>
    <t>La Tour de By</t>
  </si>
  <si>
    <t>Chateau Poujeaux</t>
  </si>
  <si>
    <t>Poujeaux</t>
  </si>
  <si>
    <t>Chateau Senejac</t>
  </si>
  <si>
    <t>Senejac</t>
  </si>
  <si>
    <t>Moulis</t>
  </si>
  <si>
    <t>Chateau Maucaillou</t>
  </si>
  <si>
    <t>Maucaillou</t>
  </si>
  <si>
    <t>Pauillac</t>
  </si>
  <si>
    <t>Chateau d'Aiguilhe</t>
  </si>
  <si>
    <t>Seigneurs d'Aiguilhe</t>
  </si>
  <si>
    <t>Chateau Grand Puy Ducasse</t>
  </si>
  <si>
    <t>Grand Puy Ducasse</t>
  </si>
  <si>
    <t>Chateau Haut Batailley</t>
  </si>
  <si>
    <t>Haut Batailley</t>
  </si>
  <si>
    <t>Chateau Lafite Rothschild</t>
  </si>
  <si>
    <t>Lafite</t>
  </si>
  <si>
    <t>Chateau Latour</t>
  </si>
  <si>
    <t>Latour</t>
  </si>
  <si>
    <t>Chateau Mouton Rothschild</t>
  </si>
  <si>
    <t>Mouton</t>
  </si>
  <si>
    <t>Chateau Pichon Baron</t>
  </si>
  <si>
    <t>Pichon Comtesse</t>
  </si>
  <si>
    <t>Chateau Pontet Canet</t>
  </si>
  <si>
    <t>Pontet Canet</t>
  </si>
  <si>
    <t>Pessac Leognan</t>
  </si>
  <si>
    <t>Chateau Haut Brion</t>
  </si>
  <si>
    <t>Haut Brion</t>
  </si>
  <si>
    <t>Chateau Malartic Lagraviere</t>
  </si>
  <si>
    <t>Malartic Lagraviere Blanc</t>
  </si>
  <si>
    <t>Pomerol</t>
  </si>
  <si>
    <t>Château du Domaine de l'Eglise</t>
  </si>
  <si>
    <t>Couvent de l'Eglise</t>
  </si>
  <si>
    <t>Chateau Hosanna</t>
  </si>
  <si>
    <t>Hosanna</t>
  </si>
  <si>
    <t>Chateau Petrus</t>
  </si>
  <si>
    <t>Petrus</t>
  </si>
  <si>
    <t>Merlot</t>
  </si>
  <si>
    <t>Saint Emilion</t>
  </si>
  <si>
    <t>Chateau Bellevue</t>
  </si>
  <si>
    <t>Bellevue</t>
  </si>
  <si>
    <t>Chateau Cote de Baleau</t>
  </si>
  <si>
    <t>Cote de Baleau</t>
  </si>
  <si>
    <t>Chateau des Jonqueyres</t>
  </si>
  <si>
    <t>Clos Alphonse Dubreuil</t>
  </si>
  <si>
    <t>Chateau Haut Plantey</t>
  </si>
  <si>
    <t>Haut Plantey</t>
  </si>
  <si>
    <t>Chateau Haut-Gravet</t>
  </si>
  <si>
    <t>Haut-Gravet</t>
  </si>
  <si>
    <t>Chateau La Confession</t>
  </si>
  <si>
    <t>La Confession</t>
  </si>
  <si>
    <t>Chateau Mauvinon</t>
  </si>
  <si>
    <t>Mauvinon</t>
  </si>
  <si>
    <t>Chateau Pavie</t>
  </si>
  <si>
    <t>Pavie</t>
  </si>
  <si>
    <t>Chateau Pavie Decesse</t>
  </si>
  <si>
    <t>Pavie Decesse</t>
  </si>
  <si>
    <t>Chateau Pipeau</t>
  </si>
  <si>
    <t>Pipeau</t>
  </si>
  <si>
    <t>Chateau Rol Valentin</t>
  </si>
  <si>
    <t>Rol Valentin</t>
  </si>
  <si>
    <t>Chateau Soutard</t>
  </si>
  <si>
    <t>Soutard</t>
  </si>
  <si>
    <t>Saint Estephe</t>
  </si>
  <si>
    <t>Chateau Le Boscq</t>
  </si>
  <si>
    <t>Le Boscq</t>
  </si>
  <si>
    <t>Chateau Segur de Cabanac</t>
  </si>
  <si>
    <t>Segur de Cabanac</t>
  </si>
  <si>
    <t>Chateau Tour de Pez</t>
  </si>
  <si>
    <t>Tour de Pez</t>
  </si>
  <si>
    <t>Saint Julien</t>
  </si>
  <si>
    <t>Chateau Branaire Ducru</t>
  </si>
  <si>
    <t>Branaire Ducru</t>
  </si>
  <si>
    <t>Chateau Leoville Barton</t>
  </si>
  <si>
    <t>Leoville Barton</t>
  </si>
  <si>
    <t>Sauternes</t>
  </si>
  <si>
    <t>Chateau d'Yquem</t>
  </si>
  <si>
    <t>"Y" - Ygrec</t>
  </si>
  <si>
    <t>Yquem</t>
  </si>
  <si>
    <t>Chateau dYquem</t>
  </si>
  <si>
    <t>Y - "Ygrec"</t>
  </si>
  <si>
    <t>Chateau Gravas</t>
  </si>
  <si>
    <t>Gravas</t>
  </si>
  <si>
    <t>Chateau Rieussec</t>
  </si>
  <si>
    <t>Rieussec</t>
  </si>
  <si>
    <t>Chateau La Lagune</t>
  </si>
  <si>
    <t>La Lagune</t>
  </si>
  <si>
    <t>Burgund</t>
  </si>
  <si>
    <t>Antoine Lienhardt</t>
  </si>
  <si>
    <t>Volnay 1er Cru Santenots</t>
  </si>
  <si>
    <t>Benoit Ente</t>
  </si>
  <si>
    <t>Puligny Montrachet 1er Cru Les Folatieres 'En la Richarde'</t>
  </si>
  <si>
    <t>Chateau de la Tour</t>
  </si>
  <si>
    <t>Clos de Vougeot GC</t>
  </si>
  <si>
    <t>Clair-Daü</t>
  </si>
  <si>
    <t>Bonnes Mares GC</t>
  </si>
  <si>
    <t>Comtes Lafon</t>
  </si>
  <si>
    <t>Meursault 1er Cru Gouttes d'Or</t>
  </si>
  <si>
    <t>Meursault Clos de la Barre</t>
  </si>
  <si>
    <t>Monthelie 1er Cru Les Duresses</t>
  </si>
  <si>
    <t>Dauvissat</t>
  </si>
  <si>
    <t>Chablis 1er Cru Vaillons</t>
  </si>
  <si>
    <t>Chablis Le Clos GC</t>
  </si>
  <si>
    <t>Georges Noellat</t>
  </si>
  <si>
    <t>Jean Grivot</t>
  </si>
  <si>
    <t>Richebourg GC</t>
  </si>
  <si>
    <t>Jean-Claude Bachelet</t>
  </si>
  <si>
    <t>Chassagne Montrachet 1er Cru Blanchot Dessus</t>
  </si>
  <si>
    <t>Mugnier</t>
  </si>
  <si>
    <t>Chambolle Musigny 1er Cru Les Amoureuses</t>
  </si>
  <si>
    <t>Chambolle Musigny 1er Cru Les Fuees</t>
  </si>
  <si>
    <t>Chambolle Musigny AC</t>
  </si>
  <si>
    <t>Olivier Bernstein</t>
  </si>
  <si>
    <t>Chambertin Clos de Beze</t>
  </si>
  <si>
    <t>Perrot-Minot</t>
  </si>
  <si>
    <t>Charmes Chambertin GC</t>
  </si>
  <si>
    <t>Thibault Liger Belair</t>
  </si>
  <si>
    <t>Clos Vougeot GC</t>
  </si>
  <si>
    <t>Nuits-Saint-Georges 1er Cru "Les Saint Georges"</t>
  </si>
  <si>
    <t>Schaumwein</t>
  </si>
  <si>
    <t>Champagne</t>
  </si>
  <si>
    <t>Bollinger</t>
  </si>
  <si>
    <t>La Grande Annee</t>
  </si>
  <si>
    <t>La Grande Annee Rose</t>
  </si>
  <si>
    <t>R.D.</t>
  </si>
  <si>
    <t>Special Cuvee</t>
  </si>
  <si>
    <t>nV</t>
  </si>
  <si>
    <t>Vintage "by Bollinger"</t>
  </si>
  <si>
    <t>Dom Perignon</t>
  </si>
  <si>
    <t>Emmanuel Brochet</t>
  </si>
  <si>
    <t>Le Mont Benoit V20</t>
  </si>
  <si>
    <t>rosé</t>
  </si>
  <si>
    <t>Rose de Saignee V20</t>
  </si>
  <si>
    <t>Pinot Meunier</t>
  </si>
  <si>
    <t>Taittinger</t>
  </si>
  <si>
    <t>Collection</t>
  </si>
  <si>
    <t>Jurancon</t>
  </si>
  <si>
    <t>Didier Dagueneau</t>
  </si>
  <si>
    <t>Les Jardins de Babylone</t>
  </si>
  <si>
    <t>Petit Manseng</t>
  </si>
  <si>
    <t>Provence</t>
  </si>
  <si>
    <t>Miraval</t>
  </si>
  <si>
    <t>Miraval Rose</t>
  </si>
  <si>
    <t>Rhone</t>
  </si>
  <si>
    <t>Hermitage</t>
  </si>
  <si>
    <t>Jaboulet</t>
  </si>
  <si>
    <t>Hermitage La Chapelle</t>
  </si>
  <si>
    <t>Domaine La Barroche</t>
  </si>
  <si>
    <t>Chateauneuf du Pape</t>
  </si>
  <si>
    <t>La Cave De Gigondas</t>
  </si>
  <si>
    <t>Gigondas Le Seigneur du Ravel</t>
  </si>
  <si>
    <t>Ogier</t>
  </si>
  <si>
    <t xml:space="preserve">Wein </t>
  </si>
  <si>
    <t>Italien</t>
  </si>
  <si>
    <t>Piemont</t>
  </si>
  <si>
    <t>Aldo Conterno</t>
  </si>
  <si>
    <t>Barolo Granbussia</t>
  </si>
  <si>
    <t>Nebbiolo</t>
  </si>
  <si>
    <t>Bruno Giacosa</t>
  </si>
  <si>
    <t>Barolo Faletto di Castiglione</t>
  </si>
  <si>
    <t>Bartolo Mascarello</t>
  </si>
  <si>
    <t>Barolo</t>
  </si>
  <si>
    <t>Braida</t>
  </si>
  <si>
    <t>Bricco dell'Uccellone</t>
  </si>
  <si>
    <t>Burlotto</t>
  </si>
  <si>
    <t>Barolo Acclivi</t>
  </si>
  <si>
    <t>Barolo Cannubi</t>
  </si>
  <si>
    <t>Fontanafredda</t>
  </si>
  <si>
    <t>Barolo Vigna Bianca</t>
  </si>
  <si>
    <t>Graziola</t>
  </si>
  <si>
    <t>Paolo Scavino</t>
  </si>
  <si>
    <t>Barbera Affinato in Carati</t>
  </si>
  <si>
    <t>Barbera</t>
  </si>
  <si>
    <t>Barolo Bric del Fiasc</t>
  </si>
  <si>
    <t>Barolo Riserva</t>
  </si>
  <si>
    <t>Rinaldi</t>
  </si>
  <si>
    <t>Barolo Brunate - Le Coste</t>
  </si>
  <si>
    <t>Barolo Cannubi-San Lorenzo-Ravera</t>
  </si>
  <si>
    <t>Villa Conteisa</t>
  </si>
  <si>
    <t>Barbera d'Alba</t>
  </si>
  <si>
    <t>Toskana</t>
  </si>
  <si>
    <t>Caparzo</t>
  </si>
  <si>
    <t xml:space="preserve">Brunello di Montalcino La Casa </t>
  </si>
  <si>
    <t>Sangiovese</t>
  </si>
  <si>
    <t>Ca del Pazzo</t>
  </si>
  <si>
    <t>Castelgiocondo</t>
  </si>
  <si>
    <t>Brunello di Montalcino Riserva</t>
  </si>
  <si>
    <t>Castellare di Castellina</t>
  </si>
  <si>
    <t>I Sodi di San Niccolo</t>
  </si>
  <si>
    <t>Marchesi Frescobaldi</t>
  </si>
  <si>
    <t>Lamaione</t>
  </si>
  <si>
    <t>Mastrojanni</t>
  </si>
  <si>
    <t>Brunello di Montalcino</t>
  </si>
  <si>
    <t>Tenuta Biserno</t>
  </si>
  <si>
    <t>Biserno</t>
  </si>
  <si>
    <t>Tenuta dell' Ornellaia</t>
  </si>
  <si>
    <t>Le Serre Nuove</t>
  </si>
  <si>
    <t>Masseto</t>
  </si>
  <si>
    <t>Ornellaia</t>
  </si>
  <si>
    <t>Ornellaia (Collezione 2001-2006)</t>
  </si>
  <si>
    <t>Tenuta dell'Ornellaia</t>
  </si>
  <si>
    <t>Tenuta Guado al Tasso</t>
  </si>
  <si>
    <t>Guado al Tassto</t>
  </si>
  <si>
    <t>Tenuta San Guido</t>
  </si>
  <si>
    <t>Sassicaia</t>
  </si>
  <si>
    <t>Tenuta Tignanello</t>
  </si>
  <si>
    <t>Solaia</t>
  </si>
  <si>
    <t xml:space="preserve">Tignanello </t>
  </si>
  <si>
    <t>not listed</t>
  </si>
  <si>
    <t>Sigalas</t>
  </si>
  <si>
    <t>Assyrtiko "Epta" (Seven Villages)</t>
  </si>
  <si>
    <t>Assyrtiko</t>
  </si>
  <si>
    <t>Assyrtiko Kavalieros</t>
  </si>
  <si>
    <t>Assyrtiko Santorini</t>
  </si>
  <si>
    <t>Österreich</t>
  </si>
  <si>
    <t>Carnuntum</t>
  </si>
  <si>
    <t>Gerhard Markowitsch</t>
  </si>
  <si>
    <t>M1</t>
  </si>
  <si>
    <t>Kamptal</t>
  </si>
  <si>
    <t>Bründlmayer</t>
  </si>
  <si>
    <t>Grüner Veltliner Lamm</t>
  </si>
  <si>
    <t>Grüner Veltiner</t>
  </si>
  <si>
    <t>Riesling Heiligenstein Lyra</t>
  </si>
  <si>
    <t>Kremstal</t>
  </si>
  <si>
    <t>Nigl</t>
  </si>
  <si>
    <t>Grüner Veltliner Privat</t>
  </si>
  <si>
    <t>Grüner Veltliner</t>
  </si>
  <si>
    <t>Riesling Privat</t>
  </si>
  <si>
    <t>Sauvignon Blanc</t>
  </si>
  <si>
    <t>Weingut Stadt Krems</t>
  </si>
  <si>
    <t>Grüner Veltliner Reserve</t>
  </si>
  <si>
    <t>Leithaberg</t>
  </si>
  <si>
    <t>Ernst Triebaumer</t>
  </si>
  <si>
    <t>Blaufränkisch Mariental</t>
  </si>
  <si>
    <t>Blaufränkisch</t>
  </si>
  <si>
    <t>Chardonnay Pandkräftn</t>
  </si>
  <si>
    <t>Feiler Artinger</t>
  </si>
  <si>
    <t>Solitaire</t>
  </si>
  <si>
    <t>Kollwentz</t>
  </si>
  <si>
    <t>Blaufränkisch Point</t>
  </si>
  <si>
    <t>Chardonnay Tatschler</t>
  </si>
  <si>
    <t>Pinot Noir Dürr</t>
  </si>
  <si>
    <t>Privat</t>
  </si>
  <si>
    <t>Steinzeiler</t>
  </si>
  <si>
    <t>Mittelburgenland</t>
  </si>
  <si>
    <t>Gesellmann</t>
  </si>
  <si>
    <t>Cuvee "G"</t>
  </si>
  <si>
    <t>Hochberc</t>
  </si>
  <si>
    <t>Kirnbauer</t>
  </si>
  <si>
    <t>Forever</t>
  </si>
  <si>
    <t>Phantom</t>
  </si>
  <si>
    <t>Royal Selection</t>
  </si>
  <si>
    <t>Moric</t>
  </si>
  <si>
    <t>Blaufränkisch Lutzmannsburg AR</t>
  </si>
  <si>
    <t>Wiedeschitz</t>
  </si>
  <si>
    <t>Monsignore</t>
  </si>
  <si>
    <t>Neusiedlersee</t>
  </si>
  <si>
    <t>Gerald Tschida</t>
  </si>
  <si>
    <t>Cuvee Magnat</t>
  </si>
  <si>
    <t>Gernot Heinrich</t>
  </si>
  <si>
    <t>Salzberg</t>
  </si>
  <si>
    <t xml:space="preserve">Gernot Heinrich </t>
  </si>
  <si>
    <t xml:space="preserve">Gabarinza </t>
  </si>
  <si>
    <t>Hillinger</t>
  </si>
  <si>
    <t>Icon Hill</t>
  </si>
  <si>
    <t>Pöckl</t>
  </si>
  <si>
    <t>Admiral</t>
  </si>
  <si>
    <t>Reve du Jeunesse</t>
  </si>
  <si>
    <t>Rosso e Nero</t>
  </si>
  <si>
    <t>Preisinger</t>
  </si>
  <si>
    <t>Paradigma</t>
  </si>
  <si>
    <t>Scheiblhofer</t>
  </si>
  <si>
    <t>Legends</t>
  </si>
  <si>
    <t>Peak of Glory</t>
  </si>
  <si>
    <t>Schloss Halbturn</t>
  </si>
  <si>
    <t>Imperial</t>
  </si>
  <si>
    <t>Jungenberg</t>
  </si>
  <si>
    <t>Umathum</t>
  </si>
  <si>
    <t>Rosa</t>
  </si>
  <si>
    <t>Velich</t>
  </si>
  <si>
    <t>Chardonnay Tiglat</t>
  </si>
  <si>
    <t>Südburgenland</t>
  </si>
  <si>
    <t>Krutzler</t>
  </si>
  <si>
    <t>Blaufränkisch Reserve</t>
  </si>
  <si>
    <t>Perwolff</t>
  </si>
  <si>
    <t>Südsteiermark</t>
  </si>
  <si>
    <t>Polz</t>
  </si>
  <si>
    <t>Morillon Obegg</t>
  </si>
  <si>
    <t>Sabathi</t>
  </si>
  <si>
    <t>Chardonnay Pössnitzberger Kapelle</t>
  </si>
  <si>
    <t>Chardonnnay Alte Reben</t>
  </si>
  <si>
    <t>Sattlerhof</t>
  </si>
  <si>
    <t>Morillon Pfarrweingarten</t>
  </si>
  <si>
    <t>Sauvignon Blanc Gamlitzer</t>
  </si>
  <si>
    <t>Tement</t>
  </si>
  <si>
    <t>Sauvignon Blanc Zieregg</t>
  </si>
  <si>
    <t>Wachau</t>
  </si>
  <si>
    <t>Alzinger</t>
  </si>
  <si>
    <t>Riesling Steinertal Smaragd</t>
  </si>
  <si>
    <t>halbtrocken</t>
  </si>
  <si>
    <t>F.X. Pichler</t>
  </si>
  <si>
    <t>Grüner Veltliner Kellerberg Reserve</t>
  </si>
  <si>
    <t>Grüner Veltliner Kellerberg Smaragd</t>
  </si>
  <si>
    <t>Grüner Veltliner Loibenberg Smaragd</t>
  </si>
  <si>
    <t>Grüner Veltliner M Smaragd</t>
  </si>
  <si>
    <t>Grüner Veltliner Urgestein Terrassen Smaragd</t>
  </si>
  <si>
    <t>Riesling Unendlich Smaragd</t>
  </si>
  <si>
    <t>Hirtzberger</t>
  </si>
  <si>
    <t>Grüner Veltliner Honivogl Smaragd</t>
  </si>
  <si>
    <t>Riesling Hochrain Smaragd</t>
  </si>
  <si>
    <t>Riesling Singerriedel Smaragd</t>
  </si>
  <si>
    <t>Weißburgunder Steinporz Smaragd</t>
  </si>
  <si>
    <t>Weißburgunder</t>
  </si>
  <si>
    <t>Knoll</t>
  </si>
  <si>
    <t>Chardonnay Smaragd</t>
  </si>
  <si>
    <t>Grüner Veltliner Ried Loibenberg Smaragd</t>
  </si>
  <si>
    <t>Grüner Veltliner Schütt Kabinett</t>
  </si>
  <si>
    <t>Grüner Veltliner Schütt Smaragd</t>
  </si>
  <si>
    <t>Grüner Veltliner Vinothek Smaragd</t>
  </si>
  <si>
    <t>Riesling Kellerberg Smaragd</t>
  </si>
  <si>
    <t>Riesling Loibenberg Federspiel</t>
  </si>
  <si>
    <t>Riesling Vinothek Smaragd</t>
  </si>
  <si>
    <t>Grüner Veltliner BA</t>
  </si>
  <si>
    <t xml:space="preserve">Pfarre Weissenkirchen </t>
  </si>
  <si>
    <t>Grüner Veltliner Vorderseiber Honifogl</t>
  </si>
  <si>
    <t>Prager</t>
  </si>
  <si>
    <t>Grüner Veltliner Achleiten Smaragd</t>
  </si>
  <si>
    <t>Grüner Veltliner Achleiten Stockkultur Smaragd</t>
  </si>
  <si>
    <t>Grüner Veltliner Hinter der Burg Kabinett</t>
  </si>
  <si>
    <t>Grüner Veltliner Wachstum Bodenstein Smaragd</t>
  </si>
  <si>
    <t>Rudi Pichler</t>
  </si>
  <si>
    <t>Grüner Veltliner Hochrain Smaragd</t>
  </si>
  <si>
    <t>Wagram</t>
  </si>
  <si>
    <t>Ott</t>
  </si>
  <si>
    <t>Grüner Veltliner Spiegel</t>
  </si>
  <si>
    <t>Wien</t>
  </si>
  <si>
    <t>Wieninger</t>
  </si>
  <si>
    <t>Chardonnay Grand Select</t>
  </si>
  <si>
    <t>Gemischter Satz Nussberg</t>
  </si>
  <si>
    <t>Fortified</t>
  </si>
  <si>
    <t>Portugal</t>
  </si>
  <si>
    <t>Douro</t>
  </si>
  <si>
    <t>Burmester</t>
  </si>
  <si>
    <t>Late Bottle Vintage Port</t>
  </si>
  <si>
    <t>Casa Ferreirha</t>
  </si>
  <si>
    <t>Barca Velha</t>
  </si>
  <si>
    <t xml:space="preserve">Barca Velha </t>
  </si>
  <si>
    <t>Niepoort</t>
  </si>
  <si>
    <t>Colheita</t>
  </si>
  <si>
    <t xml:space="preserve">Colheita </t>
  </si>
  <si>
    <t>Late Bottled Vintage Port</t>
  </si>
  <si>
    <t>Quinta de Napoles</t>
  </si>
  <si>
    <t>Vintage Port</t>
  </si>
  <si>
    <t>Quinta do Passadouro</t>
  </si>
  <si>
    <t>Sandemann</t>
  </si>
  <si>
    <t>Warres</t>
  </si>
  <si>
    <t>Spanien</t>
  </si>
  <si>
    <t>Ribera del Duero</t>
  </si>
  <si>
    <t>Vega Sicilia</t>
  </si>
  <si>
    <t>Unico</t>
  </si>
  <si>
    <t>Unico Reserva Especial (85/86/90)</t>
  </si>
  <si>
    <t>div.</t>
  </si>
  <si>
    <t>Unico Reserva Especial (94/99/00)</t>
  </si>
  <si>
    <t>Valbuena 5</t>
  </si>
  <si>
    <t>Rioja</t>
  </si>
  <si>
    <t>Bodegas Campo Viejo</t>
  </si>
  <si>
    <t>Rioja Reserva</t>
  </si>
  <si>
    <t>Tempranillo</t>
  </si>
  <si>
    <t>Marques de Murrieta</t>
  </si>
  <si>
    <t>Castillo Ygay Gran Reserva Especial Blanco</t>
  </si>
  <si>
    <t>Ygay Reserva Etiqueta Blanca</t>
  </si>
  <si>
    <t>Toro</t>
  </si>
  <si>
    <t>Telmo Rodrigez</t>
  </si>
  <si>
    <t>Gago</t>
  </si>
  <si>
    <t>Ungarn</t>
  </si>
  <si>
    <t>Kalifornien</t>
  </si>
  <si>
    <t>Napa Valley</t>
  </si>
  <si>
    <t>Ridge</t>
  </si>
  <si>
    <t>Cabernet Sauvignon Estate</t>
  </si>
  <si>
    <t>USA</t>
  </si>
  <si>
    <t>Bond</t>
  </si>
  <si>
    <t>St. Eden</t>
  </si>
  <si>
    <t>Cabernet Sauvignon</t>
  </si>
  <si>
    <t>Vecina</t>
  </si>
  <si>
    <t>Caymus</t>
  </si>
  <si>
    <t>Cabernet Sauvignon Special Selection</t>
  </si>
  <si>
    <t>Dominus Estate</t>
  </si>
  <si>
    <t>Dominus</t>
  </si>
  <si>
    <t>Harlan Estate</t>
  </si>
  <si>
    <t xml:space="preserve">Heitz </t>
  </si>
  <si>
    <t>Cabernet Sauvignon Marthas Vineyard</t>
  </si>
  <si>
    <t>Hess Persson Estates</t>
  </si>
  <si>
    <t>19 Block Cuvee</t>
  </si>
  <si>
    <t>Opus One</t>
  </si>
  <si>
    <t>Sine Qua Non</t>
  </si>
  <si>
    <t>Covert Fingers Pinot Noir</t>
  </si>
  <si>
    <t>Eleven Confessions Assortment "Touche&amp;Rattrapante"</t>
  </si>
  <si>
    <t>Grenache</t>
  </si>
  <si>
    <t>Entre Chien et Loup</t>
  </si>
  <si>
    <t>In Flagrante Syrah</t>
  </si>
  <si>
    <t>Into the Dark Grenache</t>
  </si>
  <si>
    <t>Labels Syrah</t>
  </si>
  <si>
    <t>Omega Pinot Noir</t>
  </si>
  <si>
    <t>OX Pinot Noir</t>
  </si>
  <si>
    <t>Papa Syrah</t>
  </si>
  <si>
    <t>Poker Face Syrah</t>
  </si>
  <si>
    <t>Raven Syrah</t>
  </si>
  <si>
    <t>The Gorgeous Victim Grenache</t>
  </si>
  <si>
    <t>The Hated Hunter Syrah</t>
  </si>
  <si>
    <t>Veiled Pinot Noir</t>
  </si>
  <si>
    <t>Napa</t>
  </si>
  <si>
    <t>Mondavi</t>
  </si>
  <si>
    <t>in</t>
  </si>
  <si>
    <t>hf</t>
  </si>
  <si>
    <t>ko</t>
  </si>
  <si>
    <t>eb</t>
  </si>
  <si>
    <t>ts</t>
  </si>
  <si>
    <t>elv</t>
  </si>
  <si>
    <t>esb, esv</t>
  </si>
  <si>
    <t>kb</t>
  </si>
  <si>
    <t>esb, elv</t>
  </si>
  <si>
    <t>ksb (cut open)</t>
  </si>
  <si>
    <t>esb, JG nicht lesbar</t>
  </si>
  <si>
    <t>elb,elv</t>
  </si>
  <si>
    <t>ints</t>
  </si>
  <si>
    <t>eb, ev</t>
  </si>
  <si>
    <t>klb</t>
  </si>
  <si>
    <t>esb, esb</t>
  </si>
  <si>
    <t>hs</t>
  </si>
  <si>
    <t>elb, ev</t>
  </si>
  <si>
    <t>ev</t>
  </si>
  <si>
    <t>1*in, 1*ints</t>
  </si>
  <si>
    <t>klb, klo</t>
  </si>
  <si>
    <t>ksb</t>
  </si>
  <si>
    <t>elb</t>
  </si>
  <si>
    <t>esv, eb</t>
  </si>
  <si>
    <t>esv, esb</t>
  </si>
  <si>
    <t>elv, elb</t>
  </si>
  <si>
    <t>ev, eb</t>
  </si>
  <si>
    <t>x</t>
  </si>
  <si>
    <t>ev, elb</t>
  </si>
  <si>
    <t>eb, elv</t>
  </si>
  <si>
    <t>ums</t>
  </si>
  <si>
    <t>klo</t>
  </si>
  <si>
    <t>kb (wax)</t>
  </si>
  <si>
    <t/>
  </si>
  <si>
    <t>elb, elv</t>
  </si>
  <si>
    <t>esb, ev</t>
  </si>
  <si>
    <t>schwer lesbar</t>
  </si>
  <si>
    <t>eb,ev</t>
  </si>
  <si>
    <t>elb,ev</t>
  </si>
  <si>
    <t>esv,esb</t>
  </si>
  <si>
    <t>1*in, 2*ints</t>
  </si>
  <si>
    <t>esb,esv</t>
  </si>
  <si>
    <t>JG nicht lesbar</t>
  </si>
  <si>
    <t>esb, esv, nicht lesbar</t>
  </si>
  <si>
    <t>im</t>
  </si>
  <si>
    <t>ohne</t>
  </si>
  <si>
    <t>esb</t>
  </si>
  <si>
    <t>ev, esb</t>
  </si>
  <si>
    <t>2*hf, 2*-0,5</t>
  </si>
  <si>
    <t>esb, etikett schwer lesbar</t>
  </si>
  <si>
    <t>tr-16-33554</t>
  </si>
  <si>
    <t>tr-16-33555</t>
  </si>
  <si>
    <t>tr-16-33556</t>
  </si>
  <si>
    <t>GFR-C/03</t>
  </si>
  <si>
    <t>tr-16-33557</t>
  </si>
  <si>
    <t>tr-16-33558</t>
  </si>
  <si>
    <t>tr-16-33559</t>
  </si>
  <si>
    <t>tr-16-33560</t>
  </si>
  <si>
    <t>tr-16-33561</t>
  </si>
  <si>
    <t>tr-16-33562</t>
  </si>
  <si>
    <t>tr-16-33563</t>
  </si>
  <si>
    <t>tr-16-33567</t>
  </si>
  <si>
    <t>tr-16-33564</t>
  </si>
  <si>
    <t>tr-16-33565</t>
  </si>
  <si>
    <t>tr-16-33566</t>
  </si>
  <si>
    <t>tr-16-33568</t>
  </si>
  <si>
    <t>tr-16-33569</t>
  </si>
  <si>
    <t>tr-16-33570</t>
  </si>
  <si>
    <t>tr-16-33571</t>
  </si>
  <si>
    <t>tr-16-33572</t>
  </si>
  <si>
    <t>tr-16-33573</t>
  </si>
  <si>
    <t>tr-16-33574</t>
  </si>
  <si>
    <t>ORANGE-A/00</t>
  </si>
  <si>
    <t>tr-16-33575</t>
  </si>
  <si>
    <t>tr-16-33576</t>
  </si>
  <si>
    <t>tr-16-33577</t>
  </si>
  <si>
    <t>tr-16-33578</t>
  </si>
  <si>
    <t>tr-16-33579</t>
  </si>
  <si>
    <t>tr-16-33580</t>
  </si>
  <si>
    <t>VR-BOX-D/05</t>
  </si>
  <si>
    <t>tr-16-33805</t>
  </si>
  <si>
    <t>tr-16-33581</t>
  </si>
  <si>
    <t>tr-16-33582</t>
  </si>
  <si>
    <t>tr-16-33583</t>
  </si>
  <si>
    <t>O-BOX-E/04</t>
  </si>
  <si>
    <t>tr-16-33584</t>
  </si>
  <si>
    <t>tr-16-33829</t>
  </si>
  <si>
    <t>VR-BOX-F/04</t>
  </si>
  <si>
    <t>tr-16-33827</t>
  </si>
  <si>
    <t>O-BOX-O/03</t>
  </si>
  <si>
    <t>tr-16-33162</t>
  </si>
  <si>
    <t>VR-BOX-N/02</t>
  </si>
  <si>
    <t>tr-16-33163</t>
  </si>
  <si>
    <t>tr-16-33585</t>
  </si>
  <si>
    <t>VR-BOX-M/03</t>
  </si>
  <si>
    <t>tr-16-33164</t>
  </si>
  <si>
    <t>tr-16-33587</t>
  </si>
  <si>
    <t>tr-16-33588</t>
  </si>
  <si>
    <t>VR-BOX-E/06</t>
  </si>
  <si>
    <t>tr-16-33589</t>
  </si>
  <si>
    <t>tr-16-33467</t>
  </si>
  <si>
    <t>VR-BOX-F/05</t>
  </si>
  <si>
    <t>tr-16-33848</t>
  </si>
  <si>
    <t>tr-16-33849</t>
  </si>
  <si>
    <t>GFR-A/02</t>
  </si>
  <si>
    <t>tr-16-33197</t>
  </si>
  <si>
    <t>tr-16-33799</t>
  </si>
  <si>
    <t>O-BOX-J/04</t>
  </si>
  <si>
    <t>tr-16-33165</t>
  </si>
  <si>
    <t>O-BOX-K/04</t>
  </si>
  <si>
    <t>O-BOX-K/06</t>
  </si>
  <si>
    <t>VR-BOX-M/04</t>
  </si>
  <si>
    <t>tr-16-33166</t>
  </si>
  <si>
    <t>tr-16-33168</t>
  </si>
  <si>
    <t>tr-16-33169</t>
  </si>
  <si>
    <t>tr-16-33170</t>
  </si>
  <si>
    <t>VR-BOX-N/05</t>
  </si>
  <si>
    <t>tr-16-33171</t>
  </si>
  <si>
    <t>O-BOX-I/08</t>
  </si>
  <si>
    <t>tr-16-33173</t>
  </si>
  <si>
    <t>tr-16-33176</t>
  </si>
  <si>
    <t>tr-16-33175</t>
  </si>
  <si>
    <t>tr-16-33174</t>
  </si>
  <si>
    <t>tr-16-33590</t>
  </si>
  <si>
    <t>tr-16-33177</t>
  </si>
  <si>
    <t>tr-16-33591</t>
  </si>
  <si>
    <t>tr-16-33592</t>
  </si>
  <si>
    <t>tr-16-33593</t>
  </si>
  <si>
    <t>tr-16-33180</t>
  </si>
  <si>
    <t>tr-16-33185</t>
  </si>
  <si>
    <t>tr-16-33594</t>
  </si>
  <si>
    <t>tr-16-33595</t>
  </si>
  <si>
    <t>tr-16-33188</t>
  </si>
  <si>
    <t>tr-16-33596</t>
  </si>
  <si>
    <t>tr-16-33597</t>
  </si>
  <si>
    <t>ORANGE-C/03</t>
  </si>
  <si>
    <t>tr-16-33446</t>
  </si>
  <si>
    <t>ORANGE-A/02</t>
  </si>
  <si>
    <t>tr-16-33599</t>
  </si>
  <si>
    <t>tr-16-33600</t>
  </si>
  <si>
    <t>tr-16-33601</t>
  </si>
  <si>
    <t>tr-16-33602</t>
  </si>
  <si>
    <t>tr-16-33603</t>
  </si>
  <si>
    <t>O-BOX-G/05</t>
  </si>
  <si>
    <t>VR-BOX-D/06</t>
  </si>
  <si>
    <t>tr-16-33791</t>
  </si>
  <si>
    <t>tr-16-33798</t>
  </si>
  <si>
    <t>VR-BOX-G/05</t>
  </si>
  <si>
    <t>tr-16-33508</t>
  </si>
  <si>
    <t>tr-16-33604</t>
  </si>
  <si>
    <t>tr-16-33605</t>
  </si>
  <si>
    <t>VR-BOX-E/05</t>
  </si>
  <si>
    <t>tr-16-33808</t>
  </si>
  <si>
    <t>tr-16-33828</t>
  </si>
  <si>
    <t>tr-16-33606</t>
  </si>
  <si>
    <t>ORANGE-C/03-Y</t>
  </si>
  <si>
    <t>tr-16-33607</t>
  </si>
  <si>
    <t>tr-16-33608</t>
  </si>
  <si>
    <t>tr-16-33842</t>
  </si>
  <si>
    <t>tr-16-33609</t>
  </si>
  <si>
    <t>W-BOX-C/04</t>
  </si>
  <si>
    <t>tr-16-33509</t>
  </si>
  <si>
    <t>VR-BOX-E/04</t>
  </si>
  <si>
    <t>tr-16-33818</t>
  </si>
  <si>
    <t>tr-16-33517</t>
  </si>
  <si>
    <t>tr-16-33518</t>
  </si>
  <si>
    <t>tr-16-33794</t>
  </si>
  <si>
    <t>tr-16-33610</t>
  </si>
  <si>
    <t>ORANGE-C/00</t>
  </si>
  <si>
    <t>tr-16-33434</t>
  </si>
  <si>
    <t>tr-16-33435</t>
  </si>
  <si>
    <t>tr-16-33433</t>
  </si>
  <si>
    <t>tr-16-33611</t>
  </si>
  <si>
    <t>tr-16-33612</t>
  </si>
  <si>
    <t>tr-16-33194</t>
  </si>
  <si>
    <t>O-BOX-M/06</t>
  </si>
  <si>
    <t>tr-16-33343</t>
  </si>
  <si>
    <t>tr-16-33337</t>
  </si>
  <si>
    <t>VR-BOX-M/06</t>
  </si>
  <si>
    <t>tr-16-33347</t>
  </si>
  <si>
    <t>RM-E/02</t>
  </si>
  <si>
    <t>tr-16-33420</t>
  </si>
  <si>
    <t>tr-16-33614</t>
  </si>
  <si>
    <t>tr-16-33615</t>
  </si>
  <si>
    <t>ORANGE-B/00-A</t>
  </si>
  <si>
    <t>tr-16-33616</t>
  </si>
  <si>
    <t>tr-16-33335</t>
  </si>
  <si>
    <t>tr-16-33338</t>
  </si>
  <si>
    <t>O-BOX-N/07</t>
  </si>
  <si>
    <t>tr-16-33419</t>
  </si>
  <si>
    <t>tr-16-33417</t>
  </si>
  <si>
    <t>W-BOX-P/07</t>
  </si>
  <si>
    <t>tr-16-33418</t>
  </si>
  <si>
    <t>tr-16-33325</t>
  </si>
  <si>
    <t>tr-16-33326</t>
  </si>
  <si>
    <t>tr-16-33617</t>
  </si>
  <si>
    <t>ORANGE-C/02</t>
  </si>
  <si>
    <t>tr-16-33396</t>
  </si>
  <si>
    <t>ORANGE-B/02-D</t>
  </si>
  <si>
    <t>tr-16-33349</t>
  </si>
  <si>
    <t>ORANGE-B/01-E</t>
  </si>
  <si>
    <t>tr-16-33327</t>
  </si>
  <si>
    <t>tr-16-33328</t>
  </si>
  <si>
    <t>tr-16-33329</t>
  </si>
  <si>
    <t>tr-16-33351</t>
  </si>
  <si>
    <t>ORANGE-A/01-B</t>
  </si>
  <si>
    <t>tr-16-33352</t>
  </si>
  <si>
    <t>tr-16-33353</t>
  </si>
  <si>
    <t>tr-16-33618</t>
  </si>
  <si>
    <t>tr-16-33619</t>
  </si>
  <si>
    <t>#STG</t>
  </si>
  <si>
    <t>tr-16-33880</t>
  </si>
  <si>
    <t>tr-16-33881</t>
  </si>
  <si>
    <t>tr-16-33882</t>
  </si>
  <si>
    <t>tr-16-33884</t>
  </si>
  <si>
    <t>tr-16-33885</t>
  </si>
  <si>
    <t>tr-16-33887</t>
  </si>
  <si>
    <t>tr-16-33888</t>
  </si>
  <si>
    <t>tr-16-33620</t>
  </si>
  <si>
    <t>tr-16-33621</t>
  </si>
  <si>
    <t>RW-D/01</t>
  </si>
  <si>
    <t>tr-16-33852</t>
  </si>
  <si>
    <t>tr-16-33851</t>
  </si>
  <si>
    <t>W-BOX-Q/06</t>
  </si>
  <si>
    <t>tr-16-32098</t>
  </si>
  <si>
    <t>tr-16-33622</t>
  </si>
  <si>
    <t>tr-16-33623</t>
  </si>
  <si>
    <t>tr-16-33339</t>
  </si>
  <si>
    <t>tr-16-33624</t>
  </si>
  <si>
    <t>tr-16-33625</t>
  </si>
  <si>
    <t>tr-16-33626</t>
  </si>
  <si>
    <t>ORANGE-B/01-A</t>
  </si>
  <si>
    <t>tr-16-33531</t>
  </si>
  <si>
    <t>tr-16-33532</t>
  </si>
  <si>
    <t>ORANGE-A/02-D</t>
  </si>
  <si>
    <t>tr-16-33533</t>
  </si>
  <si>
    <t>tr-16-33357</t>
  </si>
  <si>
    <t>tr-16-33359</t>
  </si>
  <si>
    <t>tr-16-33360</t>
  </si>
  <si>
    <t>O-BOX-M/05</t>
  </si>
  <si>
    <t>tr-16-33366</t>
  </si>
  <si>
    <t>O-BOX-D/04</t>
  </si>
  <si>
    <t>tr-16-33319</t>
  </si>
  <si>
    <t>tr-16-33320</t>
  </si>
  <si>
    <t>W-BOX-O/05</t>
  </si>
  <si>
    <t>tr-16-33321</t>
  </si>
  <si>
    <t>tr-16-33322</t>
  </si>
  <si>
    <t>tr-16-33323</t>
  </si>
  <si>
    <t>tr-16-33341</t>
  </si>
  <si>
    <t>tr-16-33345</t>
  </si>
  <si>
    <t>tr-16-33201</t>
  </si>
  <si>
    <t>tr-16-33207</t>
  </si>
  <si>
    <t>VR-BOX-M/02</t>
  </si>
  <si>
    <t>tr-16-33205</t>
  </si>
  <si>
    <t>tr-16-33206</t>
  </si>
  <si>
    <t>O-BOX-O/05</t>
  </si>
  <si>
    <t>tr-16-33208</t>
  </si>
  <si>
    <t>tr-16-33363</t>
  </si>
  <si>
    <t>tr-16-33364</t>
  </si>
  <si>
    <t>tr-16-33627</t>
  </si>
  <si>
    <t>VR-BOX-L/04</t>
  </si>
  <si>
    <t>tr-16-33209</t>
  </si>
  <si>
    <t>tr-16-33210</t>
  </si>
  <si>
    <t>tr-16-33211</t>
  </si>
  <si>
    <t>tr-16-33212</t>
  </si>
  <si>
    <t>tr-16-33333</t>
  </si>
  <si>
    <t>tr-16-33628</t>
  </si>
  <si>
    <t>tr-16-33629</t>
  </si>
  <si>
    <t>RM-F/01</t>
  </si>
  <si>
    <t>tr-16-33630</t>
  </si>
  <si>
    <t>tr-16-33631</t>
  </si>
  <si>
    <t>tr-16-33632</t>
  </si>
  <si>
    <t>RM-C/01</t>
  </si>
  <si>
    <t>tr-16-26321</t>
  </si>
  <si>
    <t>tr-16-33633</t>
  </si>
  <si>
    <t>tr-16-33634</t>
  </si>
  <si>
    <t>tr-16-33635</t>
  </si>
  <si>
    <t>tr-16-33636</t>
  </si>
  <si>
    <t>tr-16-33637</t>
  </si>
  <si>
    <t>O-BOX-L/07</t>
  </si>
  <si>
    <t>tr-16-33214</t>
  </si>
  <si>
    <t>tr-16-33215</t>
  </si>
  <si>
    <t>tr-16-33216</t>
  </si>
  <si>
    <t>tr-16-33217</t>
  </si>
  <si>
    <t>tr-16-33638</t>
  </si>
  <si>
    <t>tr-16-33220</t>
  </si>
  <si>
    <t>tr-16-33221</t>
  </si>
  <si>
    <t>tr-16-33222</t>
  </si>
  <si>
    <t>tr-16-33223</t>
  </si>
  <si>
    <t>tr-16-33224</t>
  </si>
  <si>
    <t>tr-16-33225</t>
  </si>
  <si>
    <t>tr-16-33226</t>
  </si>
  <si>
    <t>tr-16-33227</t>
  </si>
  <si>
    <t>tr-16-33228</t>
  </si>
  <si>
    <t>tr-16-33639</t>
  </si>
  <si>
    <t>tr-16-33640</t>
  </si>
  <si>
    <t>O-BOX-K/07</t>
  </si>
  <si>
    <t>tr-16-33229</t>
  </si>
  <si>
    <t>tr-16-33230</t>
  </si>
  <si>
    <t>O-BOX-M/08</t>
  </si>
  <si>
    <t>tr-16-33199</t>
  </si>
  <si>
    <t>tr-16-33232</t>
  </si>
  <si>
    <t>VR-BOX-M/07</t>
  </si>
  <si>
    <t>tr-16-33233</t>
  </si>
  <si>
    <t>tr-16-33234</t>
  </si>
  <si>
    <t>tr-16-33235</t>
  </si>
  <si>
    <t>tr-16-33236</t>
  </si>
  <si>
    <t>O-BOX-N/02</t>
  </si>
  <si>
    <t>tr-16-33237</t>
  </si>
  <si>
    <t>tr-16-33641</t>
  </si>
  <si>
    <t>tr-16-33642</t>
  </si>
  <si>
    <t>tr-16-33643</t>
  </si>
  <si>
    <t>tr-16-33644</t>
  </si>
  <si>
    <t>tr-16-33645</t>
  </si>
  <si>
    <t>tr-16-33646</t>
  </si>
  <si>
    <t>tr-16-33647</t>
  </si>
  <si>
    <t>tr-16-33648</t>
  </si>
  <si>
    <t>tr-16-33649</t>
  </si>
  <si>
    <t>W-BOX-O/07</t>
  </si>
  <si>
    <t>tr-16-33292</t>
  </si>
  <si>
    <t>W-BOX-N/09</t>
  </si>
  <si>
    <t>tr-16-33650</t>
  </si>
  <si>
    <t>tr-16-33651</t>
  </si>
  <si>
    <t>tr-16-33293</t>
  </si>
  <si>
    <t>tr-16-33652</t>
  </si>
  <si>
    <t>W-BOX-P/04</t>
  </si>
  <si>
    <t>tr-16-33295</t>
  </si>
  <si>
    <t>O-BOX-C/07</t>
  </si>
  <si>
    <t>tr-16-33316</t>
  </si>
  <si>
    <t>tr-16-33653</t>
  </si>
  <si>
    <t>tr-16-33654</t>
  </si>
  <si>
    <t>tr-16-33655</t>
  </si>
  <si>
    <t>tr-16-33255</t>
  </si>
  <si>
    <t>tr-16-33656</t>
  </si>
  <si>
    <t>VR-BOX-N/04</t>
  </si>
  <si>
    <t>tr-16-33657</t>
  </si>
  <si>
    <t>tr-16-33377</t>
  </si>
  <si>
    <t>ORANGE-A/01-D</t>
  </si>
  <si>
    <t>tr-16-33256</t>
  </si>
  <si>
    <t>tr-16-33658</t>
  </si>
  <si>
    <t>tr-16-33659</t>
  </si>
  <si>
    <t>O-BOX-C/05</t>
  </si>
  <si>
    <t>tr-16-33314</t>
  </si>
  <si>
    <t>tr-16-33660</t>
  </si>
  <si>
    <t>tr-16-33661</t>
  </si>
  <si>
    <t>tr-16-33291</t>
  </si>
  <si>
    <t>tr-16-33662</t>
  </si>
  <si>
    <t>tr-16-33663</t>
  </si>
  <si>
    <t>tr-16-33664</t>
  </si>
  <si>
    <t>tr-16-33665</t>
  </si>
  <si>
    <t>O-BOX-O/07</t>
  </si>
  <si>
    <t>tr-16-33666</t>
  </si>
  <si>
    <t>tr-16-33667</t>
  </si>
  <si>
    <t>tr-16-33668</t>
  </si>
  <si>
    <t>tr-16-33669</t>
  </si>
  <si>
    <t>tr-16-33378</t>
  </si>
  <si>
    <t>tr-16-33670</t>
  </si>
  <si>
    <t>tr-16-33671</t>
  </si>
  <si>
    <t>tr-16-33673</t>
  </si>
  <si>
    <t>tr-16-33672</t>
  </si>
  <si>
    <t>tr-16-33674</t>
  </si>
  <si>
    <t>tr-16-33675</t>
  </si>
  <si>
    <t>tr-16-33676</t>
  </si>
  <si>
    <t>ORANGE-A/01</t>
  </si>
  <si>
    <t>tr-16-33677</t>
  </si>
  <si>
    <t>tr-16-33678</t>
  </si>
  <si>
    <t>tr-16-33679</t>
  </si>
  <si>
    <t>tr-16-33680</t>
  </si>
  <si>
    <t>tr-16-33681</t>
  </si>
  <si>
    <t>tr-16-33682</t>
  </si>
  <si>
    <t>tr-16-33687</t>
  </si>
  <si>
    <t>tr-16-33375</t>
  </si>
  <si>
    <t>tr-16-33376</t>
  </si>
  <si>
    <t>tr-16-33688</t>
  </si>
  <si>
    <t>tr-16-33689</t>
  </si>
  <si>
    <t>tr-16-33690</t>
  </si>
  <si>
    <t>tr-16-33691</t>
  </si>
  <si>
    <t>tr-16-33692</t>
  </si>
  <si>
    <t>O-BOX-C/03</t>
  </si>
  <si>
    <t>tr-16-33693</t>
  </si>
  <si>
    <t>tr-16-33259</t>
  </si>
  <si>
    <t>tr-16-33694</t>
  </si>
  <si>
    <t>tr-16-33695</t>
  </si>
  <si>
    <t>tr-16-33696</t>
  </si>
  <si>
    <t>tr-16-33301</t>
  </si>
  <si>
    <t>tr-16-33302</t>
  </si>
  <si>
    <t>tr-16-33296</t>
  </si>
  <si>
    <t>O-BOX-A/07</t>
  </si>
  <si>
    <t>tr-16-33297</t>
  </si>
  <si>
    <t>tr-16-33303</t>
  </si>
  <si>
    <t>tr-16-33697</t>
  </si>
  <si>
    <t>tr-16-33698</t>
  </si>
  <si>
    <t>tr-16-33699</t>
  </si>
  <si>
    <t>tr-16-33305</t>
  </si>
  <si>
    <t>tr-16-33307</t>
  </si>
  <si>
    <t>tr-16-33700</t>
  </si>
  <si>
    <t>R-BOX-M/04</t>
  </si>
  <si>
    <t>tr-16-33309</t>
  </si>
  <si>
    <t>ORANGE-A/01-A</t>
  </si>
  <si>
    <t>tr-16-33701</t>
  </si>
  <si>
    <t>tr-16-33702</t>
  </si>
  <si>
    <t>tr-16-33703</t>
  </si>
  <si>
    <t>tr-16-33704</t>
  </si>
  <si>
    <t>tr-16-33705</t>
  </si>
  <si>
    <t>tr-16-33706</t>
  </si>
  <si>
    <t>tr-16-33707</t>
  </si>
  <si>
    <t>tr-16-33708</t>
  </si>
  <si>
    <t>tr-16-33315</t>
  </si>
  <si>
    <t>tr-16-33709</t>
  </si>
  <si>
    <t>tr-16-33710</t>
  </si>
  <si>
    <t>tr-16-33711</t>
  </si>
  <si>
    <t>tr-16-33712</t>
  </si>
  <si>
    <t>tr-16-33713</t>
  </si>
  <si>
    <t>tr-16-33308</t>
  </si>
  <si>
    <t>tr-16-33714</t>
  </si>
  <si>
    <t>tr-16-33715</t>
  </si>
  <si>
    <t>tr-16-33716</t>
  </si>
  <si>
    <t>O-BOX-M/07</t>
  </si>
  <si>
    <t>tr-16-17951</t>
  </si>
  <si>
    <t>tr-16-33313</t>
  </si>
  <si>
    <t>tr-16-33312</t>
  </si>
  <si>
    <t>tr-16-33311</t>
  </si>
  <si>
    <t>tr-16-33717</t>
  </si>
  <si>
    <t>tr-16-33247</t>
  </si>
  <si>
    <t>tr-16-33258</t>
  </si>
  <si>
    <t>tr-16-33718</t>
  </si>
  <si>
    <t>tr-16-33719</t>
  </si>
  <si>
    <t>tr-16-33257</t>
  </si>
  <si>
    <t>tr-16-33720</t>
  </si>
  <si>
    <t>tr-16-33722</t>
  </si>
  <si>
    <t>tr-16-33725</t>
  </si>
  <si>
    <t>tr-16-33728</t>
  </si>
  <si>
    <t>tr-16-33380</t>
  </si>
  <si>
    <t>tr-16-33729</t>
  </si>
  <si>
    <t>tr-16-33730</t>
  </si>
  <si>
    <t>tr-16-33731</t>
  </si>
  <si>
    <t>P-BOX-H/03</t>
  </si>
  <si>
    <t>P-BOX-F/05</t>
  </si>
  <si>
    <t>tr-16-33263</t>
  </si>
  <si>
    <t>tr-16-33262</t>
  </si>
  <si>
    <t>tr-16-33264</t>
  </si>
  <si>
    <t>W-BOX-F/09</t>
  </si>
  <si>
    <t>tr-16-33535</t>
  </si>
  <si>
    <t>W-BOX-F/08</t>
  </si>
  <si>
    <t>tr-16-33537</t>
  </si>
  <si>
    <t>W-BOX-G/08</t>
  </si>
  <si>
    <t>tr-16-33538</t>
  </si>
  <si>
    <t>tr-16-33534</t>
  </si>
  <si>
    <t>tr-16-33265</t>
  </si>
  <si>
    <t>tr-16-33266</t>
  </si>
  <si>
    <t>O-BOX-N/06</t>
  </si>
  <si>
    <t>tr-16-33733</t>
  </si>
  <si>
    <t>tr-16-33240</t>
  </si>
  <si>
    <t>tr-16-33239</t>
  </si>
  <si>
    <t>tr-16-33734</t>
  </si>
  <si>
    <t>tr-16-33735</t>
  </si>
  <si>
    <t>tr-16-33539</t>
  </si>
  <si>
    <t>tr-16-33270</t>
  </si>
  <si>
    <t>tr-16-33268</t>
  </si>
  <si>
    <t>tr-16-33269</t>
  </si>
  <si>
    <t>W-BOX-G/09</t>
  </si>
  <si>
    <t>tr-16-33540</t>
  </si>
  <si>
    <t>tr-16-33541</t>
  </si>
  <si>
    <t>tr-16-33542</t>
  </si>
  <si>
    <t>tr-16-33271</t>
  </si>
  <si>
    <t>W-BOX-F/03</t>
  </si>
  <si>
    <t>W-BOX-F/06</t>
  </si>
  <si>
    <t>tr-16-33272</t>
  </si>
  <si>
    <t>tr-16-33273</t>
  </si>
  <si>
    <t>tr-16-33278</t>
  </si>
  <si>
    <t>tr-16-33736</t>
  </si>
  <si>
    <t>tr-16-33274</t>
  </si>
  <si>
    <t>tr-16-33275</t>
  </si>
  <si>
    <t>W-BOX-I/05</t>
  </si>
  <si>
    <t>tr-16-33276</t>
  </si>
  <si>
    <t>tr-16-33737</t>
  </si>
  <si>
    <t>tr-16-33332</t>
  </si>
  <si>
    <t>tr-16-33282</t>
  </si>
  <si>
    <t>tr-16-33738</t>
  </si>
  <si>
    <t>tr-16-33281</t>
  </si>
  <si>
    <t>tr-16-33739</t>
  </si>
  <si>
    <t>tr-16-33283</t>
  </si>
  <si>
    <t>tr-16-33741</t>
  </si>
  <si>
    <t>tr-16-33284</t>
  </si>
  <si>
    <t>W-BOX-E/06</t>
  </si>
  <si>
    <t>tr-16-33290</t>
  </si>
  <si>
    <t>tr-16-33289</t>
  </si>
  <si>
    <t>tr-16-33743</t>
  </si>
  <si>
    <t>tr-16-33744</t>
  </si>
  <si>
    <t>tr-16-33260</t>
  </si>
  <si>
    <t>tr-16-33242</t>
  </si>
  <si>
    <t>tr-16-33243</t>
  </si>
  <si>
    <t>tr-16-33746</t>
  </si>
  <si>
    <t>O-BOX-N/05</t>
  </si>
  <si>
    <t>tr-16-33747</t>
  </si>
  <si>
    <t>tr-16-33346</t>
  </si>
  <si>
    <t>tr-16-33748</t>
  </si>
  <si>
    <t>W-BOX-N/07</t>
  </si>
  <si>
    <t>tr-16-33310</t>
  </si>
  <si>
    <t>tr-16-33749</t>
  </si>
  <si>
    <t>tr-16-33750</t>
  </si>
  <si>
    <t>tr-16-33751</t>
  </si>
  <si>
    <t>tr-16-33318</t>
  </si>
  <si>
    <t>tr-16-33752</t>
  </si>
  <si>
    <t>RM-D/00-A</t>
  </si>
  <si>
    <t>tr-16-33868</t>
  </si>
  <si>
    <t>tr-16-33872</t>
  </si>
  <si>
    <t>tr-16-33873</t>
  </si>
  <si>
    <t>ORANGE-B/00-E</t>
  </si>
  <si>
    <t>tr-16-33854</t>
  </si>
  <si>
    <t>tr-16-33853</t>
  </si>
  <si>
    <t>tr-16-33861</t>
  </si>
  <si>
    <t>RH-K/02</t>
  </si>
  <si>
    <t>tr-16-33878</t>
  </si>
  <si>
    <t>tr-16-33860</t>
  </si>
  <si>
    <t>tr-16-33863</t>
  </si>
  <si>
    <t>tr-16-33865</t>
  </si>
  <si>
    <t>tr-16-33866</t>
  </si>
  <si>
    <t>tr-16-33870</t>
  </si>
  <si>
    <t>tr-16-33874</t>
  </si>
  <si>
    <t>tr-16-33875</t>
  </si>
  <si>
    <t>tr-16-33876</t>
  </si>
  <si>
    <t>tr-16-33867</t>
  </si>
  <si>
    <t>tr-16-33344</t>
  </si>
  <si>
    <t>tr-16-33753</t>
  </si>
  <si>
    <t>tr-16-33754</t>
  </si>
  <si>
    <t>tr-16-33755</t>
  </si>
  <si>
    <t>tr-16-33758</t>
  </si>
  <si>
    <t>tr-16-33757</t>
  </si>
  <si>
    <t>tr-16-33759</t>
  </si>
  <si>
    <t>tr-16-33760</t>
  </si>
  <si>
    <t>tr-16-33762</t>
  </si>
  <si>
    <t>tr-16-33763</t>
  </si>
  <si>
    <t>tr-16-33764</t>
  </si>
  <si>
    <t>tr-16-33765</t>
  </si>
  <si>
    <t>RH-J/03</t>
  </si>
  <si>
    <t>tr-16-25028</t>
  </si>
  <si>
    <t>tr-16-25026</t>
  </si>
  <si>
    <t>tr-16-33768</t>
  </si>
  <si>
    <t>RW-A/02</t>
  </si>
  <si>
    <t>tr-16-33769</t>
  </si>
  <si>
    <t>tr-16-33770</t>
  </si>
  <si>
    <t>tr-16-33771</t>
  </si>
  <si>
    <t>RH-K/00-A</t>
  </si>
  <si>
    <t>tr-16-33772</t>
  </si>
  <si>
    <t>tr-16-33773</t>
  </si>
  <si>
    <t>tr-16-33774</t>
  </si>
  <si>
    <t>tr-16-33775</t>
  </si>
  <si>
    <t>RM-OHK</t>
  </si>
  <si>
    <t>tr-16-33776</t>
  </si>
  <si>
    <t>RH-F/01-2</t>
  </si>
  <si>
    <t>RM-A/01-5</t>
  </si>
  <si>
    <t>tr-16-33777</t>
  </si>
  <si>
    <t>tr-16-33778</t>
  </si>
  <si>
    <t>tr-16-33779</t>
  </si>
  <si>
    <t>tr-16-33780</t>
  </si>
  <si>
    <t>tr-16-33781</t>
  </si>
  <si>
    <t>ORANGE-B/01-D</t>
  </si>
  <si>
    <t>tr-16-33782</t>
  </si>
  <si>
    <t>tr-16-33783</t>
  </si>
  <si>
    <t>tr-16-33784</t>
  </si>
  <si>
    <t>tr-16-33785</t>
  </si>
  <si>
    <t>tr-16-33786</t>
  </si>
  <si>
    <t>tr-16-33787</t>
  </si>
  <si>
    <t>tr-16-33788</t>
  </si>
  <si>
    <t>tr-16-33245</t>
  </si>
  <si>
    <t>D</t>
  </si>
  <si>
    <t>U</t>
  </si>
  <si>
    <t>Vosne Romanee 1er Cru Les Beaux Monts</t>
  </si>
  <si>
    <t>Chateauneuf du Pape Clos de L'Orantoire</t>
  </si>
  <si>
    <t>STAND: 05.12.2022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</si>
</sst>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_-;\-* #,##0.00_-;_-* \-??_-;_-@_-"/>
    <numFmt numFmtId="165" formatCode="[$-409]d\-mmm"/>
    <numFmt numFmtId="166" formatCode="#,##0.00_ ;\-#,##0.00\ "/>
  </numFmts>
  <fonts count="44" x14ac:knownFonts="1">
    <font>
      <sz val="12"/>
      <color rgb="FF000000"/>
      <name val="Calibri"/>
      <family val="2"/>
      <charset val="1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charset val="1"/>
    </font>
    <font>
      <b/>
      <sz val="12"/>
      <name val="Calibri"/>
      <family val="2"/>
      <charset val="1"/>
    </font>
    <font>
      <sz val="10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38"/>
      <color rgb="FF000000"/>
      <name val="Calibri"/>
      <family val="2"/>
      <charset val="1"/>
    </font>
    <font>
      <b/>
      <i/>
      <sz val="12"/>
      <color rgb="FF000000"/>
      <name val="Calibri"/>
      <family val="2"/>
      <charset val="1"/>
    </font>
    <font>
      <b/>
      <sz val="12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6"/>
      <color rgb="FF000000"/>
      <name val="Calibri"/>
      <family val="2"/>
      <charset val="1"/>
    </font>
    <font>
      <sz val="12"/>
      <name val="Calibri"/>
      <family val="2"/>
      <charset val="1"/>
    </font>
    <font>
      <sz val="10"/>
      <name val="Calibri"/>
      <family val="2"/>
      <charset val="1"/>
    </font>
    <font>
      <b/>
      <sz val="1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9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38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b/>
      <sz val="12"/>
      <color rgb="FF000000"/>
      <name val="Calibri"/>
      <family val="2"/>
    </font>
    <font>
      <b/>
      <sz val="12"/>
      <name val="Calibri"/>
      <family val="2"/>
    </font>
    <font>
      <b/>
      <sz val="9"/>
      <color rgb="FF000000"/>
      <name val="Calibri"/>
      <family val="2"/>
      <charset val="1"/>
    </font>
    <font>
      <b/>
      <i/>
      <sz val="12"/>
      <color rgb="FF0070C0"/>
      <name val="Calibri"/>
      <family val="2"/>
    </font>
    <font>
      <b/>
      <sz val="29"/>
      <color rgb="FFFF0000"/>
      <name val="Calibri"/>
      <family val="2"/>
      <charset val="1"/>
    </font>
    <font>
      <sz val="11"/>
      <color theme="0" tint="-0.499984740745262"/>
      <name val="Calibri (Textkörper)"/>
    </font>
    <font>
      <b/>
      <sz val="11"/>
      <color theme="0" tint="-0.499984740745262"/>
      <name val="Calibri (Textkörper)"/>
    </font>
    <font>
      <b/>
      <sz val="10"/>
      <color theme="0" tint="-0.499984740745262"/>
      <name val="Calibri (Textkörper)"/>
    </font>
    <font>
      <sz val="10"/>
      <color theme="0" tint="-0.499984740745262"/>
      <name val="Calibri (Textkörper)"/>
    </font>
  </fonts>
  <fills count="17">
    <fill>
      <patternFill patternType="none"/>
    </fill>
    <fill>
      <patternFill patternType="gray125"/>
    </fill>
    <fill>
      <patternFill patternType="solid">
        <fgColor rgb="FFD9D9D9"/>
        <bgColor rgb="FFDCE6F2"/>
      </patternFill>
    </fill>
    <fill>
      <patternFill patternType="solid">
        <fgColor rgb="FFFFFEC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C4F058"/>
        <bgColor rgb="FFFFFF00"/>
      </patternFill>
    </fill>
    <fill>
      <patternFill patternType="solid">
        <fgColor rgb="FFDCE6F2"/>
        <bgColor rgb="FFD9D9D9"/>
      </patternFill>
    </fill>
    <fill>
      <patternFill patternType="solid">
        <fgColor rgb="FFF2DCDB"/>
        <bgColor rgb="FFD9D9D9"/>
      </patternFill>
    </fill>
    <fill>
      <patternFill patternType="solid">
        <fgColor rgb="FFF2F2F2"/>
        <bgColor rgb="FFFFFFFF"/>
      </patternFill>
    </fill>
    <fill>
      <patternFill patternType="solid">
        <fgColor rgb="FFFFFEC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4F05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14999847407452621"/>
        <bgColor rgb="FFD9D9D9"/>
      </patternFill>
    </fill>
    <fill>
      <patternFill patternType="solid">
        <fgColor theme="0" tint="-0.14999847407452621"/>
        <bgColor rgb="FFFFFF00"/>
      </patternFill>
    </fill>
  </fills>
  <borders count="101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>
      <left style="hair">
        <color auto="1"/>
      </left>
      <right style="hair">
        <color auto="1"/>
      </right>
      <top style="thin">
        <color rgb="FFFF0000"/>
      </top>
      <bottom style="medium">
        <color rgb="FFFF0000"/>
      </bottom>
      <diagonal/>
    </border>
    <border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hair">
        <color auto="1"/>
      </left>
      <right/>
      <top style="thin">
        <color rgb="FFFF0000"/>
      </top>
      <bottom style="medium">
        <color rgb="FFFF0000"/>
      </bottom>
      <diagonal/>
    </border>
    <border>
      <left style="hair">
        <color auto="1"/>
      </left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medium">
        <color rgb="FFFF0000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hair">
        <color auto="1"/>
      </left>
      <right style="hair">
        <color auto="1"/>
      </right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rgb="FFFF0000"/>
      </left>
      <right/>
      <top style="medium">
        <color rgb="FFFF0000"/>
      </top>
      <bottom style="thin">
        <color auto="1"/>
      </bottom>
      <diagonal/>
    </border>
    <border>
      <left/>
      <right/>
      <top style="medium">
        <color rgb="FFFF0000"/>
      </top>
      <bottom style="thin">
        <color auto="1"/>
      </bottom>
      <diagonal/>
    </border>
    <border>
      <left/>
      <right style="medium">
        <color rgb="FFFF0000"/>
      </right>
      <top style="medium">
        <color rgb="FFFF0000"/>
      </top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FF0000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medium">
        <color rgb="FFFF0000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/>
      <right/>
      <top style="thin">
        <color auto="1"/>
      </top>
      <bottom style="medium">
        <color rgb="FFFF0000"/>
      </bottom>
      <diagonal/>
    </border>
    <border>
      <left style="hair">
        <color auto="1"/>
      </left>
      <right style="medium">
        <color rgb="FFFF0000"/>
      </right>
      <top style="thin">
        <color auto="1"/>
      </top>
      <bottom style="medium">
        <color rgb="FFFF0000"/>
      </bottom>
      <diagonal/>
    </border>
    <border>
      <left style="medium">
        <color rgb="FFFF0000"/>
      </left>
      <right/>
      <top style="thin">
        <color rgb="FFFF0000"/>
      </top>
      <bottom/>
      <diagonal/>
    </border>
    <border>
      <left style="hair">
        <color auto="1"/>
      </left>
      <right style="hair">
        <color auto="1"/>
      </right>
      <top style="thin">
        <color rgb="FFFF0000"/>
      </top>
      <bottom/>
      <diagonal/>
    </border>
    <border>
      <left/>
      <right style="medium">
        <color rgb="FFFF0000"/>
      </right>
      <top style="thin">
        <color rgb="FFFF0000"/>
      </top>
      <bottom/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medium">
        <color rgb="FFFF0000"/>
      </right>
      <top style="thin">
        <color rgb="FFFF0000"/>
      </top>
      <bottom/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/>
      <top style="thin">
        <color auto="1"/>
      </top>
      <bottom style="medium">
        <color indexed="64"/>
      </bottom>
      <diagonal/>
    </border>
    <border>
      <left style="hair">
        <color auto="1"/>
      </left>
      <right style="medium">
        <color rgb="FFFF0000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0000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auto="1"/>
      </top>
      <bottom style="medium">
        <color indexed="64"/>
      </bottom>
      <diagonal/>
    </border>
    <border>
      <left style="medium">
        <color rgb="FFFF0000"/>
      </left>
      <right/>
      <top style="thin">
        <color auto="1"/>
      </top>
      <bottom style="medium">
        <color indexed="64"/>
      </bottom>
      <diagonal/>
    </border>
  </borders>
  <cellStyleXfs count="7">
    <xf numFmtId="0" fontId="0" fillId="0" borderId="0"/>
    <xf numFmtId="164" fontId="19" fillId="0" borderId="0" applyBorder="0" applyProtection="0"/>
    <xf numFmtId="0" fontId="2" fillId="0" borderId="0"/>
    <xf numFmtId="0" fontId="25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85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0" fillId="0" borderId="0" xfId="1" applyFont="1" applyBorder="1" applyAlignment="1" applyProtection="1">
      <alignment horizontal="right" vertical="center"/>
    </xf>
    <xf numFmtId="164" fontId="3" fillId="0" borderId="0" xfId="1" applyFont="1" applyBorder="1" applyAlignment="1" applyProtection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0" fillId="2" borderId="3" xfId="0" applyFill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0" fillId="2" borderId="6" xfId="0" applyFill="1" applyBorder="1" applyAlignment="1">
      <alignment vertical="center" wrapText="1"/>
    </xf>
    <xf numFmtId="0" fontId="3" fillId="0" borderId="7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0" fillId="2" borderId="12" xfId="0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2" fontId="4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right" vertical="center"/>
    </xf>
    <xf numFmtId="0" fontId="10" fillId="7" borderId="13" xfId="0" applyFont="1" applyFill="1" applyBorder="1" applyAlignment="1">
      <alignment horizontal="right" vertical="center"/>
    </xf>
    <xf numFmtId="0" fontId="0" fillId="7" borderId="14" xfId="0" applyFill="1" applyBorder="1" applyAlignment="1">
      <alignment vertical="center"/>
    </xf>
    <xf numFmtId="164" fontId="10" fillId="7" borderId="16" xfId="0" applyNumberFormat="1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right" vertical="center"/>
    </xf>
    <xf numFmtId="0" fontId="0" fillId="7" borderId="0" xfId="0" applyFill="1" applyAlignment="1">
      <alignment vertical="center"/>
    </xf>
    <xf numFmtId="164" fontId="10" fillId="4" borderId="19" xfId="0" applyNumberFormat="1" applyFont="1" applyFill="1" applyBorder="1" applyAlignment="1">
      <alignment horizontal="center" vertical="center"/>
    </xf>
    <xf numFmtId="164" fontId="10" fillId="7" borderId="19" xfId="0" applyNumberFormat="1" applyFont="1" applyFill="1" applyBorder="1" applyAlignment="1">
      <alignment horizontal="center" vertical="center"/>
    </xf>
    <xf numFmtId="0" fontId="10" fillId="7" borderId="20" xfId="0" applyFont="1" applyFill="1" applyBorder="1" applyAlignment="1">
      <alignment horizontal="right" vertical="center"/>
    </xf>
    <xf numFmtId="0" fontId="0" fillId="7" borderId="21" xfId="0" applyFill="1" applyBorder="1" applyAlignment="1">
      <alignment vertical="center"/>
    </xf>
    <xf numFmtId="164" fontId="10" fillId="4" borderId="23" xfId="0" applyNumberFormat="1" applyFont="1" applyFill="1" applyBorder="1" applyAlignment="1">
      <alignment horizontal="center" vertical="center"/>
    </xf>
    <xf numFmtId="0" fontId="0" fillId="7" borderId="24" xfId="0" applyFill="1" applyBorder="1" applyAlignment="1">
      <alignment horizontal="center" vertical="center"/>
    </xf>
    <xf numFmtId="0" fontId="0" fillId="7" borderId="25" xfId="0" applyFill="1" applyBorder="1" applyAlignment="1">
      <alignment horizontal="center" vertical="center"/>
    </xf>
    <xf numFmtId="0" fontId="0" fillId="7" borderId="26" xfId="0" applyFill="1" applyBorder="1" applyAlignment="1">
      <alignment horizontal="center" vertical="center"/>
    </xf>
    <xf numFmtId="0" fontId="0" fillId="7" borderId="27" xfId="0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0" fillId="2" borderId="28" xfId="0" applyFill="1" applyBorder="1" applyAlignment="1">
      <alignment vertical="center"/>
    </xf>
    <xf numFmtId="0" fontId="0" fillId="2" borderId="29" xfId="0" applyFill="1" applyBorder="1" applyAlignment="1">
      <alignment vertical="center"/>
    </xf>
    <xf numFmtId="0" fontId="0" fillId="2" borderId="30" xfId="0" applyFill="1" applyBorder="1" applyAlignment="1">
      <alignment vertical="center"/>
    </xf>
    <xf numFmtId="0" fontId="13" fillId="2" borderId="28" xfId="0" applyFont="1" applyFill="1" applyBorder="1" applyAlignment="1">
      <alignment vertical="center"/>
    </xf>
    <xf numFmtId="0" fontId="13" fillId="2" borderId="29" xfId="0" applyFont="1" applyFill="1" applyBorder="1" applyAlignment="1">
      <alignment vertical="center"/>
    </xf>
    <xf numFmtId="0" fontId="13" fillId="2" borderId="30" xfId="0" applyFont="1" applyFill="1" applyBorder="1" applyAlignment="1">
      <alignment vertical="center"/>
    </xf>
    <xf numFmtId="0" fontId="4" fillId="2" borderId="28" xfId="0" applyFont="1" applyFill="1" applyBorder="1" applyAlignment="1">
      <alignment vertical="center"/>
    </xf>
    <xf numFmtId="0" fontId="4" fillId="2" borderId="29" xfId="0" applyFont="1" applyFill="1" applyBorder="1" applyAlignment="1">
      <alignment vertical="center"/>
    </xf>
    <xf numFmtId="0" fontId="4" fillId="2" borderId="30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14" fillId="2" borderId="29" xfId="0" applyFont="1" applyFill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/>
    </xf>
    <xf numFmtId="164" fontId="13" fillId="2" borderId="32" xfId="1" applyFont="1" applyFill="1" applyBorder="1" applyAlignment="1" applyProtection="1">
      <alignment horizontal="center" vertical="center"/>
    </xf>
    <xf numFmtId="164" fontId="4" fillId="2" borderId="32" xfId="1" applyFont="1" applyFill="1" applyBorder="1" applyAlignment="1" applyProtection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15" fillId="4" borderId="34" xfId="0" applyFont="1" applyFill="1" applyBorder="1" applyAlignment="1">
      <alignment horizontal="center" vertical="center" wrapText="1"/>
    </xf>
    <xf numFmtId="0" fontId="15" fillId="4" borderId="35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16" fillId="0" borderId="36" xfId="0" applyFont="1" applyBorder="1" applyAlignment="1">
      <alignment vertical="center"/>
    </xf>
    <xf numFmtId="0" fontId="16" fillId="0" borderId="37" xfId="0" applyFont="1" applyBorder="1" applyAlignment="1">
      <alignment vertical="center"/>
    </xf>
    <xf numFmtId="0" fontId="16" fillId="0" borderId="38" xfId="0" applyFont="1" applyBorder="1" applyAlignment="1">
      <alignment vertical="center"/>
    </xf>
    <xf numFmtId="0" fontId="17" fillId="0" borderId="36" xfId="0" applyFont="1" applyBorder="1" applyAlignment="1">
      <alignment vertical="center"/>
    </xf>
    <xf numFmtId="0" fontId="17" fillId="0" borderId="37" xfId="0" applyFont="1" applyBorder="1" applyAlignment="1">
      <alignment vertical="center"/>
    </xf>
    <xf numFmtId="0" fontId="17" fillId="0" borderId="38" xfId="0" applyFont="1" applyBorder="1" applyAlignment="1">
      <alignment vertical="center"/>
    </xf>
    <xf numFmtId="0" fontId="18" fillId="0" borderId="36" xfId="0" applyFont="1" applyBorder="1"/>
    <xf numFmtId="0" fontId="18" fillId="0" borderId="37" xfId="0" applyFont="1" applyBorder="1"/>
    <xf numFmtId="0" fontId="18" fillId="0" borderId="38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/>
    </xf>
    <xf numFmtId="0" fontId="18" fillId="3" borderId="38" xfId="0" applyFont="1" applyFill="1" applyBorder="1" applyAlignment="1">
      <alignment horizontal="center" vertical="center"/>
    </xf>
    <xf numFmtId="49" fontId="14" fillId="0" borderId="41" xfId="1" applyNumberFormat="1" applyFont="1" applyBorder="1" applyAlignment="1" applyProtection="1">
      <alignment horizontal="center" vertical="center"/>
    </xf>
    <xf numFmtId="164" fontId="17" fillId="6" borderId="41" xfId="1" applyFont="1" applyFill="1" applyBorder="1" applyAlignment="1" applyProtection="1">
      <alignment horizontal="right" vertical="center"/>
    </xf>
    <xf numFmtId="164" fontId="18" fillId="3" borderId="40" xfId="1" applyFont="1" applyFill="1" applyBorder="1" applyAlignment="1" applyProtection="1">
      <alignment horizontal="right" vertical="center"/>
    </xf>
    <xf numFmtId="49" fontId="18" fillId="8" borderId="42" xfId="1" applyNumberFormat="1" applyFont="1" applyFill="1" applyBorder="1" applyAlignment="1" applyProtection="1">
      <alignment horizontal="center" vertical="center"/>
    </xf>
    <xf numFmtId="0" fontId="18" fillId="5" borderId="43" xfId="0" applyFont="1" applyFill="1" applyBorder="1" applyAlignment="1">
      <alignment horizontal="center" vertical="center"/>
    </xf>
    <xf numFmtId="164" fontId="17" fillId="6" borderId="40" xfId="0" applyNumberFormat="1" applyFont="1" applyFill="1" applyBorder="1" applyAlignment="1">
      <alignment horizontal="center" vertical="center"/>
    </xf>
    <xf numFmtId="164" fontId="18" fillId="3" borderId="44" xfId="0" applyNumberFormat="1" applyFont="1" applyFill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38" xfId="0" applyFont="1" applyBorder="1" applyAlignment="1">
      <alignment vertical="center"/>
    </xf>
    <xf numFmtId="0" fontId="3" fillId="4" borderId="81" xfId="0" applyFont="1" applyFill="1" applyBorder="1" applyAlignment="1">
      <alignment horizontal="center" vertical="center"/>
    </xf>
    <xf numFmtId="0" fontId="3" fillId="4" borderId="84" xfId="0" applyFont="1" applyFill="1" applyBorder="1" applyAlignment="1">
      <alignment horizontal="center" vertical="center"/>
    </xf>
    <xf numFmtId="0" fontId="3" fillId="0" borderId="85" xfId="0" applyFont="1" applyBorder="1" applyAlignment="1">
      <alignment vertical="center"/>
    </xf>
    <xf numFmtId="0" fontId="3" fillId="4" borderId="87" xfId="0" applyFont="1" applyFill="1" applyBorder="1" applyAlignment="1">
      <alignment horizontal="center" vertical="center"/>
    </xf>
    <xf numFmtId="0" fontId="3" fillId="0" borderId="88" xfId="0" applyFont="1" applyBorder="1" applyAlignment="1">
      <alignment vertical="center"/>
    </xf>
    <xf numFmtId="0" fontId="3" fillId="4" borderId="90" xfId="0" applyFont="1" applyFill="1" applyBorder="1" applyAlignment="1">
      <alignment horizontal="center" vertical="center"/>
    </xf>
    <xf numFmtId="0" fontId="3" fillId="0" borderId="91" xfId="0" applyFont="1" applyBorder="1" applyAlignment="1">
      <alignment vertical="center"/>
    </xf>
    <xf numFmtId="0" fontId="37" fillId="4" borderId="82" xfId="0" applyFont="1" applyFill="1" applyBorder="1" applyAlignment="1">
      <alignment horizontal="center" vertical="center" wrapText="1"/>
    </xf>
    <xf numFmtId="0" fontId="37" fillId="4" borderId="83" xfId="0" applyFont="1" applyFill="1" applyBorder="1" applyAlignment="1">
      <alignment horizontal="center" vertical="center" wrapText="1"/>
    </xf>
    <xf numFmtId="49" fontId="34" fillId="0" borderId="41" xfId="1" applyNumberFormat="1" applyFont="1" applyBorder="1" applyAlignment="1" applyProtection="1">
      <alignment horizontal="center" vertical="center"/>
    </xf>
    <xf numFmtId="0" fontId="3" fillId="5" borderId="85" xfId="0" applyFont="1" applyFill="1" applyBorder="1" applyAlignment="1">
      <alignment horizontal="center" vertical="center"/>
    </xf>
    <xf numFmtId="164" fontId="0" fillId="6" borderId="85" xfId="0" applyNumberFormat="1" applyFill="1" applyBorder="1" applyAlignment="1">
      <alignment horizontal="center" vertical="center"/>
    </xf>
    <xf numFmtId="164" fontId="3" fillId="3" borderId="86" xfId="0" applyNumberFormat="1" applyFont="1" applyFill="1" applyBorder="1" applyAlignment="1">
      <alignment horizontal="center" vertical="center"/>
    </xf>
    <xf numFmtId="0" fontId="3" fillId="5" borderId="88" xfId="0" applyFont="1" applyFill="1" applyBorder="1" applyAlignment="1">
      <alignment horizontal="center" vertical="center"/>
    </xf>
    <xf numFmtId="164" fontId="0" fillId="6" borderId="88" xfId="0" applyNumberFormat="1" applyFill="1" applyBorder="1" applyAlignment="1">
      <alignment horizontal="center" vertical="center"/>
    </xf>
    <xf numFmtId="164" fontId="3" fillId="3" borderId="89" xfId="0" applyNumberFormat="1" applyFont="1" applyFill="1" applyBorder="1" applyAlignment="1">
      <alignment horizontal="center" vertical="center"/>
    </xf>
    <xf numFmtId="0" fontId="3" fillId="5" borderId="91" xfId="0" applyFont="1" applyFill="1" applyBorder="1" applyAlignment="1">
      <alignment horizontal="center" vertical="center"/>
    </xf>
    <xf numFmtId="164" fontId="0" fillId="6" borderId="91" xfId="0" applyNumberFormat="1" applyFill="1" applyBorder="1" applyAlignment="1">
      <alignment horizontal="center" vertical="center"/>
    </xf>
    <xf numFmtId="164" fontId="3" fillId="3" borderId="92" xfId="0" applyNumberFormat="1" applyFont="1" applyFill="1" applyBorder="1" applyAlignment="1">
      <alignment horizontal="center" vertical="center"/>
    </xf>
    <xf numFmtId="0" fontId="17" fillId="0" borderId="93" xfId="0" applyFont="1" applyBorder="1" applyAlignment="1">
      <alignment vertical="center"/>
    </xf>
    <xf numFmtId="0" fontId="17" fillId="0" borderId="94" xfId="0" applyFont="1" applyBorder="1" applyAlignment="1">
      <alignment vertical="center"/>
    </xf>
    <xf numFmtId="0" fontId="17" fillId="0" borderId="31" xfId="0" applyFont="1" applyBorder="1" applyAlignment="1">
      <alignment vertical="center"/>
    </xf>
    <xf numFmtId="0" fontId="18" fillId="0" borderId="93" xfId="0" applyFont="1" applyBorder="1"/>
    <xf numFmtId="0" fontId="18" fillId="0" borderId="94" xfId="0" applyFont="1" applyBorder="1"/>
    <xf numFmtId="0" fontId="18" fillId="0" borderId="31" xfId="0" applyFont="1" applyBorder="1" applyAlignment="1">
      <alignment horizontal="center" vertical="center"/>
    </xf>
    <xf numFmtId="0" fontId="17" fillId="0" borderId="60" xfId="0" applyFont="1" applyBorder="1" applyAlignment="1">
      <alignment horizontal="center"/>
    </xf>
    <xf numFmtId="0" fontId="18" fillId="3" borderId="31" xfId="0" applyFont="1" applyFill="1" applyBorder="1" applyAlignment="1">
      <alignment horizontal="center" vertical="center"/>
    </xf>
    <xf numFmtId="164" fontId="17" fillId="6" borderId="95" xfId="1" applyFont="1" applyFill="1" applyBorder="1" applyAlignment="1" applyProtection="1">
      <alignment horizontal="right" vertical="center"/>
    </xf>
    <xf numFmtId="0" fontId="14" fillId="2" borderId="28" xfId="0" applyFont="1" applyFill="1" applyBorder="1" applyAlignment="1">
      <alignment horizontal="center" vertical="center" wrapText="1"/>
    </xf>
    <xf numFmtId="0" fontId="14" fillId="2" borderId="29" xfId="0" applyFont="1" applyFill="1" applyBorder="1" applyAlignment="1">
      <alignment horizontal="center" vertical="center" wrapText="1"/>
    </xf>
    <xf numFmtId="0" fontId="14" fillId="2" borderId="30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2" borderId="59" xfId="0" applyFont="1" applyFill="1" applyBorder="1" applyAlignment="1">
      <alignment horizontal="center" vertical="center"/>
    </xf>
    <xf numFmtId="0" fontId="1" fillId="0" borderId="0" xfId="5"/>
    <xf numFmtId="0" fontId="1" fillId="0" borderId="0" xfId="5" applyAlignment="1">
      <alignment vertical="center"/>
    </xf>
    <xf numFmtId="0" fontId="20" fillId="0" borderId="2" xfId="5" applyFont="1" applyBorder="1" applyAlignment="1">
      <alignment horizontal="right" vertical="center"/>
    </xf>
    <xf numFmtId="0" fontId="22" fillId="0" borderId="0" xfId="5" applyFont="1" applyAlignment="1">
      <alignment horizontal="center" vertical="center"/>
    </xf>
    <xf numFmtId="0" fontId="20" fillId="0" borderId="5" xfId="5" applyFont="1" applyBorder="1" applyAlignment="1">
      <alignment horizontal="right" vertical="center"/>
    </xf>
    <xf numFmtId="0" fontId="20" fillId="10" borderId="8" xfId="5" applyFont="1" applyFill="1" applyBorder="1" applyAlignment="1">
      <alignment horizontal="center" vertical="center"/>
    </xf>
    <xf numFmtId="0" fontId="20" fillId="10" borderId="9" xfId="5" applyFont="1" applyFill="1" applyBorder="1" applyAlignment="1">
      <alignment horizontal="center" vertical="center"/>
    </xf>
    <xf numFmtId="0" fontId="20" fillId="10" borderId="55" xfId="5" applyFont="1" applyFill="1" applyBorder="1" applyAlignment="1">
      <alignment horizontal="center" vertical="center"/>
    </xf>
    <xf numFmtId="0" fontId="23" fillId="10" borderId="9" xfId="5" applyFont="1" applyFill="1" applyBorder="1" applyAlignment="1">
      <alignment horizontal="center" vertical="center" wrapText="1"/>
    </xf>
    <xf numFmtId="0" fontId="23" fillId="10" borderId="10" xfId="5" applyFont="1" applyFill="1" applyBorder="1" applyAlignment="1">
      <alignment horizontal="center" vertical="center" wrapText="1"/>
    </xf>
    <xf numFmtId="0" fontId="20" fillId="0" borderId="7" xfId="5" applyFont="1" applyBorder="1" applyAlignment="1">
      <alignment horizontal="right" vertical="center"/>
    </xf>
    <xf numFmtId="0" fontId="20" fillId="0" borderId="11" xfId="5" applyFont="1" applyBorder="1" applyAlignment="1">
      <alignment horizontal="right" vertical="center"/>
    </xf>
    <xf numFmtId="0" fontId="26" fillId="0" borderId="0" xfId="5" applyFont="1" applyAlignment="1">
      <alignment horizontal="left" vertical="center"/>
    </xf>
    <xf numFmtId="0" fontId="27" fillId="0" borderId="0" xfId="5" applyFont="1" applyAlignment="1">
      <alignment horizontal="right" vertical="center"/>
    </xf>
    <xf numFmtId="2" fontId="28" fillId="0" borderId="0" xfId="5" applyNumberFormat="1" applyFont="1" applyAlignment="1">
      <alignment horizontal="center" vertical="center"/>
    </xf>
    <xf numFmtId="0" fontId="1" fillId="0" borderId="0" xfId="5" applyAlignment="1">
      <alignment horizontal="center" vertical="center"/>
    </xf>
    <xf numFmtId="0" fontId="20" fillId="0" borderId="0" xfId="5" applyFont="1" applyAlignment="1">
      <alignment horizontal="center" vertical="center"/>
    </xf>
    <xf numFmtId="0" fontId="30" fillId="0" borderId="0" xfId="5" applyFont="1" applyAlignment="1">
      <alignment vertical="center"/>
    </xf>
    <xf numFmtId="0" fontId="1" fillId="13" borderId="20" xfId="5" applyFill="1" applyBorder="1" applyAlignment="1">
      <alignment vertical="center"/>
    </xf>
    <xf numFmtId="0" fontId="20" fillId="13" borderId="22" xfId="5" applyFont="1" applyFill="1" applyBorder="1" applyAlignment="1">
      <alignment vertical="center"/>
    </xf>
    <xf numFmtId="0" fontId="1" fillId="13" borderId="22" xfId="5" applyFill="1" applyBorder="1" applyAlignment="1">
      <alignment horizontal="center" vertical="center"/>
    </xf>
    <xf numFmtId="0" fontId="1" fillId="13" borderId="23" xfId="5" applyFill="1" applyBorder="1" applyAlignment="1">
      <alignment horizontal="center" vertical="center"/>
    </xf>
    <xf numFmtId="166" fontId="20" fillId="13" borderId="20" xfId="6" applyNumberFormat="1" applyFont="1" applyFill="1" applyBorder="1" applyAlignment="1">
      <alignment horizontal="center" vertical="center"/>
    </xf>
    <xf numFmtId="166" fontId="20" fillId="13" borderId="22" xfId="6" applyNumberFormat="1" applyFont="1" applyFill="1" applyBorder="1" applyAlignment="1">
      <alignment horizontal="center" vertical="center"/>
    </xf>
    <xf numFmtId="166" fontId="20" fillId="13" borderId="23" xfId="6" applyNumberFormat="1" applyFont="1" applyFill="1" applyBorder="1" applyAlignment="1">
      <alignment horizontal="center" vertical="center"/>
    </xf>
    <xf numFmtId="0" fontId="20" fillId="10" borderId="71" xfId="5" applyFont="1" applyFill="1" applyBorder="1" applyAlignment="1">
      <alignment horizontal="center" vertical="center"/>
    </xf>
    <xf numFmtId="0" fontId="20" fillId="10" borderId="22" xfId="5" applyFont="1" applyFill="1" applyBorder="1" applyAlignment="1">
      <alignment horizontal="center" vertical="center"/>
    </xf>
    <xf numFmtId="0" fontId="23" fillId="10" borderId="22" xfId="5" applyFont="1" applyFill="1" applyBorder="1" applyAlignment="1">
      <alignment horizontal="center" vertical="center" wrapText="1"/>
    </xf>
    <xf numFmtId="0" fontId="23" fillId="10" borderId="72" xfId="5" applyFont="1" applyFill="1" applyBorder="1" applyAlignment="1">
      <alignment horizontal="center" vertical="center" wrapText="1"/>
    </xf>
    <xf numFmtId="0" fontId="1" fillId="0" borderId="17" xfId="5" applyBorder="1" applyAlignment="1">
      <alignment vertical="center"/>
    </xf>
    <xf numFmtId="0" fontId="31" fillId="0" borderId="18" xfId="5" applyFont="1" applyBorder="1" applyAlignment="1">
      <alignment horizontal="left" vertical="center" wrapText="1"/>
    </xf>
    <xf numFmtId="0" fontId="1" fillId="0" borderId="18" xfId="5" applyBorder="1" applyAlignment="1">
      <alignment horizontal="center" vertical="center"/>
    </xf>
    <xf numFmtId="0" fontId="1" fillId="0" borderId="19" xfId="5" applyBorder="1" applyAlignment="1">
      <alignment horizontal="center" vertical="center"/>
    </xf>
    <xf numFmtId="0" fontId="20" fillId="0" borderId="7" xfId="5" applyFont="1" applyBorder="1" applyAlignment="1">
      <alignment vertical="center"/>
    </xf>
    <xf numFmtId="0" fontId="1" fillId="0" borderId="39" xfId="5" applyBorder="1" applyAlignment="1">
      <alignment horizontal="center" vertical="center" wrapText="1"/>
    </xf>
    <xf numFmtId="166" fontId="20" fillId="9" borderId="17" xfId="5" applyNumberFormat="1" applyFont="1" applyFill="1" applyBorder="1" applyAlignment="1">
      <alignment horizontal="center" vertical="center"/>
    </xf>
    <xf numFmtId="166" fontId="20" fillId="9" borderId="18" xfId="5" applyNumberFormat="1" applyFont="1" applyFill="1" applyBorder="1" applyAlignment="1">
      <alignment horizontal="center" vertical="center"/>
    </xf>
    <xf numFmtId="166" fontId="20" fillId="9" borderId="19" xfId="5" applyNumberFormat="1" applyFont="1" applyFill="1" applyBorder="1" applyAlignment="1">
      <alignment horizontal="center" vertical="center"/>
    </xf>
    <xf numFmtId="0" fontId="22" fillId="0" borderId="53" xfId="5" applyFont="1" applyBorder="1" applyAlignment="1">
      <alignment horizontal="center" vertical="center"/>
    </xf>
    <xf numFmtId="0" fontId="32" fillId="11" borderId="73" xfId="5" applyFont="1" applyFill="1" applyBorder="1" applyAlignment="1">
      <alignment horizontal="center" vertical="center"/>
    </xf>
    <xf numFmtId="0" fontId="32" fillId="11" borderId="18" xfId="5" applyFont="1" applyFill="1" applyBorder="1" applyAlignment="1">
      <alignment horizontal="center" vertical="center"/>
    </xf>
    <xf numFmtId="43" fontId="33" fillId="12" borderId="74" xfId="5" applyNumberFormat="1" applyFont="1" applyFill="1" applyBorder="1" applyAlignment="1">
      <alignment horizontal="center" vertical="center"/>
    </xf>
    <xf numFmtId="43" fontId="32" fillId="9" borderId="75" xfId="5" applyNumberFormat="1" applyFont="1" applyFill="1" applyBorder="1" applyAlignment="1">
      <alignment horizontal="center" vertical="center"/>
    </xf>
    <xf numFmtId="0" fontId="1" fillId="0" borderId="60" xfId="5" applyBorder="1" applyAlignment="1">
      <alignment horizontal="center" vertical="center" wrapText="1"/>
    </xf>
    <xf numFmtId="0" fontId="1" fillId="0" borderId="20" xfId="5" applyBorder="1" applyAlignment="1">
      <alignment vertical="center"/>
    </xf>
    <xf numFmtId="0" fontId="31" fillId="0" borderId="22" xfId="5" applyFont="1" applyBorder="1" applyAlignment="1">
      <alignment horizontal="left" vertical="center" wrapText="1"/>
    </xf>
    <xf numFmtId="0" fontId="1" fillId="0" borderId="22" xfId="5" applyBorder="1" applyAlignment="1">
      <alignment horizontal="center" vertical="center"/>
    </xf>
    <xf numFmtId="0" fontId="1" fillId="0" borderId="23" xfId="5" applyBorder="1" applyAlignment="1">
      <alignment horizontal="center" vertical="center"/>
    </xf>
    <xf numFmtId="0" fontId="20" fillId="0" borderId="76" xfId="5" applyFont="1" applyBorder="1" applyAlignment="1">
      <alignment vertical="center"/>
    </xf>
    <xf numFmtId="166" fontId="20" fillId="9" borderId="20" xfId="5" applyNumberFormat="1" applyFont="1" applyFill="1" applyBorder="1" applyAlignment="1">
      <alignment horizontal="center" vertical="center"/>
    </xf>
    <xf numFmtId="0" fontId="22" fillId="0" borderId="72" xfId="5" applyFont="1" applyBorder="1" applyAlignment="1">
      <alignment horizontal="center" vertical="center"/>
    </xf>
    <xf numFmtId="0" fontId="32" fillId="11" borderId="77" xfId="5" applyFont="1" applyFill="1" applyBorder="1" applyAlignment="1">
      <alignment horizontal="center" vertical="center"/>
    </xf>
    <xf numFmtId="0" fontId="32" fillId="11" borderId="78" xfId="5" applyFont="1" applyFill="1" applyBorder="1" applyAlignment="1">
      <alignment horizontal="center" vertical="center"/>
    </xf>
    <xf numFmtId="43" fontId="33" fillId="12" borderId="79" xfId="5" applyNumberFormat="1" applyFont="1" applyFill="1" applyBorder="1" applyAlignment="1">
      <alignment horizontal="center" vertical="center"/>
    </xf>
    <xf numFmtId="43" fontId="32" fillId="9" borderId="80" xfId="5" applyNumberFormat="1" applyFont="1" applyFill="1" applyBorder="1" applyAlignment="1">
      <alignment horizontal="center" vertical="center"/>
    </xf>
    <xf numFmtId="0" fontId="33" fillId="0" borderId="36" xfId="0" applyFont="1" applyBorder="1" applyAlignment="1">
      <alignment horizontal="center" vertical="center"/>
    </xf>
    <xf numFmtId="0" fontId="33" fillId="0" borderId="37" xfId="0" applyFont="1" applyBorder="1" applyAlignment="1">
      <alignment horizontal="center" vertical="center"/>
    </xf>
    <xf numFmtId="0" fontId="33" fillId="0" borderId="38" xfId="0" quotePrefix="1" applyFont="1" applyBorder="1" applyAlignment="1">
      <alignment horizontal="center" vertical="center"/>
    </xf>
    <xf numFmtId="0" fontId="33" fillId="0" borderId="40" xfId="0" applyFont="1" applyBorder="1" applyAlignment="1">
      <alignment horizontal="center" vertical="center"/>
    </xf>
    <xf numFmtId="49" fontId="33" fillId="0" borderId="37" xfId="1" applyNumberFormat="1" applyFont="1" applyBorder="1" applyAlignment="1">
      <alignment horizontal="center" vertical="center"/>
    </xf>
    <xf numFmtId="0" fontId="33" fillId="0" borderId="93" xfId="0" applyFont="1" applyBorder="1" applyAlignment="1">
      <alignment horizontal="center" vertical="center"/>
    </xf>
    <xf numFmtId="0" fontId="33" fillId="0" borderId="94" xfId="0" applyFont="1" applyBorder="1" applyAlignment="1">
      <alignment horizontal="center" vertical="center"/>
    </xf>
    <xf numFmtId="0" fontId="33" fillId="0" borderId="31" xfId="0" quotePrefix="1" applyFont="1" applyBorder="1" applyAlignment="1">
      <alignment horizontal="center" vertical="center"/>
    </xf>
    <xf numFmtId="0" fontId="33" fillId="0" borderId="95" xfId="0" applyFont="1" applyBorder="1" applyAlignment="1">
      <alignment horizontal="center" vertical="center"/>
    </xf>
    <xf numFmtId="49" fontId="33" fillId="0" borderId="94" xfId="1" applyNumberFormat="1" applyFont="1" applyBorder="1" applyAlignment="1">
      <alignment horizontal="center" vertical="center"/>
    </xf>
    <xf numFmtId="49" fontId="34" fillId="0" borderId="95" xfId="1" applyNumberFormat="1" applyFont="1" applyBorder="1" applyAlignment="1" applyProtection="1">
      <alignment horizontal="center" vertical="center"/>
    </xf>
    <xf numFmtId="164" fontId="18" fillId="3" borderId="95" xfId="1" applyFont="1" applyFill="1" applyBorder="1" applyAlignment="1" applyProtection="1">
      <alignment horizontal="right" vertical="center"/>
    </xf>
    <xf numFmtId="49" fontId="18" fillId="8" borderId="99" xfId="1" applyNumberFormat="1" applyFont="1" applyFill="1" applyBorder="1" applyAlignment="1" applyProtection="1">
      <alignment horizontal="center" vertical="center"/>
    </xf>
    <xf numFmtId="0" fontId="18" fillId="5" borderId="100" xfId="0" applyFont="1" applyFill="1" applyBorder="1" applyAlignment="1">
      <alignment horizontal="center" vertical="center"/>
    </xf>
    <xf numFmtId="164" fontId="17" fillId="6" borderId="95" xfId="0" applyNumberFormat="1" applyFont="1" applyFill="1" applyBorder="1" applyAlignment="1">
      <alignment horizontal="center" vertical="center"/>
    </xf>
    <xf numFmtId="164" fontId="18" fillId="3" borderId="96" xfId="0" applyNumberFormat="1" applyFont="1" applyFill="1" applyBorder="1" applyAlignment="1">
      <alignment horizontal="center" vertical="center"/>
    </xf>
    <xf numFmtId="0" fontId="40" fillId="13" borderId="36" xfId="0" applyFont="1" applyFill="1" applyBorder="1" applyAlignment="1">
      <alignment vertical="center"/>
    </xf>
    <xf numFmtId="0" fontId="40" fillId="13" borderId="37" xfId="0" applyFont="1" applyFill="1" applyBorder="1" applyAlignment="1">
      <alignment vertical="center"/>
    </xf>
    <xf numFmtId="0" fontId="40" fillId="13" borderId="38" xfId="0" applyFont="1" applyFill="1" applyBorder="1" applyAlignment="1">
      <alignment vertical="center"/>
    </xf>
    <xf numFmtId="0" fontId="41" fillId="13" borderId="36" xfId="0" applyFont="1" applyFill="1" applyBorder="1"/>
    <xf numFmtId="0" fontId="41" fillId="13" borderId="37" xfId="0" applyFont="1" applyFill="1" applyBorder="1"/>
    <xf numFmtId="0" fontId="41" fillId="13" borderId="38" xfId="0" applyFont="1" applyFill="1" applyBorder="1" applyAlignment="1">
      <alignment horizontal="center" vertical="center"/>
    </xf>
    <xf numFmtId="0" fontId="40" fillId="13" borderId="39" xfId="0" applyFont="1" applyFill="1" applyBorder="1" applyAlignment="1">
      <alignment horizontal="center"/>
    </xf>
    <xf numFmtId="0" fontId="41" fillId="14" borderId="38" xfId="0" applyFont="1" applyFill="1" applyBorder="1" applyAlignment="1">
      <alignment horizontal="center" vertical="center"/>
    </xf>
    <xf numFmtId="0" fontId="40" fillId="13" borderId="36" xfId="0" applyFont="1" applyFill="1" applyBorder="1" applyAlignment="1">
      <alignment horizontal="center" vertical="center"/>
    </xf>
    <xf numFmtId="0" fontId="40" fillId="13" borderId="37" xfId="0" applyFont="1" applyFill="1" applyBorder="1" applyAlignment="1">
      <alignment horizontal="center" vertical="center"/>
    </xf>
    <xf numFmtId="0" fontId="40" fillId="13" borderId="38" xfId="0" quotePrefix="1" applyFont="1" applyFill="1" applyBorder="1" applyAlignment="1">
      <alignment horizontal="center" vertical="center"/>
    </xf>
    <xf numFmtId="0" fontId="40" fillId="13" borderId="40" xfId="0" applyFont="1" applyFill="1" applyBorder="1" applyAlignment="1">
      <alignment horizontal="center" vertical="center"/>
    </xf>
    <xf numFmtId="49" fontId="40" fillId="13" borderId="37" xfId="1" applyNumberFormat="1" applyFont="1" applyFill="1" applyBorder="1" applyAlignment="1">
      <alignment horizontal="center" vertical="center"/>
    </xf>
    <xf numFmtId="49" fontId="42" fillId="13" borderId="41" xfId="1" applyNumberFormat="1" applyFont="1" applyFill="1" applyBorder="1" applyAlignment="1" applyProtection="1">
      <alignment horizontal="center" vertical="center"/>
    </xf>
    <xf numFmtId="164" fontId="40" fillId="15" borderId="41" xfId="1" applyFont="1" applyFill="1" applyBorder="1" applyAlignment="1" applyProtection="1">
      <alignment horizontal="right" vertical="center"/>
    </xf>
    <xf numFmtId="164" fontId="41" fillId="14" borderId="40" xfId="1" applyFont="1" applyFill="1" applyBorder="1" applyAlignment="1" applyProtection="1">
      <alignment horizontal="right" vertical="center"/>
    </xf>
    <xf numFmtId="0" fontId="41" fillId="16" borderId="43" xfId="0" applyFont="1" applyFill="1" applyBorder="1" applyAlignment="1">
      <alignment horizontal="center" vertical="center"/>
    </xf>
    <xf numFmtId="164" fontId="40" fillId="15" borderId="40" xfId="0" applyNumberFormat="1" applyFont="1" applyFill="1" applyBorder="1" applyAlignment="1">
      <alignment horizontal="center" vertical="center"/>
    </xf>
    <xf numFmtId="164" fontId="41" fillId="14" borderId="44" xfId="0" applyNumberFormat="1" applyFont="1" applyFill="1" applyBorder="1" applyAlignment="1">
      <alignment horizontal="center" vertical="center"/>
    </xf>
    <xf numFmtId="49" fontId="43" fillId="13" borderId="41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" fontId="39" fillId="0" borderId="0" xfId="0" applyNumberFormat="1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2" fontId="4" fillId="7" borderId="18" xfId="0" applyNumberFormat="1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/>
    </xf>
    <xf numFmtId="0" fontId="5" fillId="7" borderId="19" xfId="0" applyFont="1" applyFill="1" applyBorder="1" applyAlignment="1">
      <alignment horizontal="center" vertical="center"/>
    </xf>
    <xf numFmtId="0" fontId="36" fillId="4" borderId="4" xfId="0" applyFont="1" applyFill="1" applyBorder="1" applyAlignment="1">
      <alignment horizontal="center" vertical="center"/>
    </xf>
    <xf numFmtId="0" fontId="35" fillId="4" borderId="4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2" fontId="4" fillId="7" borderId="15" xfId="0" applyNumberFormat="1" applyFont="1" applyFill="1" applyBorder="1" applyAlignment="1">
      <alignment horizontal="center" vertical="center"/>
    </xf>
    <xf numFmtId="165" fontId="4" fillId="7" borderId="15" xfId="0" applyNumberFormat="1" applyFont="1" applyFill="1" applyBorder="1" applyAlignment="1">
      <alignment horizontal="center" vertical="center"/>
    </xf>
    <xf numFmtId="0" fontId="5" fillId="7" borderId="16" xfId="0" applyFont="1" applyFill="1" applyBorder="1" applyAlignment="1">
      <alignment horizontal="center" vertical="center"/>
    </xf>
    <xf numFmtId="0" fontId="11" fillId="7" borderId="13" xfId="0" applyFont="1" applyFill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10" fillId="7" borderId="17" xfId="0" applyFont="1" applyFill="1" applyBorder="1" applyAlignment="1">
      <alignment horizontal="right" vertical="center"/>
    </xf>
    <xf numFmtId="2" fontId="4" fillId="7" borderId="22" xfId="0" applyNumberFormat="1" applyFont="1" applyFill="1" applyBorder="1" applyAlignment="1">
      <alignment horizontal="center" vertical="center"/>
    </xf>
    <xf numFmtId="0" fontId="4" fillId="7" borderId="22" xfId="0" applyFont="1" applyFill="1" applyBorder="1" applyAlignment="1">
      <alignment horizontal="center" vertical="center"/>
    </xf>
    <xf numFmtId="0" fontId="5" fillId="7" borderId="23" xfId="0" applyFont="1" applyFill="1" applyBorder="1" applyAlignment="1">
      <alignment horizontal="center" vertical="center"/>
    </xf>
    <xf numFmtId="0" fontId="10" fillId="7" borderId="20" xfId="0" applyFont="1" applyFill="1" applyBorder="1" applyAlignment="1">
      <alignment horizontal="right" vertical="center"/>
    </xf>
    <xf numFmtId="0" fontId="3" fillId="4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8" fillId="2" borderId="98" xfId="0" applyFont="1" applyFill="1" applyBorder="1" applyAlignment="1">
      <alignment horizontal="center" vertical="center"/>
    </xf>
    <xf numFmtId="0" fontId="38" fillId="2" borderId="97" xfId="0" applyFont="1" applyFill="1" applyBorder="1" applyAlignment="1">
      <alignment horizontal="center" vertical="center"/>
    </xf>
    <xf numFmtId="0" fontId="3" fillId="2" borderId="98" xfId="0" applyFont="1" applyFill="1" applyBorder="1" applyAlignment="1">
      <alignment horizontal="center" vertical="center"/>
    </xf>
    <xf numFmtId="0" fontId="3" fillId="2" borderId="97" xfId="0" applyFont="1" applyFill="1" applyBorder="1" applyAlignment="1">
      <alignment horizontal="center" vertical="center"/>
    </xf>
    <xf numFmtId="0" fontId="23" fillId="13" borderId="14" xfId="5" applyFont="1" applyFill="1" applyBorder="1" applyAlignment="1">
      <alignment horizontal="center" vertical="center" wrapText="1"/>
    </xf>
    <xf numFmtId="0" fontId="23" fillId="13" borderId="21" xfId="5" applyFont="1" applyFill="1" applyBorder="1" applyAlignment="1">
      <alignment horizontal="center" vertical="center" wrapText="1"/>
    </xf>
    <xf numFmtId="0" fontId="20" fillId="10" borderId="68" xfId="5" applyFont="1" applyFill="1" applyBorder="1" applyAlignment="1">
      <alignment horizontal="center" vertical="center"/>
    </xf>
    <xf numFmtId="0" fontId="20" fillId="10" borderId="69" xfId="5" applyFont="1" applyFill="1" applyBorder="1" applyAlignment="1">
      <alignment horizontal="center" vertical="center"/>
    </xf>
    <xf numFmtId="0" fontId="20" fillId="10" borderId="70" xfId="5" applyFont="1" applyFill="1" applyBorder="1" applyAlignment="1">
      <alignment horizontal="center" vertical="center"/>
    </xf>
    <xf numFmtId="0" fontId="20" fillId="11" borderId="58" xfId="5" applyFont="1" applyFill="1" applyBorder="1" applyAlignment="1">
      <alignment horizontal="center" vertical="center"/>
    </xf>
    <xf numFmtId="0" fontId="20" fillId="11" borderId="64" xfId="5" applyFont="1" applyFill="1" applyBorder="1" applyAlignment="1">
      <alignment horizontal="center" vertical="center"/>
    </xf>
    <xf numFmtId="43" fontId="1" fillId="12" borderId="57" xfId="5" applyNumberFormat="1" applyFill="1" applyBorder="1" applyAlignment="1">
      <alignment horizontal="center" vertical="center"/>
    </xf>
    <xf numFmtId="43" fontId="1" fillId="12" borderId="63" xfId="5" applyNumberFormat="1" applyFill="1" applyBorder="1" applyAlignment="1">
      <alignment horizontal="center" vertical="center"/>
    </xf>
    <xf numFmtId="43" fontId="20" fillId="9" borderId="59" xfId="5" applyNumberFormat="1" applyFont="1" applyFill="1" applyBorder="1" applyAlignment="1">
      <alignment horizontal="center" vertical="center"/>
    </xf>
    <xf numFmtId="43" fontId="20" fillId="9" borderId="65" xfId="5" applyNumberFormat="1" applyFont="1" applyFill="1" applyBorder="1" applyAlignment="1">
      <alignment horizontal="center" vertical="center"/>
    </xf>
    <xf numFmtId="0" fontId="1" fillId="0" borderId="0" xfId="5" applyAlignment="1">
      <alignment horizontal="right" vertical="center"/>
    </xf>
    <xf numFmtId="0" fontId="1" fillId="0" borderId="0" xfId="5" applyAlignment="1">
      <alignment horizontal="center" vertical="center" wrapText="1"/>
    </xf>
    <xf numFmtId="0" fontId="1" fillId="0" borderId="1" xfId="5" applyBorder="1" applyAlignment="1">
      <alignment horizontal="center" vertical="center" wrapText="1"/>
    </xf>
    <xf numFmtId="0" fontId="21" fillId="9" borderId="60" xfId="5" applyFont="1" applyFill="1" applyBorder="1" applyAlignment="1">
      <alignment horizontal="center" vertical="center"/>
    </xf>
    <xf numFmtId="0" fontId="21" fillId="9" borderId="61" xfId="5" applyFont="1" applyFill="1" applyBorder="1" applyAlignment="1">
      <alignment horizontal="center" vertical="center"/>
    </xf>
    <xf numFmtId="0" fontId="21" fillId="9" borderId="62" xfId="5" applyFont="1" applyFill="1" applyBorder="1" applyAlignment="1">
      <alignment horizontal="center" vertical="center"/>
    </xf>
    <xf numFmtId="0" fontId="24" fillId="0" borderId="0" xfId="5" applyFont="1" applyAlignment="1">
      <alignment horizontal="center" vertical="center"/>
    </xf>
    <xf numFmtId="0" fontId="25" fillId="0" borderId="0" xfId="3" applyBorder="1" applyAlignment="1">
      <alignment horizontal="center" vertical="center" wrapText="1"/>
    </xf>
    <xf numFmtId="0" fontId="21" fillId="9" borderId="39" xfId="5" applyFont="1" applyFill="1" applyBorder="1" applyAlignment="1">
      <alignment horizontal="center" vertical="center"/>
    </xf>
    <xf numFmtId="0" fontId="21" fillId="9" borderId="53" xfId="5" applyFont="1" applyFill="1" applyBorder="1" applyAlignment="1">
      <alignment horizontal="center" vertical="center"/>
    </xf>
    <xf numFmtId="0" fontId="21" fillId="9" borderId="54" xfId="5" applyFont="1" applyFill="1" applyBorder="1" applyAlignment="1">
      <alignment horizontal="center" vertical="center"/>
    </xf>
    <xf numFmtId="0" fontId="20" fillId="11" borderId="56" xfId="5" applyFont="1" applyFill="1" applyBorder="1" applyAlignment="1">
      <alignment horizontal="center" vertical="center"/>
    </xf>
    <xf numFmtId="0" fontId="20" fillId="11" borderId="46" xfId="5" applyFont="1" applyFill="1" applyBorder="1" applyAlignment="1">
      <alignment horizontal="center" vertical="center"/>
    </xf>
    <xf numFmtId="0" fontId="20" fillId="11" borderId="57" xfId="5" applyFont="1" applyFill="1" applyBorder="1" applyAlignment="1">
      <alignment horizontal="center" vertical="center"/>
    </xf>
    <xf numFmtId="0" fontId="20" fillId="11" borderId="63" xfId="5" applyFont="1" applyFill="1" applyBorder="1" applyAlignment="1">
      <alignment horizontal="center" vertical="center"/>
    </xf>
    <xf numFmtId="0" fontId="29" fillId="13" borderId="3" xfId="5" applyFont="1" applyFill="1" applyBorder="1" applyAlignment="1">
      <alignment horizontal="center" vertical="center"/>
    </xf>
    <xf numFmtId="0" fontId="29" fillId="13" borderId="14" xfId="5" applyFont="1" applyFill="1" applyBorder="1" applyAlignment="1">
      <alignment horizontal="center" vertical="center"/>
    </xf>
    <xf numFmtId="0" fontId="29" fillId="13" borderId="66" xfId="5" applyFont="1" applyFill="1" applyBorder="1" applyAlignment="1">
      <alignment horizontal="center" vertical="center"/>
    </xf>
    <xf numFmtId="0" fontId="20" fillId="13" borderId="67" xfId="5" applyFont="1" applyFill="1" applyBorder="1" applyAlignment="1">
      <alignment horizontal="center" vertical="center"/>
    </xf>
    <xf numFmtId="0" fontId="20" fillId="13" borderId="11" xfId="5" applyFont="1" applyFill="1" applyBorder="1" applyAlignment="1">
      <alignment horizontal="center" vertical="center"/>
    </xf>
    <xf numFmtId="0" fontId="20" fillId="13" borderId="3" xfId="5" applyFont="1" applyFill="1" applyBorder="1" applyAlignment="1">
      <alignment horizontal="center" vertical="center"/>
    </xf>
    <xf numFmtId="0" fontId="20" fillId="13" borderId="12" xfId="5" applyFont="1" applyFill="1" applyBorder="1" applyAlignment="1">
      <alignment horizontal="center" vertical="center"/>
    </xf>
    <xf numFmtId="0" fontId="20" fillId="13" borderId="14" xfId="5" applyFont="1" applyFill="1" applyBorder="1" applyAlignment="1">
      <alignment horizontal="center" vertical="center"/>
    </xf>
    <xf numFmtId="0" fontId="20" fillId="13" borderId="66" xfId="5" applyFont="1" applyFill="1" applyBorder="1" applyAlignment="1">
      <alignment horizontal="center" vertical="center"/>
    </xf>
    <xf numFmtId="0" fontId="20" fillId="0" borderId="0" xfId="5" applyFont="1" applyAlignment="1">
      <alignment horizontal="center" vertical="center" wrapText="1"/>
    </xf>
    <xf numFmtId="0" fontId="20" fillId="0" borderId="1" xfId="5" applyFont="1" applyBorder="1" applyAlignment="1">
      <alignment horizontal="center" vertical="center" wrapText="1"/>
    </xf>
    <xf numFmtId="0" fontId="21" fillId="9" borderId="47" xfId="5" applyFont="1" applyFill="1" applyBorder="1" applyAlignment="1">
      <alignment horizontal="center" vertical="center"/>
    </xf>
    <xf numFmtId="0" fontId="21" fillId="9" borderId="48" xfId="5" applyFont="1" applyFill="1" applyBorder="1" applyAlignment="1">
      <alignment horizontal="center" vertical="center"/>
    </xf>
    <xf numFmtId="0" fontId="21" fillId="9" borderId="49" xfId="5" applyFont="1" applyFill="1" applyBorder="1" applyAlignment="1">
      <alignment horizontal="center" vertical="center"/>
    </xf>
    <xf numFmtId="0" fontId="20" fillId="10" borderId="50" xfId="5" applyFont="1" applyFill="1" applyBorder="1" applyAlignment="1">
      <alignment horizontal="center" vertical="center"/>
    </xf>
    <xf numFmtId="0" fontId="20" fillId="10" borderId="51" xfId="5" applyFont="1" applyFill="1" applyBorder="1" applyAlignment="1">
      <alignment horizontal="center" vertical="center"/>
    </xf>
    <xf numFmtId="0" fontId="20" fillId="10" borderId="52" xfId="5" applyFont="1" applyFill="1" applyBorder="1" applyAlignment="1">
      <alignment horizontal="center" vertical="center"/>
    </xf>
  </cellXfs>
  <cellStyles count="7">
    <cellStyle name="Komma" xfId="1" builtinId="3"/>
    <cellStyle name="Komma 2" xfId="4" xr:uid="{7DE93B80-0975-9844-A7D0-7F965CFF4371}"/>
    <cellStyle name="Komma 3" xfId="6" xr:uid="{DD62223C-73F5-B04B-BEE0-A7DC7581F8EB}"/>
    <cellStyle name="Link 2" xfId="3" xr:uid="{85C30055-323A-8F43-A3F3-71BD555D54A4}"/>
    <cellStyle name="Standard" xfId="0" builtinId="0"/>
    <cellStyle name="Standard 2" xfId="2" xr:uid="{A5D32787-5335-9C4D-9DED-7F716C088E36}"/>
    <cellStyle name="Standard 3" xfId="5" xr:uid="{4BE04163-C2B4-C44B-BC20-4480978905B9}"/>
  </cellStyles>
  <dxfs count="3">
    <dxf>
      <font>
        <b/>
        <i/>
      </font>
    </dxf>
    <dxf>
      <font>
        <b val="0"/>
        <i val="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ECF"/>
      <rgbColor rgb="FFDCE6F2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2F2F2"/>
      <rgbColor rgb="FFF2DCDB"/>
      <rgbColor rgb="FFC4F058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jpg"/><Relationship Id="rId3" Type="http://schemas.openxmlformats.org/officeDocument/2006/relationships/image" Target="../media/image5.jpeg"/><Relationship Id="rId7" Type="http://schemas.openxmlformats.org/officeDocument/2006/relationships/image" Target="../media/image9.jpg"/><Relationship Id="rId12" Type="http://schemas.openxmlformats.org/officeDocument/2006/relationships/image" Target="../media/image14.jpeg"/><Relationship Id="rId2" Type="http://schemas.openxmlformats.org/officeDocument/2006/relationships/image" Target="../media/image4.jpeg"/><Relationship Id="rId1" Type="http://schemas.openxmlformats.org/officeDocument/2006/relationships/image" Target="../media/image1.wmf"/><Relationship Id="rId6" Type="http://schemas.openxmlformats.org/officeDocument/2006/relationships/image" Target="../media/image8.jpg"/><Relationship Id="rId11" Type="http://schemas.openxmlformats.org/officeDocument/2006/relationships/image" Target="../media/image13.jpeg"/><Relationship Id="rId5" Type="http://schemas.openxmlformats.org/officeDocument/2006/relationships/image" Target="../media/image7.jpeg"/><Relationship Id="rId10" Type="http://schemas.openxmlformats.org/officeDocument/2006/relationships/image" Target="../media/image12.jpeg"/><Relationship Id="rId4" Type="http://schemas.openxmlformats.org/officeDocument/2006/relationships/image" Target="../media/image6.jpeg"/><Relationship Id="rId9" Type="http://schemas.openxmlformats.org/officeDocument/2006/relationships/image" Target="../media/image1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679916</xdr:colOff>
      <xdr:row>1</xdr:row>
      <xdr:rowOff>20420</xdr:rowOff>
    </xdr:from>
    <xdr:to>
      <xdr:col>6</xdr:col>
      <xdr:colOff>907094</xdr:colOff>
      <xdr:row>2</xdr:row>
      <xdr:rowOff>170181</xdr:rowOff>
    </xdr:to>
    <xdr:pic>
      <xdr:nvPicPr>
        <xdr:cNvPr id="2" name="Picture 1" descr="trinkreif_logo.ep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318680" y="234465"/>
          <a:ext cx="2995493" cy="520772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439</xdr:row>
      <xdr:rowOff>43052</xdr:rowOff>
    </xdr:from>
    <xdr:to>
      <xdr:col>24</xdr:col>
      <xdr:colOff>47714</xdr:colOff>
      <xdr:row>464</xdr:row>
      <xdr:rowOff>80261</xdr:rowOff>
    </xdr:to>
    <xdr:grpSp>
      <xdr:nvGrpSpPr>
        <xdr:cNvPr id="6" name="Gruppieren 5">
          <a:extLst>
            <a:ext uri="{FF2B5EF4-FFF2-40B4-BE49-F238E27FC236}">
              <a16:creationId xmlns:a16="http://schemas.microsoft.com/office/drawing/2014/main" id="{199F382F-7EBA-3C4D-B0A1-59F6ABF9F532}"/>
            </a:ext>
          </a:extLst>
        </xdr:cNvPr>
        <xdr:cNvGrpSpPr/>
      </xdr:nvGrpSpPr>
      <xdr:grpSpPr>
        <a:xfrm>
          <a:off x="0" y="84545677"/>
          <a:ext cx="19700964" cy="5196584"/>
          <a:chOff x="1" y="673100"/>
          <a:chExt cx="18893281" cy="4443984"/>
        </a:xfrm>
      </xdr:grpSpPr>
      <xdr:pic>
        <xdr:nvPicPr>
          <xdr:cNvPr id="7" name="Grafik 6">
            <a:extLst>
              <a:ext uri="{FF2B5EF4-FFF2-40B4-BE49-F238E27FC236}">
                <a16:creationId xmlns:a16="http://schemas.microsoft.com/office/drawing/2014/main" id="{0ABA3383-2BB3-1F41-EE10-1C7FBB99B95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" y="673100"/>
            <a:ext cx="18893281" cy="4443984"/>
          </a:xfrm>
          <a:prstGeom prst="rect">
            <a:avLst/>
          </a:prstGeom>
        </xdr:spPr>
      </xdr:pic>
      <xdr:pic>
        <xdr:nvPicPr>
          <xdr:cNvPr id="8" name="Grafik 7">
            <a:extLst>
              <a:ext uri="{FF2B5EF4-FFF2-40B4-BE49-F238E27FC236}">
                <a16:creationId xmlns:a16="http://schemas.microsoft.com/office/drawing/2014/main" id="{6AB3D8BB-63EB-B20A-1E1F-90178F359D1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70200" y="1397000"/>
            <a:ext cx="3119237" cy="361009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338746</xdr:colOff>
      <xdr:row>1</xdr:row>
      <xdr:rowOff>48926</xdr:rowOff>
    </xdr:from>
    <xdr:to>
      <xdr:col>2</xdr:col>
      <xdr:colOff>811395</xdr:colOff>
      <xdr:row>2</xdr:row>
      <xdr:rowOff>199779</xdr:rowOff>
    </xdr:to>
    <xdr:pic>
      <xdr:nvPicPr>
        <xdr:cNvPr id="2" name="Picture 1" descr="trinkreif_logo.eps">
          <a:extLst>
            <a:ext uri="{FF2B5EF4-FFF2-40B4-BE49-F238E27FC236}">
              <a16:creationId xmlns:a16="http://schemas.microsoft.com/office/drawing/2014/main" id="{6B37FCE4-92A4-A746-B61F-BA14762700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746" y="264826"/>
          <a:ext cx="2999949" cy="519153"/>
        </a:xfrm>
        <a:prstGeom prst="rect">
          <a:avLst/>
        </a:prstGeom>
      </xdr:spPr>
    </xdr:pic>
    <xdr:clientData/>
  </xdr:twoCellAnchor>
  <xdr:twoCellAnchor editAs="oneCell">
    <xdr:from>
      <xdr:col>4</xdr:col>
      <xdr:colOff>263896</xdr:colOff>
      <xdr:row>8</xdr:row>
      <xdr:rowOff>115455</xdr:rowOff>
    </xdr:from>
    <xdr:to>
      <xdr:col>4</xdr:col>
      <xdr:colOff>1583376</xdr:colOff>
      <xdr:row>8</xdr:row>
      <xdr:rowOff>2094675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FE0761F2-572E-544F-9C2D-6E6282E2A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5396" y="2884055"/>
          <a:ext cx="1319480" cy="1979220"/>
        </a:xfrm>
        <a:prstGeom prst="rect">
          <a:avLst/>
        </a:prstGeom>
      </xdr:spPr>
    </xdr:pic>
    <xdr:clientData/>
  </xdr:twoCellAnchor>
  <xdr:twoCellAnchor editAs="oneCell">
    <xdr:from>
      <xdr:col>4</xdr:col>
      <xdr:colOff>230906</xdr:colOff>
      <xdr:row>9</xdr:row>
      <xdr:rowOff>65973</xdr:rowOff>
    </xdr:from>
    <xdr:to>
      <xdr:col>4</xdr:col>
      <xdr:colOff>1599867</xdr:colOff>
      <xdr:row>9</xdr:row>
      <xdr:rowOff>2119415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F2BC6348-7B8A-DE41-AC9F-65C0F6E27F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2406" y="5006273"/>
          <a:ext cx="1368961" cy="2053442"/>
        </a:xfrm>
        <a:prstGeom prst="rect">
          <a:avLst/>
        </a:prstGeom>
      </xdr:spPr>
    </xdr:pic>
    <xdr:clientData/>
  </xdr:twoCellAnchor>
  <xdr:twoCellAnchor editAs="oneCell">
    <xdr:from>
      <xdr:col>4</xdr:col>
      <xdr:colOff>230910</xdr:colOff>
      <xdr:row>10</xdr:row>
      <xdr:rowOff>56951</xdr:rowOff>
    </xdr:from>
    <xdr:to>
      <xdr:col>4</xdr:col>
      <xdr:colOff>1610664</xdr:colOff>
      <xdr:row>10</xdr:row>
      <xdr:rowOff>2126582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D4741BFC-F606-C64D-9835-879FCBF6CC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2410" y="7168951"/>
          <a:ext cx="1379754" cy="2069631"/>
        </a:xfrm>
        <a:prstGeom prst="rect">
          <a:avLst/>
        </a:prstGeom>
      </xdr:spPr>
    </xdr:pic>
    <xdr:clientData/>
  </xdr:twoCellAnchor>
  <xdr:twoCellAnchor editAs="oneCell">
    <xdr:from>
      <xdr:col>4</xdr:col>
      <xdr:colOff>193462</xdr:colOff>
      <xdr:row>11</xdr:row>
      <xdr:rowOff>131947</xdr:rowOff>
    </xdr:from>
    <xdr:to>
      <xdr:col>4</xdr:col>
      <xdr:colOff>1645209</xdr:colOff>
      <xdr:row>11</xdr:row>
      <xdr:rowOff>2309568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id="{9DE01741-9F55-5E4D-9A9F-A6EE4CBE60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4962" y="9568047"/>
          <a:ext cx="1451747" cy="2177621"/>
        </a:xfrm>
        <a:prstGeom prst="rect">
          <a:avLst/>
        </a:prstGeom>
      </xdr:spPr>
    </xdr:pic>
    <xdr:clientData/>
  </xdr:twoCellAnchor>
  <xdr:twoCellAnchor editAs="oneCell">
    <xdr:from>
      <xdr:col>4</xdr:col>
      <xdr:colOff>131946</xdr:colOff>
      <xdr:row>12</xdr:row>
      <xdr:rowOff>32617</xdr:rowOff>
    </xdr:from>
    <xdr:to>
      <xdr:col>4</xdr:col>
      <xdr:colOff>1682181</xdr:colOff>
      <xdr:row>12</xdr:row>
      <xdr:rowOff>2127663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CA5D6A2E-E9F1-9C41-8C95-330F3C9199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3446" y="11843617"/>
          <a:ext cx="1550235" cy="2095046"/>
        </a:xfrm>
        <a:prstGeom prst="rect">
          <a:avLst/>
        </a:prstGeom>
      </xdr:spPr>
    </xdr:pic>
    <xdr:clientData/>
  </xdr:twoCellAnchor>
  <xdr:twoCellAnchor editAs="oneCell">
    <xdr:from>
      <xdr:col>4</xdr:col>
      <xdr:colOff>157659</xdr:colOff>
      <xdr:row>13</xdr:row>
      <xdr:rowOff>82468</xdr:rowOff>
    </xdr:from>
    <xdr:to>
      <xdr:col>4</xdr:col>
      <xdr:colOff>1658801</xdr:colOff>
      <xdr:row>13</xdr:row>
      <xdr:rowOff>2111168</xdr:rowOff>
    </xdr:to>
    <xdr:pic>
      <xdr:nvPicPr>
        <xdr:cNvPr id="8" name="Picture 8">
          <a:extLst>
            <a:ext uri="{FF2B5EF4-FFF2-40B4-BE49-F238E27FC236}">
              <a16:creationId xmlns:a16="http://schemas.microsoft.com/office/drawing/2014/main" id="{C8B2439F-E199-C24F-968B-9379B859E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9159" y="14065168"/>
          <a:ext cx="1501142" cy="2028700"/>
        </a:xfrm>
        <a:prstGeom prst="rect">
          <a:avLst/>
        </a:prstGeom>
      </xdr:spPr>
    </xdr:pic>
    <xdr:clientData/>
  </xdr:twoCellAnchor>
  <xdr:twoCellAnchor editAs="oneCell">
    <xdr:from>
      <xdr:col>4</xdr:col>
      <xdr:colOff>125945</xdr:colOff>
      <xdr:row>14</xdr:row>
      <xdr:rowOff>49482</xdr:rowOff>
    </xdr:from>
    <xdr:to>
      <xdr:col>4</xdr:col>
      <xdr:colOff>1660161</xdr:colOff>
      <xdr:row>14</xdr:row>
      <xdr:rowOff>2122879</xdr:rowOff>
    </xdr:to>
    <xdr:pic>
      <xdr:nvPicPr>
        <xdr:cNvPr id="9" name="Picture 10">
          <a:extLst>
            <a:ext uri="{FF2B5EF4-FFF2-40B4-BE49-F238E27FC236}">
              <a16:creationId xmlns:a16="http://schemas.microsoft.com/office/drawing/2014/main" id="{E2A74ED8-3021-494B-8612-1FFD10EAB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7445" y="16203882"/>
          <a:ext cx="1534216" cy="2073397"/>
        </a:xfrm>
        <a:prstGeom prst="rect">
          <a:avLst/>
        </a:prstGeom>
      </xdr:spPr>
    </xdr:pic>
    <xdr:clientData/>
  </xdr:twoCellAnchor>
  <xdr:twoCellAnchor editAs="oneCell">
    <xdr:from>
      <xdr:col>4</xdr:col>
      <xdr:colOff>164932</xdr:colOff>
      <xdr:row>15</xdr:row>
      <xdr:rowOff>85131</xdr:rowOff>
    </xdr:from>
    <xdr:to>
      <xdr:col>4</xdr:col>
      <xdr:colOff>1661716</xdr:colOff>
      <xdr:row>15</xdr:row>
      <xdr:rowOff>2107941</xdr:rowOff>
    </xdr:to>
    <xdr:pic>
      <xdr:nvPicPr>
        <xdr:cNvPr id="10" name="Picture 11">
          <a:extLst>
            <a:ext uri="{FF2B5EF4-FFF2-40B4-BE49-F238E27FC236}">
              <a16:creationId xmlns:a16="http://schemas.microsoft.com/office/drawing/2014/main" id="{848B75F9-8CDE-DB4D-9C9B-91E0C15B22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6432" y="18411231"/>
          <a:ext cx="1496784" cy="2022810"/>
        </a:xfrm>
        <a:prstGeom prst="rect">
          <a:avLst/>
        </a:prstGeom>
      </xdr:spPr>
    </xdr:pic>
    <xdr:clientData/>
  </xdr:twoCellAnchor>
  <xdr:twoCellAnchor editAs="oneCell">
    <xdr:from>
      <xdr:col>4</xdr:col>
      <xdr:colOff>181428</xdr:colOff>
      <xdr:row>16</xdr:row>
      <xdr:rowOff>152011</xdr:rowOff>
    </xdr:from>
    <xdr:to>
      <xdr:col>4</xdr:col>
      <xdr:colOff>1630477</xdr:colOff>
      <xdr:row>16</xdr:row>
      <xdr:rowOff>2325584</xdr:rowOff>
    </xdr:to>
    <xdr:pic>
      <xdr:nvPicPr>
        <xdr:cNvPr id="11" name="Picture 12">
          <a:extLst>
            <a:ext uri="{FF2B5EF4-FFF2-40B4-BE49-F238E27FC236}">
              <a16:creationId xmlns:a16="http://schemas.microsoft.com/office/drawing/2014/main" id="{A12EDFEE-76C0-6347-9B28-8FFF504C73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62928" y="20649811"/>
          <a:ext cx="1449049" cy="2173573"/>
        </a:xfrm>
        <a:prstGeom prst="rect">
          <a:avLst/>
        </a:prstGeom>
      </xdr:spPr>
    </xdr:pic>
    <xdr:clientData/>
  </xdr:twoCellAnchor>
  <xdr:twoCellAnchor editAs="oneCell">
    <xdr:from>
      <xdr:col>4</xdr:col>
      <xdr:colOff>75717</xdr:colOff>
      <xdr:row>18</xdr:row>
      <xdr:rowOff>82467</xdr:rowOff>
    </xdr:from>
    <xdr:to>
      <xdr:col>4</xdr:col>
      <xdr:colOff>1623717</xdr:colOff>
      <xdr:row>18</xdr:row>
      <xdr:rowOff>2134467</xdr:rowOff>
    </xdr:to>
    <xdr:pic>
      <xdr:nvPicPr>
        <xdr:cNvPr id="12" name="Picture 13">
          <a:extLst>
            <a:ext uri="{FF2B5EF4-FFF2-40B4-BE49-F238E27FC236}">
              <a16:creationId xmlns:a16="http://schemas.microsoft.com/office/drawing/2014/main" id="{83601A95-C3DC-D64E-B713-2150BE5242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6004" t="14340" r="1126" b="-833"/>
        <a:stretch/>
      </xdr:blipFill>
      <xdr:spPr>
        <a:xfrm>
          <a:off x="4457217" y="25152267"/>
          <a:ext cx="1548000" cy="2052000"/>
        </a:xfrm>
        <a:prstGeom prst="rect">
          <a:avLst/>
        </a:prstGeom>
      </xdr:spPr>
    </xdr:pic>
    <xdr:clientData/>
  </xdr:twoCellAnchor>
  <xdr:twoCellAnchor editAs="oneCell">
    <xdr:from>
      <xdr:col>4</xdr:col>
      <xdr:colOff>148441</xdr:colOff>
      <xdr:row>17</xdr:row>
      <xdr:rowOff>182559</xdr:rowOff>
    </xdr:from>
    <xdr:to>
      <xdr:col>4</xdr:col>
      <xdr:colOff>1642013</xdr:colOff>
      <xdr:row>17</xdr:row>
      <xdr:rowOff>2090559</xdr:rowOff>
    </xdr:to>
    <xdr:pic>
      <xdr:nvPicPr>
        <xdr:cNvPr id="13" name="Picture 14">
          <a:extLst>
            <a:ext uri="{FF2B5EF4-FFF2-40B4-BE49-F238E27FC236}">
              <a16:creationId xmlns:a16="http://schemas.microsoft.com/office/drawing/2014/main" id="{7B83D2D6-2B36-E94A-8663-F26F18C6DBD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854" b="1003"/>
        <a:stretch/>
      </xdr:blipFill>
      <xdr:spPr>
        <a:xfrm>
          <a:off x="4529941" y="23080659"/>
          <a:ext cx="1493572" cy="190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trinkreif.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38"/>
  <sheetViews>
    <sheetView showGridLines="0" tabSelected="1" topLeftCell="D1" zoomScale="80" zoomScaleNormal="80" workbookViewId="0">
      <selection activeCell="D6" sqref="D6:G9"/>
    </sheetView>
  </sheetViews>
  <sheetFormatPr baseColWidth="10" defaultColWidth="10.83203125" defaultRowHeight="16" outlineLevelRow="1" outlineLevelCol="1" x14ac:dyDescent="0.2"/>
  <cols>
    <col min="1" max="1" width="12.83203125" style="1" hidden="1" customWidth="1" outlineLevel="1"/>
    <col min="2" max="2" width="9.5" style="1" hidden="1" customWidth="1" outlineLevel="1"/>
    <col min="3" max="3" width="11.5" style="1" hidden="1" customWidth="1" outlineLevel="1"/>
    <col min="4" max="4" width="13.83203125" style="1" customWidth="1" collapsed="1"/>
    <col min="5" max="5" width="17.83203125" style="1" customWidth="1"/>
    <col min="6" max="6" width="18.5" style="1" customWidth="1"/>
    <col min="7" max="7" width="31.6640625" style="2" customWidth="1"/>
    <col min="8" max="8" width="54.6640625" style="2" customWidth="1"/>
    <col min="9" max="9" width="1.1640625" style="1" hidden="1" customWidth="1" outlineLevel="1"/>
    <col min="10" max="10" width="8.6640625" style="3" customWidth="1" collapsed="1"/>
    <col min="11" max="11" width="9.6640625" style="4" customWidth="1"/>
    <col min="12" max="12" width="9.6640625" style="3" customWidth="1"/>
    <col min="13" max="13" width="10.83203125" style="5" customWidth="1"/>
    <col min="14" max="14" width="8" style="5" customWidth="1"/>
    <col min="15" max="15" width="9.1640625" style="5" customWidth="1"/>
    <col min="16" max="16" width="18.6640625" style="5" hidden="1" customWidth="1" outlineLevel="1"/>
    <col min="17" max="17" width="10" style="6" hidden="1" customWidth="1" outlineLevel="1"/>
    <col min="18" max="18" width="10" style="6" customWidth="1" collapsed="1"/>
    <col min="19" max="19" width="10.5" style="7" customWidth="1"/>
    <col min="20" max="20" width="17" style="8" customWidth="1"/>
    <col min="21" max="21" width="25.33203125" style="2" hidden="1" customWidth="1" outlineLevel="1"/>
    <col min="22" max="22" width="7" style="9" customWidth="1" collapsed="1"/>
    <col min="23" max="23" width="10.33203125" style="9" customWidth="1"/>
    <col min="24" max="24" width="10.6640625" style="9" customWidth="1"/>
    <col min="25" max="25" width="5.33203125" style="1" customWidth="1"/>
    <col min="26" max="27" width="10.83203125" style="4" hidden="1" customWidth="1" outlineLevel="1"/>
    <col min="28" max="28" width="24.6640625" style="4" hidden="1" customWidth="1" outlineLevel="1"/>
    <col min="29" max="29" width="46.83203125" style="1" hidden="1" customWidth="1" outlineLevel="1"/>
    <col min="30" max="30" width="10.83203125" collapsed="1"/>
    <col min="627" max="1025" width="10.5" customWidth="1"/>
  </cols>
  <sheetData>
    <row r="1" spans="1:1024" ht="17" thickBot="1" x14ac:dyDescent="0.25"/>
    <row r="2" spans="1:1024" ht="29" customHeight="1" x14ac:dyDescent="0.2">
      <c r="G2" s="117"/>
      <c r="H2" s="10" t="s">
        <v>1</v>
      </c>
      <c r="I2" s="11"/>
      <c r="J2" s="216"/>
      <c r="K2" s="217"/>
      <c r="L2" s="217"/>
      <c r="M2" s="217"/>
      <c r="N2" s="217"/>
      <c r="O2" s="217"/>
      <c r="V2" s="221" t="s">
        <v>2</v>
      </c>
      <c r="W2" s="222"/>
      <c r="X2" s="222"/>
    </row>
    <row r="3" spans="1:1024" ht="37" customHeight="1" thickBot="1" x14ac:dyDescent="0.25">
      <c r="G3" s="117"/>
      <c r="H3" s="12" t="s">
        <v>3</v>
      </c>
      <c r="I3" s="13"/>
      <c r="J3" s="223"/>
      <c r="K3" s="223"/>
      <c r="L3" s="223"/>
      <c r="M3" s="223"/>
      <c r="N3" s="223"/>
      <c r="O3" s="223"/>
      <c r="V3" s="86" t="s">
        <v>4</v>
      </c>
      <c r="W3" s="93" t="s">
        <v>99</v>
      </c>
      <c r="X3" s="94" t="s">
        <v>100</v>
      </c>
    </row>
    <row r="4" spans="1:1024" ht="28" customHeight="1" x14ac:dyDescent="0.2">
      <c r="D4" s="213">
        <v>45261</v>
      </c>
      <c r="E4" s="214"/>
      <c r="F4" s="214"/>
      <c r="G4" s="215"/>
      <c r="H4" s="14" t="s">
        <v>7</v>
      </c>
      <c r="I4" s="13"/>
      <c r="J4" s="223"/>
      <c r="K4" s="223"/>
      <c r="L4" s="223"/>
      <c r="M4" s="223"/>
      <c r="N4" s="223"/>
      <c r="O4" s="223"/>
      <c r="T4" s="87" t="s">
        <v>48</v>
      </c>
      <c r="U4" s="88"/>
      <c r="V4" s="96">
        <f>SUMIF(R15:R903,"D",V15:V903)</f>
        <v>0</v>
      </c>
      <c r="W4" s="97">
        <f>SUMIF(R15:R903,"D",W15:W903)</f>
        <v>0</v>
      </c>
      <c r="X4" s="98">
        <f>SUMIF(R15:R903,"D",X15:X903)</f>
        <v>0</v>
      </c>
    </row>
    <row r="5" spans="1:1024" ht="32" customHeight="1" thickBot="1" x14ac:dyDescent="0.25">
      <c r="D5" s="211" t="s">
        <v>1184</v>
      </c>
      <c r="E5" s="211"/>
      <c r="F5" s="211"/>
      <c r="G5" s="212"/>
      <c r="H5" s="15" t="s">
        <v>8</v>
      </c>
      <c r="I5" s="16"/>
      <c r="J5" s="224"/>
      <c r="K5" s="224"/>
      <c r="L5" s="224"/>
      <c r="M5" s="224"/>
      <c r="N5" s="224"/>
      <c r="O5" s="224"/>
      <c r="T5" s="89" t="s">
        <v>46</v>
      </c>
      <c r="U5" s="90"/>
      <c r="V5" s="99">
        <f>SUMIF(R15:R903,"U",V15:V903)</f>
        <v>0</v>
      </c>
      <c r="W5" s="100">
        <f>SUMIF(R15:R903,"U",W15:W903)</f>
        <v>0</v>
      </c>
      <c r="X5" s="101">
        <f>SUMIF(R15:R903,"U",X15:X903)</f>
        <v>0</v>
      </c>
    </row>
    <row r="6" spans="1:1024" ht="32" customHeight="1" thickBot="1" x14ac:dyDescent="0.25">
      <c r="D6" s="210" t="s">
        <v>0</v>
      </c>
      <c r="E6" s="210"/>
      <c r="F6" s="210"/>
      <c r="G6" s="210"/>
      <c r="H6" s="229"/>
      <c r="I6" s="229"/>
      <c r="J6" s="229"/>
      <c r="K6" s="229"/>
      <c r="L6" s="229"/>
      <c r="M6" s="229"/>
      <c r="N6" s="229"/>
      <c r="O6" s="229"/>
      <c r="T6" s="91" t="s">
        <v>47</v>
      </c>
      <c r="U6" s="92"/>
      <c r="V6" s="102">
        <f>V4+V5</f>
        <v>0</v>
      </c>
      <c r="W6" s="103">
        <f>W4+W5</f>
        <v>0</v>
      </c>
      <c r="X6" s="104">
        <f>X4+X5</f>
        <v>0</v>
      </c>
    </row>
    <row r="7" spans="1:1024" ht="14" customHeight="1" x14ac:dyDescent="0.2">
      <c r="D7" s="210"/>
      <c r="E7" s="210"/>
      <c r="F7" s="210"/>
      <c r="G7" s="210"/>
      <c r="H7" s="18"/>
      <c r="J7" s="19"/>
      <c r="U7" s="20"/>
    </row>
    <row r="8" spans="1:1024" ht="20" hidden="1" customHeight="1" outlineLevel="1" x14ac:dyDescent="0.2">
      <c r="D8" s="210"/>
      <c r="E8" s="210"/>
      <c r="F8" s="210"/>
      <c r="G8" s="210"/>
      <c r="H8" s="21" t="s">
        <v>9</v>
      </c>
      <c r="I8" s="22"/>
      <c r="J8" s="225"/>
      <c r="K8" s="225"/>
      <c r="L8" s="226"/>
      <c r="M8" s="226"/>
      <c r="N8" s="227"/>
      <c r="O8" s="227"/>
      <c r="U8" s="20"/>
      <c r="V8" s="228" t="s">
        <v>10</v>
      </c>
      <c r="W8" s="228"/>
      <c r="X8" s="23"/>
    </row>
    <row r="9" spans="1:1024" ht="20" hidden="1" customHeight="1" outlineLevel="1" x14ac:dyDescent="0.2">
      <c r="D9" s="210"/>
      <c r="E9" s="210"/>
      <c r="F9" s="210"/>
      <c r="G9" s="210"/>
      <c r="H9" s="24" t="s">
        <v>11</v>
      </c>
      <c r="I9" s="25"/>
      <c r="J9" s="218"/>
      <c r="K9" s="218"/>
      <c r="L9" s="219"/>
      <c r="M9" s="219"/>
      <c r="N9" s="220"/>
      <c r="O9" s="220"/>
      <c r="U9" s="20"/>
      <c r="V9" s="230" t="s">
        <v>12</v>
      </c>
      <c r="W9" s="230"/>
      <c r="X9" s="26">
        <f>W6+X8</f>
        <v>0</v>
      </c>
    </row>
    <row r="10" spans="1:1024" ht="20" hidden="1" customHeight="1" outlineLevel="1" thickBot="1" x14ac:dyDescent="0.25">
      <c r="G10" s="17"/>
      <c r="H10" s="24" t="s">
        <v>13</v>
      </c>
      <c r="I10" s="25"/>
      <c r="J10" s="218"/>
      <c r="K10" s="218"/>
      <c r="L10" s="219"/>
      <c r="M10" s="219"/>
      <c r="N10" s="220"/>
      <c r="O10" s="220"/>
      <c r="U10" s="20"/>
      <c r="V10" s="230" t="s">
        <v>14</v>
      </c>
      <c r="W10" s="230"/>
      <c r="X10" s="27">
        <f>W5*0.2+(X8*0.2)</f>
        <v>0</v>
      </c>
    </row>
    <row r="11" spans="1:1024" ht="20" hidden="1" customHeight="1" outlineLevel="1" thickBot="1" x14ac:dyDescent="0.25">
      <c r="G11" s="17"/>
      <c r="H11" s="28" t="s">
        <v>15</v>
      </c>
      <c r="I11" s="29"/>
      <c r="J11" s="231"/>
      <c r="K11" s="231"/>
      <c r="L11" s="232"/>
      <c r="M11" s="232"/>
      <c r="N11" s="233"/>
      <c r="O11" s="233"/>
      <c r="U11" s="20"/>
      <c r="V11" s="234" t="s">
        <v>16</v>
      </c>
      <c r="W11" s="234"/>
      <c r="X11" s="30">
        <f>X10+X9</f>
        <v>0</v>
      </c>
      <c r="Z11" s="31" t="s">
        <v>17</v>
      </c>
      <c r="AA11" s="32"/>
      <c r="AB11" s="33" t="s">
        <v>18</v>
      </c>
      <c r="AC11" s="34" t="s">
        <v>19</v>
      </c>
    </row>
    <row r="12" spans="1:1024" ht="14" customHeight="1" collapsed="1" thickBot="1" x14ac:dyDescent="0.25">
      <c r="G12" s="17"/>
      <c r="H12" s="18"/>
      <c r="J12" s="19"/>
      <c r="U12" s="20"/>
    </row>
    <row r="13" spans="1:1024" s="35" customFormat="1" ht="26.25" customHeight="1" thickBot="1" x14ac:dyDescent="0.25">
      <c r="A13" s="236" t="s">
        <v>20</v>
      </c>
      <c r="B13" s="236"/>
      <c r="C13" s="236"/>
      <c r="D13" s="236" t="s">
        <v>21</v>
      </c>
      <c r="E13" s="236"/>
      <c r="F13" s="236"/>
      <c r="G13" s="237" t="s">
        <v>22</v>
      </c>
      <c r="H13" s="237"/>
      <c r="I13" s="237"/>
      <c r="J13" s="237"/>
      <c r="K13" s="237"/>
      <c r="L13" s="237"/>
      <c r="M13" s="238" t="s">
        <v>116</v>
      </c>
      <c r="N13" s="238"/>
      <c r="O13" s="239"/>
      <c r="P13" s="240" t="s">
        <v>23</v>
      </c>
      <c r="Q13" s="240"/>
      <c r="R13" s="240"/>
      <c r="S13" s="240"/>
      <c r="T13" s="241"/>
      <c r="U13" s="118" t="s">
        <v>24</v>
      </c>
      <c r="V13" s="235" t="s">
        <v>25</v>
      </c>
      <c r="W13" s="235"/>
      <c r="X13" s="235"/>
      <c r="Z13" s="36" t="s">
        <v>26</v>
      </c>
      <c r="AA13" s="37" t="s">
        <v>27</v>
      </c>
      <c r="AB13" s="38" t="s">
        <v>18</v>
      </c>
      <c r="AC13" s="39" t="s">
        <v>19</v>
      </c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s="1" customFormat="1" ht="47" customHeight="1" thickBot="1" x14ac:dyDescent="0.25">
      <c r="A14" s="40" t="s">
        <v>28</v>
      </c>
      <c r="B14" s="41" t="s">
        <v>29</v>
      </c>
      <c r="C14" s="42" t="s">
        <v>30</v>
      </c>
      <c r="D14" s="43" t="s">
        <v>31</v>
      </c>
      <c r="E14" s="44" t="s">
        <v>32</v>
      </c>
      <c r="F14" s="45" t="s">
        <v>33</v>
      </c>
      <c r="G14" s="46" t="s">
        <v>34</v>
      </c>
      <c r="H14" s="47" t="s">
        <v>35</v>
      </c>
      <c r="I14" s="44" t="s">
        <v>36</v>
      </c>
      <c r="J14" s="48" t="s">
        <v>37</v>
      </c>
      <c r="K14" s="49" t="s">
        <v>38</v>
      </c>
      <c r="L14" s="50" t="s">
        <v>4</v>
      </c>
      <c r="M14" s="114" t="s">
        <v>113</v>
      </c>
      <c r="N14" s="115" t="s">
        <v>114</v>
      </c>
      <c r="O14" s="116" t="s">
        <v>115</v>
      </c>
      <c r="P14" s="52" t="s">
        <v>39</v>
      </c>
      <c r="Q14" s="51" t="s">
        <v>40</v>
      </c>
      <c r="R14" s="52" t="s">
        <v>101</v>
      </c>
      <c r="S14" s="53" t="s">
        <v>41</v>
      </c>
      <c r="T14" s="54" t="s">
        <v>42</v>
      </c>
      <c r="U14" s="55"/>
      <c r="V14" s="56" t="s">
        <v>4</v>
      </c>
      <c r="W14" s="57" t="s">
        <v>5</v>
      </c>
      <c r="X14" s="58" t="s">
        <v>6</v>
      </c>
      <c r="Y14" s="59"/>
      <c r="Z14" s="60"/>
      <c r="AA14" s="61"/>
      <c r="AB14" s="62"/>
      <c r="AC14" s="63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ht="15.75" customHeight="1" x14ac:dyDescent="0.2">
      <c r="A15" s="64" t="s">
        <v>118</v>
      </c>
      <c r="B15" s="65" t="s">
        <v>119</v>
      </c>
      <c r="C15" s="66" t="s">
        <v>120</v>
      </c>
      <c r="D15" s="67" t="s">
        <v>121</v>
      </c>
      <c r="E15" s="68"/>
      <c r="F15" s="69"/>
      <c r="G15" s="70" t="s">
        <v>122</v>
      </c>
      <c r="H15" s="71" t="s">
        <v>123</v>
      </c>
      <c r="I15" s="68" t="s">
        <v>124</v>
      </c>
      <c r="J15" s="72">
        <v>1997</v>
      </c>
      <c r="K15" s="73">
        <v>0.75</v>
      </c>
      <c r="L15" s="74">
        <v>1</v>
      </c>
      <c r="M15" s="174" t="s">
        <v>614</v>
      </c>
      <c r="N15" s="175"/>
      <c r="O15" s="176"/>
      <c r="P15" s="177">
        <v>8</v>
      </c>
      <c r="Q15" s="178" t="s">
        <v>664</v>
      </c>
      <c r="R15" s="75" t="s">
        <v>1180</v>
      </c>
      <c r="S15" s="76">
        <f>IF(R15="U",T15/1.2,T15)</f>
        <v>390</v>
      </c>
      <c r="T15" s="77">
        <v>390</v>
      </c>
      <c r="U15" s="78"/>
      <c r="V15" s="79"/>
      <c r="W15" s="80">
        <f>V15*S15</f>
        <v>0</v>
      </c>
      <c r="X15" s="81">
        <f>V15*T15</f>
        <v>0</v>
      </c>
      <c r="Y15" s="59"/>
      <c r="Z15" s="82"/>
      <c r="AA15" s="83"/>
      <c r="AB15" s="84"/>
      <c r="AC15" s="85"/>
    </row>
    <row r="16" spans="1:1024" ht="15.75" customHeight="1" x14ac:dyDescent="0.2">
      <c r="A16" s="64" t="s">
        <v>118</v>
      </c>
      <c r="B16" s="65" t="s">
        <v>119</v>
      </c>
      <c r="C16" s="66" t="s">
        <v>120</v>
      </c>
      <c r="D16" s="67" t="s">
        <v>121</v>
      </c>
      <c r="E16" s="68"/>
      <c r="F16" s="69"/>
      <c r="G16" s="70" t="s">
        <v>122</v>
      </c>
      <c r="H16" s="71" t="s">
        <v>123</v>
      </c>
      <c r="I16" s="68" t="s">
        <v>124</v>
      </c>
      <c r="J16" s="72">
        <v>2001</v>
      </c>
      <c r="K16" s="73">
        <v>0.75</v>
      </c>
      <c r="L16" s="74">
        <v>2</v>
      </c>
      <c r="M16" s="174" t="s">
        <v>614</v>
      </c>
      <c r="N16" s="175"/>
      <c r="O16" s="176"/>
      <c r="P16" s="177">
        <v>8</v>
      </c>
      <c r="Q16" s="178" t="s">
        <v>665</v>
      </c>
      <c r="R16" s="75" t="s">
        <v>1180</v>
      </c>
      <c r="S16" s="76">
        <f>IF(R16="U",T16/1.2,T16)</f>
        <v>490</v>
      </c>
      <c r="T16" s="77">
        <v>490</v>
      </c>
      <c r="U16" s="78"/>
      <c r="V16" s="79"/>
      <c r="W16" s="80">
        <f>V16*S16</f>
        <v>0</v>
      </c>
      <c r="X16" s="81">
        <f>V16*T16</f>
        <v>0</v>
      </c>
      <c r="Y16" s="59"/>
      <c r="Z16" s="82"/>
      <c r="AA16" s="83"/>
      <c r="AB16" s="84"/>
      <c r="AC16" s="85"/>
    </row>
    <row r="17" spans="1:29" ht="15.75" customHeight="1" x14ac:dyDescent="0.2">
      <c r="A17" s="64" t="s">
        <v>118</v>
      </c>
      <c r="B17" s="65" t="s">
        <v>119</v>
      </c>
      <c r="C17" s="66" t="s">
        <v>120</v>
      </c>
      <c r="D17" s="67" t="s">
        <v>121</v>
      </c>
      <c r="E17" s="68"/>
      <c r="F17" s="69"/>
      <c r="G17" s="70" t="s">
        <v>122</v>
      </c>
      <c r="H17" s="71" t="s">
        <v>123</v>
      </c>
      <c r="I17" s="68" t="s">
        <v>124</v>
      </c>
      <c r="J17" s="72">
        <v>2002</v>
      </c>
      <c r="K17" s="73">
        <v>0.75</v>
      </c>
      <c r="L17" s="74">
        <v>1</v>
      </c>
      <c r="M17" s="174" t="s">
        <v>614</v>
      </c>
      <c r="N17" s="175"/>
      <c r="O17" s="176"/>
      <c r="P17" s="177">
        <v>8</v>
      </c>
      <c r="Q17" s="178" t="s">
        <v>666</v>
      </c>
      <c r="R17" s="75" t="s">
        <v>1180</v>
      </c>
      <c r="S17" s="76">
        <f>IF(R17="U",T17/1.2,T17)</f>
        <v>470</v>
      </c>
      <c r="T17" s="77">
        <v>470</v>
      </c>
      <c r="U17" s="78"/>
      <c r="V17" s="79"/>
      <c r="W17" s="80">
        <f>V17*S17</f>
        <v>0</v>
      </c>
      <c r="X17" s="81">
        <f>V17*T17</f>
        <v>0</v>
      </c>
      <c r="Y17" s="59"/>
      <c r="Z17" s="82"/>
      <c r="AA17" s="83"/>
      <c r="AB17" s="84"/>
      <c r="AC17" s="85"/>
    </row>
    <row r="18" spans="1:29" ht="15.75" customHeight="1" x14ac:dyDescent="0.2">
      <c r="A18" s="64" t="s">
        <v>118</v>
      </c>
      <c r="B18" s="65" t="s">
        <v>119</v>
      </c>
      <c r="C18" s="66" t="s">
        <v>120</v>
      </c>
      <c r="D18" s="67" t="s">
        <v>121</v>
      </c>
      <c r="E18" s="68"/>
      <c r="F18" s="69"/>
      <c r="G18" s="70" t="s">
        <v>125</v>
      </c>
      <c r="H18" s="71" t="s">
        <v>126</v>
      </c>
      <c r="I18" s="68" t="s">
        <v>124</v>
      </c>
      <c r="J18" s="72">
        <v>2010</v>
      </c>
      <c r="K18" s="73">
        <v>1.5</v>
      </c>
      <c r="L18" s="74">
        <v>1</v>
      </c>
      <c r="M18" s="174" t="s">
        <v>614</v>
      </c>
      <c r="N18" s="175"/>
      <c r="O18" s="176"/>
      <c r="P18" s="177" t="s">
        <v>667</v>
      </c>
      <c r="Q18" s="178" t="s">
        <v>668</v>
      </c>
      <c r="R18" s="75" t="s">
        <v>1180</v>
      </c>
      <c r="S18" s="76">
        <f>IF(R18="U",T18/1.2,T18)</f>
        <v>70</v>
      </c>
      <c r="T18" s="77">
        <v>70</v>
      </c>
      <c r="U18" s="78"/>
      <c r="V18" s="79"/>
      <c r="W18" s="80">
        <f>V18*S18</f>
        <v>0</v>
      </c>
      <c r="X18" s="81">
        <f>V18*T18</f>
        <v>0</v>
      </c>
      <c r="Y18" s="59"/>
      <c r="Z18" s="82"/>
      <c r="AA18" s="83"/>
      <c r="AB18" s="84"/>
      <c r="AC18" s="85"/>
    </row>
    <row r="19" spans="1:29" ht="15.75" customHeight="1" x14ac:dyDescent="0.2">
      <c r="A19" s="64" t="s">
        <v>118</v>
      </c>
      <c r="B19" s="65" t="s">
        <v>127</v>
      </c>
      <c r="C19" s="66" t="s">
        <v>120</v>
      </c>
      <c r="D19" s="67" t="s">
        <v>128</v>
      </c>
      <c r="E19" s="68" t="s">
        <v>129</v>
      </c>
      <c r="F19" s="69"/>
      <c r="G19" s="70" t="s">
        <v>130</v>
      </c>
      <c r="H19" s="71" t="s">
        <v>131</v>
      </c>
      <c r="I19" s="68" t="s">
        <v>132</v>
      </c>
      <c r="J19" s="72">
        <v>2010</v>
      </c>
      <c r="K19" s="73">
        <v>0.75</v>
      </c>
      <c r="L19" s="74">
        <v>1</v>
      </c>
      <c r="M19" s="174">
        <v>-0.5</v>
      </c>
      <c r="N19" s="175"/>
      <c r="O19" s="176"/>
      <c r="P19" s="177">
        <v>38</v>
      </c>
      <c r="Q19" s="178" t="s">
        <v>669</v>
      </c>
      <c r="R19" s="95" t="s">
        <v>1180</v>
      </c>
      <c r="S19" s="76">
        <f>IF(R19="U",T19/1.2,T19)</f>
        <v>45</v>
      </c>
      <c r="T19" s="77">
        <v>45</v>
      </c>
      <c r="U19" s="78"/>
      <c r="V19" s="79"/>
      <c r="W19" s="80">
        <f>V19*S19</f>
        <v>0</v>
      </c>
      <c r="X19" s="81">
        <f>V19*T19</f>
        <v>0</v>
      </c>
      <c r="Y19" s="59"/>
      <c r="Z19" s="82"/>
      <c r="AA19" s="83"/>
      <c r="AB19" s="84"/>
      <c r="AC19" s="85"/>
    </row>
    <row r="20" spans="1:29" ht="15.75" customHeight="1" x14ac:dyDescent="0.2">
      <c r="A20" s="64" t="s">
        <v>118</v>
      </c>
      <c r="B20" s="65" t="s">
        <v>127</v>
      </c>
      <c r="C20" s="66" t="s">
        <v>120</v>
      </c>
      <c r="D20" s="67" t="s">
        <v>128</v>
      </c>
      <c r="E20" s="68" t="s">
        <v>129</v>
      </c>
      <c r="F20" s="69"/>
      <c r="G20" s="70" t="s">
        <v>133</v>
      </c>
      <c r="H20" s="71" t="s">
        <v>134</v>
      </c>
      <c r="I20" s="68" t="s">
        <v>132</v>
      </c>
      <c r="J20" s="72">
        <v>2015</v>
      </c>
      <c r="K20" s="73">
        <v>0.75</v>
      </c>
      <c r="L20" s="74">
        <v>8</v>
      </c>
      <c r="M20" s="174" t="s">
        <v>615</v>
      </c>
      <c r="N20" s="175"/>
      <c r="O20" s="176"/>
      <c r="P20" s="177">
        <v>35</v>
      </c>
      <c r="Q20" s="178" t="s">
        <v>670</v>
      </c>
      <c r="R20" s="95" t="s">
        <v>1180</v>
      </c>
      <c r="S20" s="76">
        <f>IF(R20="U",T20/1.2,T20)</f>
        <v>35</v>
      </c>
      <c r="T20" s="77">
        <v>35</v>
      </c>
      <c r="U20" s="78"/>
      <c r="V20" s="79"/>
      <c r="W20" s="80">
        <f>V20*S20</f>
        <v>0</v>
      </c>
      <c r="X20" s="81">
        <f>V20*T20</f>
        <v>0</v>
      </c>
      <c r="Y20" s="59"/>
      <c r="Z20" s="82"/>
      <c r="AA20" s="83"/>
      <c r="AB20" s="84"/>
      <c r="AC20" s="85"/>
    </row>
    <row r="21" spans="1:29" ht="15.75" customHeight="1" x14ac:dyDescent="0.2">
      <c r="A21" s="64" t="s">
        <v>118</v>
      </c>
      <c r="B21" s="65" t="s">
        <v>127</v>
      </c>
      <c r="C21" s="66" t="s">
        <v>135</v>
      </c>
      <c r="D21" s="67" t="s">
        <v>128</v>
      </c>
      <c r="E21" s="68" t="s">
        <v>129</v>
      </c>
      <c r="F21" s="69"/>
      <c r="G21" s="70" t="s">
        <v>133</v>
      </c>
      <c r="H21" s="71" t="s">
        <v>136</v>
      </c>
      <c r="I21" s="68" t="s">
        <v>132</v>
      </c>
      <c r="J21" s="72">
        <v>2007</v>
      </c>
      <c r="K21" s="73">
        <v>0.75</v>
      </c>
      <c r="L21" s="74">
        <v>1</v>
      </c>
      <c r="M21" s="174" t="s">
        <v>615</v>
      </c>
      <c r="N21" s="175" t="s">
        <v>616</v>
      </c>
      <c r="O21" s="176"/>
      <c r="P21" s="177">
        <v>34</v>
      </c>
      <c r="Q21" s="178" t="s">
        <v>671</v>
      </c>
      <c r="R21" s="95" t="s">
        <v>1180</v>
      </c>
      <c r="S21" s="76">
        <f>IF(R21="U",T21/1.2,T21)</f>
        <v>35</v>
      </c>
      <c r="T21" s="77">
        <v>35</v>
      </c>
      <c r="U21" s="78"/>
      <c r="V21" s="79"/>
      <c r="W21" s="80">
        <f>V21*S21</f>
        <v>0</v>
      </c>
      <c r="X21" s="81">
        <f>V21*T21</f>
        <v>0</v>
      </c>
      <c r="Y21" s="59"/>
      <c r="Z21" s="82"/>
      <c r="AA21" s="83"/>
      <c r="AB21" s="84"/>
      <c r="AC21" s="85"/>
    </row>
    <row r="22" spans="1:29" ht="15.75" customHeight="1" x14ac:dyDescent="0.2">
      <c r="A22" s="64" t="s">
        <v>118</v>
      </c>
      <c r="B22" s="65" t="s">
        <v>127</v>
      </c>
      <c r="C22" s="66" t="s">
        <v>135</v>
      </c>
      <c r="D22" s="67" t="s">
        <v>128</v>
      </c>
      <c r="E22" s="68" t="s">
        <v>129</v>
      </c>
      <c r="F22" s="69"/>
      <c r="G22" s="70" t="s">
        <v>133</v>
      </c>
      <c r="H22" s="71" t="s">
        <v>136</v>
      </c>
      <c r="I22" s="68" t="s">
        <v>132</v>
      </c>
      <c r="J22" s="72">
        <v>2007</v>
      </c>
      <c r="K22" s="73">
        <v>0.75</v>
      </c>
      <c r="L22" s="74">
        <v>2</v>
      </c>
      <c r="M22" s="174" t="s">
        <v>615</v>
      </c>
      <c r="N22" s="175"/>
      <c r="O22" s="176"/>
      <c r="P22" s="177">
        <v>34</v>
      </c>
      <c r="Q22" s="178" t="s">
        <v>672</v>
      </c>
      <c r="R22" s="95" t="s">
        <v>1180</v>
      </c>
      <c r="S22" s="76">
        <f>IF(R22="U",T22/1.2,T22)</f>
        <v>35</v>
      </c>
      <c r="T22" s="77">
        <v>35</v>
      </c>
      <c r="U22" s="78"/>
      <c r="V22" s="79"/>
      <c r="W22" s="80">
        <f>V22*S22</f>
        <v>0</v>
      </c>
      <c r="X22" s="81">
        <f>V22*T22</f>
        <v>0</v>
      </c>
      <c r="Y22" s="59"/>
      <c r="Z22" s="82"/>
      <c r="AA22" s="83"/>
      <c r="AB22" s="84"/>
      <c r="AC22" s="85"/>
    </row>
    <row r="23" spans="1:29" ht="15.75" customHeight="1" x14ac:dyDescent="0.2">
      <c r="A23" s="64" t="s">
        <v>118</v>
      </c>
      <c r="B23" s="65" t="s">
        <v>127</v>
      </c>
      <c r="C23" s="66" t="s">
        <v>120</v>
      </c>
      <c r="D23" s="67" t="s">
        <v>128</v>
      </c>
      <c r="E23" s="68" t="s">
        <v>129</v>
      </c>
      <c r="F23" s="69"/>
      <c r="G23" s="70" t="s">
        <v>133</v>
      </c>
      <c r="H23" s="71" t="s">
        <v>137</v>
      </c>
      <c r="I23" s="68" t="s">
        <v>132</v>
      </c>
      <c r="J23" s="72">
        <v>2016</v>
      </c>
      <c r="K23" s="73">
        <v>0.75</v>
      </c>
      <c r="L23" s="74">
        <v>6</v>
      </c>
      <c r="M23" s="174" t="s">
        <v>615</v>
      </c>
      <c r="N23" s="175"/>
      <c r="O23" s="176"/>
      <c r="P23" s="177">
        <v>34</v>
      </c>
      <c r="Q23" s="178" t="s">
        <v>673</v>
      </c>
      <c r="R23" s="95" t="s">
        <v>1180</v>
      </c>
      <c r="S23" s="76">
        <f>IF(R23="U",T23/1.2,T23)</f>
        <v>35</v>
      </c>
      <c r="T23" s="77">
        <v>35</v>
      </c>
      <c r="U23" s="78"/>
      <c r="V23" s="79"/>
      <c r="W23" s="80">
        <f>V23*S23</f>
        <v>0</v>
      </c>
      <c r="X23" s="81">
        <f>V23*T23</f>
        <v>0</v>
      </c>
      <c r="Y23" s="59"/>
      <c r="Z23" s="82"/>
      <c r="AA23" s="83"/>
      <c r="AB23" s="84"/>
      <c r="AC23" s="85"/>
    </row>
    <row r="24" spans="1:29" ht="15.75" customHeight="1" x14ac:dyDescent="0.2">
      <c r="A24" s="64" t="s">
        <v>118</v>
      </c>
      <c r="B24" s="65" t="s">
        <v>127</v>
      </c>
      <c r="C24" s="66" t="s">
        <v>135</v>
      </c>
      <c r="D24" s="190" t="s">
        <v>128</v>
      </c>
      <c r="E24" s="191" t="s">
        <v>129</v>
      </c>
      <c r="F24" s="192"/>
      <c r="G24" s="193" t="s">
        <v>138</v>
      </c>
      <c r="H24" s="194" t="s">
        <v>139</v>
      </c>
      <c r="I24" s="68" t="s">
        <v>132</v>
      </c>
      <c r="J24" s="195">
        <v>2010</v>
      </c>
      <c r="K24" s="196">
        <v>0.75</v>
      </c>
      <c r="L24" s="197">
        <v>0</v>
      </c>
      <c r="M24" s="198" t="s">
        <v>615</v>
      </c>
      <c r="N24" s="199"/>
      <c r="O24" s="200"/>
      <c r="P24" s="201">
        <v>37</v>
      </c>
      <c r="Q24" s="202" t="s">
        <v>674</v>
      </c>
      <c r="R24" s="203" t="s">
        <v>1180</v>
      </c>
      <c r="S24" s="204">
        <f>IF(R24="U",T24/1.2,T24)</f>
        <v>35</v>
      </c>
      <c r="T24" s="205">
        <v>35</v>
      </c>
      <c r="U24" s="78"/>
      <c r="V24" s="206"/>
      <c r="W24" s="207">
        <f>V24*S24</f>
        <v>0</v>
      </c>
      <c r="X24" s="208">
        <f>V24*T24</f>
        <v>0</v>
      </c>
      <c r="Y24" s="59"/>
      <c r="Z24" s="82"/>
      <c r="AA24" s="83"/>
      <c r="AB24" s="84"/>
      <c r="AC24" s="85"/>
    </row>
    <row r="25" spans="1:29" ht="15.75" customHeight="1" x14ac:dyDescent="0.2">
      <c r="A25" s="64" t="s">
        <v>118</v>
      </c>
      <c r="B25" s="65" t="s">
        <v>127</v>
      </c>
      <c r="C25" s="66" t="s">
        <v>135</v>
      </c>
      <c r="D25" s="190" t="s">
        <v>128</v>
      </c>
      <c r="E25" s="191" t="s">
        <v>129</v>
      </c>
      <c r="F25" s="192"/>
      <c r="G25" s="193" t="s">
        <v>140</v>
      </c>
      <c r="H25" s="194" t="s">
        <v>141</v>
      </c>
      <c r="I25" s="68" t="s">
        <v>132</v>
      </c>
      <c r="J25" s="195">
        <v>2016</v>
      </c>
      <c r="K25" s="196">
        <v>0.75</v>
      </c>
      <c r="L25" s="197">
        <v>0</v>
      </c>
      <c r="M25" s="198" t="s">
        <v>615</v>
      </c>
      <c r="N25" s="199"/>
      <c r="O25" s="200"/>
      <c r="P25" s="201">
        <v>38</v>
      </c>
      <c r="Q25" s="202" t="s">
        <v>675</v>
      </c>
      <c r="R25" s="203" t="s">
        <v>1180</v>
      </c>
      <c r="S25" s="204">
        <f>IF(R25="U",T25/1.2,T25)</f>
        <v>85</v>
      </c>
      <c r="T25" s="205">
        <v>85</v>
      </c>
      <c r="U25" s="78"/>
      <c r="V25" s="206"/>
      <c r="W25" s="207">
        <f>V25*S25</f>
        <v>0</v>
      </c>
      <c r="X25" s="208">
        <f>V25*T25</f>
        <v>0</v>
      </c>
      <c r="Y25" s="59"/>
      <c r="Z25" s="82"/>
      <c r="AA25" s="83"/>
      <c r="AB25" s="84"/>
      <c r="AC25" s="85"/>
    </row>
    <row r="26" spans="1:29" ht="15.75" customHeight="1" x14ac:dyDescent="0.2">
      <c r="A26" s="64" t="s">
        <v>118</v>
      </c>
      <c r="B26" s="65" t="s">
        <v>127</v>
      </c>
      <c r="C26" s="66" t="s">
        <v>135</v>
      </c>
      <c r="D26" s="190" t="s">
        <v>128</v>
      </c>
      <c r="E26" s="191" t="s">
        <v>129</v>
      </c>
      <c r="F26" s="192"/>
      <c r="G26" s="193" t="s">
        <v>140</v>
      </c>
      <c r="H26" s="194" t="s">
        <v>142</v>
      </c>
      <c r="I26" s="68" t="s">
        <v>132</v>
      </c>
      <c r="J26" s="195">
        <v>2008</v>
      </c>
      <c r="K26" s="196">
        <v>0.75</v>
      </c>
      <c r="L26" s="197">
        <v>0</v>
      </c>
      <c r="M26" s="198" t="s">
        <v>615</v>
      </c>
      <c r="N26" s="199"/>
      <c r="O26" s="200"/>
      <c r="P26" s="201">
        <v>16</v>
      </c>
      <c r="Q26" s="202" t="s">
        <v>676</v>
      </c>
      <c r="R26" s="203" t="s">
        <v>1180</v>
      </c>
      <c r="S26" s="204">
        <f>IF(R26="U",T26/1.2,T26)</f>
        <v>45</v>
      </c>
      <c r="T26" s="205">
        <v>45</v>
      </c>
      <c r="U26" s="78"/>
      <c r="V26" s="206"/>
      <c r="W26" s="207">
        <f>V26*S26</f>
        <v>0</v>
      </c>
      <c r="X26" s="208">
        <f>V26*T26</f>
        <v>0</v>
      </c>
      <c r="Y26" s="59"/>
      <c r="Z26" s="82"/>
      <c r="AA26" s="83"/>
      <c r="AB26" s="84"/>
      <c r="AC26" s="85"/>
    </row>
    <row r="27" spans="1:29" ht="15.75" customHeight="1" x14ac:dyDescent="0.2">
      <c r="A27" s="64" t="s">
        <v>118</v>
      </c>
      <c r="B27" s="65" t="s">
        <v>127</v>
      </c>
      <c r="C27" s="66" t="s">
        <v>135</v>
      </c>
      <c r="D27" s="190" t="s">
        <v>128</v>
      </c>
      <c r="E27" s="191" t="s">
        <v>129</v>
      </c>
      <c r="F27" s="192"/>
      <c r="G27" s="193" t="s">
        <v>140</v>
      </c>
      <c r="H27" s="194" t="s">
        <v>143</v>
      </c>
      <c r="I27" s="68" t="s">
        <v>132</v>
      </c>
      <c r="J27" s="195">
        <v>2012</v>
      </c>
      <c r="K27" s="196">
        <v>0.75</v>
      </c>
      <c r="L27" s="197">
        <v>0</v>
      </c>
      <c r="M27" s="198" t="s">
        <v>615</v>
      </c>
      <c r="N27" s="199"/>
      <c r="O27" s="200"/>
      <c r="P27" s="201">
        <v>17</v>
      </c>
      <c r="Q27" s="202" t="s">
        <v>677</v>
      </c>
      <c r="R27" s="203" t="s">
        <v>1180</v>
      </c>
      <c r="S27" s="204">
        <f>IF(R27="U",T27/1.2,T27)</f>
        <v>45</v>
      </c>
      <c r="T27" s="205">
        <v>45</v>
      </c>
      <c r="U27" s="78"/>
      <c r="V27" s="206"/>
      <c r="W27" s="207">
        <f>V27*S27</f>
        <v>0</v>
      </c>
      <c r="X27" s="208">
        <f>V27*T27</f>
        <v>0</v>
      </c>
      <c r="Y27" s="59"/>
      <c r="Z27" s="82"/>
      <c r="AA27" s="83"/>
      <c r="AB27" s="84"/>
      <c r="AC27" s="85"/>
    </row>
    <row r="28" spans="1:29" ht="15.75" customHeight="1" x14ac:dyDescent="0.2">
      <c r="A28" s="64" t="s">
        <v>118</v>
      </c>
      <c r="B28" s="65" t="s">
        <v>127</v>
      </c>
      <c r="C28" s="66" t="s">
        <v>135</v>
      </c>
      <c r="D28" s="190" t="s">
        <v>128</v>
      </c>
      <c r="E28" s="191" t="s">
        <v>129</v>
      </c>
      <c r="F28" s="192"/>
      <c r="G28" s="193" t="s">
        <v>140</v>
      </c>
      <c r="H28" s="194" t="s">
        <v>144</v>
      </c>
      <c r="I28" s="68" t="s">
        <v>132</v>
      </c>
      <c r="J28" s="195">
        <v>2012</v>
      </c>
      <c r="K28" s="196">
        <v>0.75</v>
      </c>
      <c r="L28" s="197">
        <v>0</v>
      </c>
      <c r="M28" s="198" t="s">
        <v>615</v>
      </c>
      <c r="N28" s="199"/>
      <c r="O28" s="200"/>
      <c r="P28" s="201">
        <v>17</v>
      </c>
      <c r="Q28" s="202" t="s">
        <v>678</v>
      </c>
      <c r="R28" s="203" t="s">
        <v>1180</v>
      </c>
      <c r="S28" s="204">
        <f>IF(R28="U",T28/1.2,T28)</f>
        <v>35</v>
      </c>
      <c r="T28" s="205">
        <v>35</v>
      </c>
      <c r="U28" s="78"/>
      <c r="V28" s="206"/>
      <c r="W28" s="207"/>
      <c r="X28" s="208"/>
      <c r="Y28" s="59"/>
      <c r="Z28" s="82"/>
      <c r="AA28" s="83"/>
      <c r="AB28" s="84"/>
      <c r="AC28" s="85"/>
    </row>
    <row r="29" spans="1:29" ht="15.75" customHeight="1" x14ac:dyDescent="0.2">
      <c r="A29" s="64" t="s">
        <v>118</v>
      </c>
      <c r="B29" s="65" t="s">
        <v>127</v>
      </c>
      <c r="C29" s="66" t="s">
        <v>120</v>
      </c>
      <c r="D29" s="67" t="s">
        <v>128</v>
      </c>
      <c r="E29" s="68" t="s">
        <v>145</v>
      </c>
      <c r="F29" s="69"/>
      <c r="G29" s="70" t="s">
        <v>146</v>
      </c>
      <c r="H29" s="71" t="s">
        <v>147</v>
      </c>
      <c r="I29" s="68" t="s">
        <v>132</v>
      </c>
      <c r="J29" s="72">
        <v>2018</v>
      </c>
      <c r="K29" s="73">
        <v>0.75</v>
      </c>
      <c r="L29" s="74">
        <v>6</v>
      </c>
      <c r="M29" s="174" t="s">
        <v>615</v>
      </c>
      <c r="N29" s="175"/>
      <c r="O29" s="176"/>
      <c r="P29" s="177">
        <v>23</v>
      </c>
      <c r="Q29" s="178" t="s">
        <v>679</v>
      </c>
      <c r="R29" s="95" t="s">
        <v>1180</v>
      </c>
      <c r="S29" s="76">
        <f>IF(R29="U",T29/1.2,T29)</f>
        <v>15</v>
      </c>
      <c r="T29" s="77">
        <v>15</v>
      </c>
      <c r="U29" s="78"/>
      <c r="V29" s="79"/>
      <c r="W29" s="80">
        <f>V29*S29</f>
        <v>0</v>
      </c>
      <c r="X29" s="81">
        <f>V29*T29</f>
        <v>0</v>
      </c>
      <c r="Y29" s="59"/>
      <c r="Z29" s="82"/>
      <c r="AA29" s="83"/>
      <c r="AB29" s="84"/>
      <c r="AC29" s="85"/>
    </row>
    <row r="30" spans="1:29" ht="15.75" customHeight="1" x14ac:dyDescent="0.2">
      <c r="A30" s="64" t="s">
        <v>118</v>
      </c>
      <c r="B30" s="65" t="s">
        <v>127</v>
      </c>
      <c r="C30" s="66" t="s">
        <v>120</v>
      </c>
      <c r="D30" s="67" t="s">
        <v>128</v>
      </c>
      <c r="E30" s="68" t="s">
        <v>145</v>
      </c>
      <c r="F30" s="69"/>
      <c r="G30" s="70" t="s">
        <v>146</v>
      </c>
      <c r="H30" s="71" t="s">
        <v>148</v>
      </c>
      <c r="I30" s="68" t="s">
        <v>132</v>
      </c>
      <c r="J30" s="72">
        <v>2018</v>
      </c>
      <c r="K30" s="73">
        <v>0.75</v>
      </c>
      <c r="L30" s="74">
        <v>6</v>
      </c>
      <c r="M30" s="174" t="s">
        <v>615</v>
      </c>
      <c r="N30" s="175"/>
      <c r="O30" s="176"/>
      <c r="P30" s="177">
        <v>23</v>
      </c>
      <c r="Q30" s="178" t="s">
        <v>680</v>
      </c>
      <c r="R30" s="95" t="s">
        <v>1180</v>
      </c>
      <c r="S30" s="76">
        <f>IF(R30="U",T30/1.2,T30)</f>
        <v>18</v>
      </c>
      <c r="T30" s="77">
        <v>18</v>
      </c>
      <c r="U30" s="78"/>
      <c r="V30" s="79"/>
      <c r="W30" s="80">
        <f>V30*S30</f>
        <v>0</v>
      </c>
      <c r="X30" s="81">
        <f>V30*T30</f>
        <v>0</v>
      </c>
      <c r="Y30" s="59"/>
      <c r="Z30" s="82"/>
      <c r="AA30" s="83"/>
      <c r="AB30" s="84"/>
      <c r="AC30" s="85"/>
    </row>
    <row r="31" spans="1:29" ht="15.75" customHeight="1" x14ac:dyDescent="0.2">
      <c r="A31" s="64" t="s">
        <v>118</v>
      </c>
      <c r="B31" s="65" t="s">
        <v>127</v>
      </c>
      <c r="C31" s="66" t="s">
        <v>120</v>
      </c>
      <c r="D31" s="67" t="s">
        <v>128</v>
      </c>
      <c r="E31" s="68" t="s">
        <v>149</v>
      </c>
      <c r="F31" s="69"/>
      <c r="G31" s="70" t="s">
        <v>150</v>
      </c>
      <c r="H31" s="71" t="s">
        <v>151</v>
      </c>
      <c r="I31" s="68" t="s">
        <v>152</v>
      </c>
      <c r="J31" s="72">
        <v>2018</v>
      </c>
      <c r="K31" s="73">
        <v>0.75</v>
      </c>
      <c r="L31" s="74">
        <v>2</v>
      </c>
      <c r="M31" s="174" t="s">
        <v>615</v>
      </c>
      <c r="N31" s="175"/>
      <c r="O31" s="176"/>
      <c r="P31" s="177">
        <v>18</v>
      </c>
      <c r="Q31" s="178" t="s">
        <v>681</v>
      </c>
      <c r="R31" s="95" t="s">
        <v>1180</v>
      </c>
      <c r="S31" s="76">
        <f>IF(R31="U",T31/1.2,T31)</f>
        <v>42</v>
      </c>
      <c r="T31" s="77">
        <v>42</v>
      </c>
      <c r="U31" s="78"/>
      <c r="V31" s="79"/>
      <c r="W31" s="80">
        <f>V31*S31</f>
        <v>0</v>
      </c>
      <c r="X31" s="81">
        <f>V31*T31</f>
        <v>0</v>
      </c>
      <c r="Y31" s="59"/>
      <c r="Z31" s="82"/>
      <c r="AA31" s="83"/>
      <c r="AB31" s="84"/>
      <c r="AC31" s="85"/>
    </row>
    <row r="32" spans="1:29" ht="15.75" customHeight="1" x14ac:dyDescent="0.2">
      <c r="A32" s="64" t="s">
        <v>118</v>
      </c>
      <c r="B32" s="65" t="s">
        <v>119</v>
      </c>
      <c r="C32" s="66" t="s">
        <v>120</v>
      </c>
      <c r="D32" s="67" t="s">
        <v>128</v>
      </c>
      <c r="E32" s="68" t="s">
        <v>149</v>
      </c>
      <c r="F32" s="69"/>
      <c r="G32" s="70" t="s">
        <v>150</v>
      </c>
      <c r="H32" s="71" t="s">
        <v>153</v>
      </c>
      <c r="I32" s="68" t="s">
        <v>154</v>
      </c>
      <c r="J32" s="72">
        <v>2013</v>
      </c>
      <c r="K32" s="73">
        <v>0.75</v>
      </c>
      <c r="L32" s="74">
        <v>3</v>
      </c>
      <c r="M32" s="174" t="s">
        <v>615</v>
      </c>
      <c r="N32" s="175"/>
      <c r="O32" s="176"/>
      <c r="P32" s="177">
        <v>19</v>
      </c>
      <c r="Q32" s="178" t="s">
        <v>682</v>
      </c>
      <c r="R32" s="75" t="s">
        <v>1180</v>
      </c>
      <c r="S32" s="76">
        <f>IF(R32="U",T32/1.2,T32)</f>
        <v>67</v>
      </c>
      <c r="T32" s="77">
        <v>67</v>
      </c>
      <c r="U32" s="78"/>
      <c r="V32" s="79"/>
      <c r="W32" s="80">
        <f>V32*S32</f>
        <v>0</v>
      </c>
      <c r="X32" s="81">
        <f>V32*T32</f>
        <v>0</v>
      </c>
      <c r="Y32" s="59"/>
      <c r="Z32" s="82"/>
      <c r="AA32" s="83"/>
      <c r="AB32" s="84"/>
      <c r="AC32" s="85"/>
    </row>
    <row r="33" spans="1:29" ht="15.75" customHeight="1" x14ac:dyDescent="0.2">
      <c r="A33" s="64" t="s">
        <v>118</v>
      </c>
      <c r="B33" s="65" t="s">
        <v>119</v>
      </c>
      <c r="C33" s="66" t="s">
        <v>120</v>
      </c>
      <c r="D33" s="67" t="s">
        <v>128</v>
      </c>
      <c r="E33" s="68" t="s">
        <v>149</v>
      </c>
      <c r="F33" s="69"/>
      <c r="G33" s="70" t="s">
        <v>150</v>
      </c>
      <c r="H33" s="71" t="s">
        <v>155</v>
      </c>
      <c r="I33" s="68" t="s">
        <v>154</v>
      </c>
      <c r="J33" s="72">
        <v>2009</v>
      </c>
      <c r="K33" s="73">
        <v>1.5</v>
      </c>
      <c r="L33" s="74">
        <v>1</v>
      </c>
      <c r="M33" s="174">
        <v>-0.5</v>
      </c>
      <c r="N33" s="175"/>
      <c r="O33" s="176"/>
      <c r="P33" s="177">
        <v>6</v>
      </c>
      <c r="Q33" s="178" t="s">
        <v>683</v>
      </c>
      <c r="R33" s="95" t="s">
        <v>1180</v>
      </c>
      <c r="S33" s="76">
        <f>IF(R33="U",T33/1.2,T33)</f>
        <v>70</v>
      </c>
      <c r="T33" s="77">
        <v>70</v>
      </c>
      <c r="U33" s="78"/>
      <c r="V33" s="79"/>
      <c r="W33" s="80">
        <f>V33*S33</f>
        <v>0</v>
      </c>
      <c r="X33" s="81">
        <f>V33*T33</f>
        <v>0</v>
      </c>
      <c r="Y33" s="59"/>
      <c r="Z33" s="82"/>
      <c r="AA33" s="83"/>
      <c r="AB33" s="84"/>
      <c r="AC33" s="85"/>
    </row>
    <row r="34" spans="1:29" ht="15.75" customHeight="1" x14ac:dyDescent="0.2">
      <c r="A34" s="64" t="s">
        <v>118</v>
      </c>
      <c r="B34" s="65" t="s">
        <v>127</v>
      </c>
      <c r="C34" s="66" t="s">
        <v>120</v>
      </c>
      <c r="D34" s="190" t="s">
        <v>128</v>
      </c>
      <c r="E34" s="191" t="s">
        <v>149</v>
      </c>
      <c r="F34" s="192"/>
      <c r="G34" s="193" t="s">
        <v>156</v>
      </c>
      <c r="H34" s="194" t="s">
        <v>157</v>
      </c>
      <c r="I34" s="68" t="s">
        <v>132</v>
      </c>
      <c r="J34" s="195">
        <v>2009</v>
      </c>
      <c r="K34" s="196">
        <v>0.75</v>
      </c>
      <c r="L34" s="197">
        <v>0</v>
      </c>
      <c r="M34" s="198" t="s">
        <v>615</v>
      </c>
      <c r="N34" s="199"/>
      <c r="O34" s="200"/>
      <c r="P34" s="201">
        <v>1</v>
      </c>
      <c r="Q34" s="202" t="s">
        <v>684</v>
      </c>
      <c r="R34" s="203" t="s">
        <v>1180</v>
      </c>
      <c r="S34" s="204">
        <f>IF(R34="U",T34/1.2,T34)</f>
        <v>50</v>
      </c>
      <c r="T34" s="205">
        <v>50</v>
      </c>
      <c r="U34" s="78"/>
      <c r="V34" s="206"/>
      <c r="W34" s="207"/>
      <c r="X34" s="208"/>
      <c r="Y34" s="59"/>
      <c r="Z34" s="82"/>
      <c r="AA34" s="83"/>
      <c r="AB34" s="84"/>
      <c r="AC34" s="85"/>
    </row>
    <row r="35" spans="1:29" ht="15.75" customHeight="1" x14ac:dyDescent="0.2">
      <c r="A35" s="64" t="s">
        <v>118</v>
      </c>
      <c r="B35" s="65" t="s">
        <v>127</v>
      </c>
      <c r="C35" s="66" t="s">
        <v>135</v>
      </c>
      <c r="D35" s="67" t="s">
        <v>128</v>
      </c>
      <c r="E35" s="68" t="s">
        <v>158</v>
      </c>
      <c r="F35" s="69"/>
      <c r="G35" s="70" t="s">
        <v>159</v>
      </c>
      <c r="H35" s="71" t="s">
        <v>160</v>
      </c>
      <c r="I35" s="68" t="s">
        <v>132</v>
      </c>
      <c r="J35" s="72">
        <v>2012</v>
      </c>
      <c r="K35" s="73">
        <v>0.75</v>
      </c>
      <c r="L35" s="74">
        <v>1</v>
      </c>
      <c r="M35" s="174" t="s">
        <v>615</v>
      </c>
      <c r="N35" s="175"/>
      <c r="O35" s="176"/>
      <c r="P35" s="177">
        <v>1</v>
      </c>
      <c r="Q35" s="178" t="s">
        <v>685</v>
      </c>
      <c r="R35" s="95" t="s">
        <v>1180</v>
      </c>
      <c r="S35" s="76">
        <f>IF(R35="U",T35/1.2,T35)</f>
        <v>45</v>
      </c>
      <c r="T35" s="77">
        <v>45</v>
      </c>
      <c r="U35" s="78"/>
      <c r="V35" s="79"/>
      <c r="W35" s="80">
        <f>V35*S35</f>
        <v>0</v>
      </c>
      <c r="X35" s="81">
        <f>V35*T35</f>
        <v>0</v>
      </c>
      <c r="Y35" s="59"/>
      <c r="Z35" s="82"/>
      <c r="AA35" s="83"/>
      <c r="AB35" s="84"/>
      <c r="AC35" s="85"/>
    </row>
    <row r="36" spans="1:29" ht="15.75" customHeight="1" x14ac:dyDescent="0.2">
      <c r="A36" s="64" t="s">
        <v>118</v>
      </c>
      <c r="B36" s="65" t="s">
        <v>127</v>
      </c>
      <c r="C36" s="66" t="s">
        <v>120</v>
      </c>
      <c r="D36" s="67" t="s">
        <v>128</v>
      </c>
      <c r="E36" s="68" t="s">
        <v>161</v>
      </c>
      <c r="F36" s="69"/>
      <c r="G36" s="70" t="s">
        <v>162</v>
      </c>
      <c r="H36" s="71" t="s">
        <v>163</v>
      </c>
      <c r="I36" s="68" t="s">
        <v>132</v>
      </c>
      <c r="J36" s="72">
        <v>2016</v>
      </c>
      <c r="K36" s="73">
        <v>9</v>
      </c>
      <c r="L36" s="74">
        <v>1</v>
      </c>
      <c r="M36" s="174" t="s">
        <v>615</v>
      </c>
      <c r="N36" s="175"/>
      <c r="O36" s="176"/>
      <c r="P36" s="177" t="s">
        <v>686</v>
      </c>
      <c r="Q36" s="178" t="s">
        <v>687</v>
      </c>
      <c r="R36" s="95" t="s">
        <v>1180</v>
      </c>
      <c r="S36" s="76">
        <f>IF(R36="U",T36/1.2,T36)</f>
        <v>5200</v>
      </c>
      <c r="T36" s="77">
        <v>5200</v>
      </c>
      <c r="U36" s="78"/>
      <c r="V36" s="79"/>
      <c r="W36" s="80">
        <f>V36*S36</f>
        <v>0</v>
      </c>
      <c r="X36" s="81">
        <f>V36*T36</f>
        <v>0</v>
      </c>
      <c r="Y36" s="59"/>
      <c r="Z36" s="82"/>
      <c r="AA36" s="83"/>
      <c r="AB36" s="84"/>
      <c r="AC36" s="85"/>
    </row>
    <row r="37" spans="1:29" ht="15.75" customHeight="1" x14ac:dyDescent="0.2">
      <c r="A37" s="64" t="s">
        <v>118</v>
      </c>
      <c r="B37" s="65" t="s">
        <v>127</v>
      </c>
      <c r="C37" s="66" t="s">
        <v>120</v>
      </c>
      <c r="D37" s="67" t="s">
        <v>128</v>
      </c>
      <c r="E37" s="68" t="s">
        <v>161</v>
      </c>
      <c r="F37" s="69"/>
      <c r="G37" s="70" t="s">
        <v>162</v>
      </c>
      <c r="H37" s="71" t="s">
        <v>164</v>
      </c>
      <c r="I37" s="68" t="s">
        <v>132</v>
      </c>
      <c r="J37" s="72">
        <v>2017</v>
      </c>
      <c r="K37" s="73">
        <v>0.75</v>
      </c>
      <c r="L37" s="74">
        <v>1</v>
      </c>
      <c r="M37" s="174" t="s">
        <v>615</v>
      </c>
      <c r="N37" s="175"/>
      <c r="O37" s="176"/>
      <c r="P37" s="177">
        <v>1</v>
      </c>
      <c r="Q37" s="178" t="s">
        <v>688</v>
      </c>
      <c r="R37" s="75" t="s">
        <v>1180</v>
      </c>
      <c r="S37" s="76">
        <f>IF(R37="U",T37/1.2,T37)</f>
        <v>70</v>
      </c>
      <c r="T37" s="77">
        <v>70</v>
      </c>
      <c r="U37" s="78"/>
      <c r="V37" s="79"/>
      <c r="W37" s="80">
        <f>V37*S37</f>
        <v>0</v>
      </c>
      <c r="X37" s="81">
        <f>V37*T37</f>
        <v>0</v>
      </c>
      <c r="Y37" s="59"/>
      <c r="Z37" s="82"/>
      <c r="AA37" s="83"/>
      <c r="AB37" s="84"/>
      <c r="AC37" s="85"/>
    </row>
    <row r="38" spans="1:29" ht="15.75" customHeight="1" x14ac:dyDescent="0.2">
      <c r="A38" s="64" t="s">
        <v>118</v>
      </c>
      <c r="B38" s="65" t="s">
        <v>127</v>
      </c>
      <c r="C38" s="66" t="s">
        <v>120</v>
      </c>
      <c r="D38" s="190" t="s">
        <v>128</v>
      </c>
      <c r="E38" s="191" t="s">
        <v>161</v>
      </c>
      <c r="F38" s="192"/>
      <c r="G38" s="193" t="s">
        <v>165</v>
      </c>
      <c r="H38" s="194" t="s">
        <v>166</v>
      </c>
      <c r="I38" s="68" t="s">
        <v>132</v>
      </c>
      <c r="J38" s="195">
        <v>2009</v>
      </c>
      <c r="K38" s="196">
        <v>0.75</v>
      </c>
      <c r="L38" s="197">
        <v>0</v>
      </c>
      <c r="M38" s="198" t="s">
        <v>615</v>
      </c>
      <c r="N38" s="199"/>
      <c r="O38" s="200"/>
      <c r="P38" s="201">
        <v>1</v>
      </c>
      <c r="Q38" s="202" t="s">
        <v>689</v>
      </c>
      <c r="R38" s="203" t="s">
        <v>1180</v>
      </c>
      <c r="S38" s="204">
        <f>IF(R38="U",T38/1.2,T38)</f>
        <v>60</v>
      </c>
      <c r="T38" s="205">
        <v>60</v>
      </c>
      <c r="U38" s="78"/>
      <c r="V38" s="206"/>
      <c r="W38" s="207">
        <f>V38*S38</f>
        <v>0</v>
      </c>
      <c r="X38" s="208">
        <f>V38*T38</f>
        <v>0</v>
      </c>
      <c r="Y38" s="59"/>
      <c r="Z38" s="82"/>
      <c r="AA38" s="83"/>
      <c r="AB38" s="84"/>
      <c r="AC38" s="85"/>
    </row>
    <row r="39" spans="1:29" ht="15.75" customHeight="1" x14ac:dyDescent="0.2">
      <c r="A39" s="64" t="s">
        <v>118</v>
      </c>
      <c r="B39" s="65" t="s">
        <v>127</v>
      </c>
      <c r="C39" s="66" t="s">
        <v>120</v>
      </c>
      <c r="D39" s="67" t="s">
        <v>128</v>
      </c>
      <c r="E39" s="68" t="s">
        <v>161</v>
      </c>
      <c r="F39" s="69"/>
      <c r="G39" s="70" t="s">
        <v>167</v>
      </c>
      <c r="H39" s="71" t="s">
        <v>168</v>
      </c>
      <c r="I39" s="68" t="s">
        <v>132</v>
      </c>
      <c r="J39" s="72">
        <v>2015</v>
      </c>
      <c r="K39" s="73">
        <v>0.75</v>
      </c>
      <c r="L39" s="74">
        <v>1</v>
      </c>
      <c r="M39" s="174" t="s">
        <v>615</v>
      </c>
      <c r="N39" s="175"/>
      <c r="O39" s="176"/>
      <c r="P39" s="177">
        <v>1</v>
      </c>
      <c r="Q39" s="178" t="s">
        <v>690</v>
      </c>
      <c r="R39" s="95" t="s">
        <v>1180</v>
      </c>
      <c r="S39" s="76">
        <f>IF(R39="U",T39/1.2,T39)</f>
        <v>390</v>
      </c>
      <c r="T39" s="77">
        <v>390</v>
      </c>
      <c r="U39" s="78"/>
      <c r="V39" s="79"/>
      <c r="W39" s="80">
        <f>V39*S39</f>
        <v>0</v>
      </c>
      <c r="X39" s="81">
        <f>V39*T39</f>
        <v>0</v>
      </c>
      <c r="Y39" s="59"/>
      <c r="Z39" s="82"/>
      <c r="AA39" s="83"/>
      <c r="AB39" s="84"/>
      <c r="AC39" s="85"/>
    </row>
    <row r="40" spans="1:29" ht="15.75" customHeight="1" x14ac:dyDescent="0.2">
      <c r="A40" s="64" t="s">
        <v>118</v>
      </c>
      <c r="B40" s="65" t="s">
        <v>127</v>
      </c>
      <c r="C40" s="66" t="s">
        <v>120</v>
      </c>
      <c r="D40" s="67" t="s">
        <v>128</v>
      </c>
      <c r="E40" s="68" t="s">
        <v>161</v>
      </c>
      <c r="F40" s="69"/>
      <c r="G40" s="70" t="s">
        <v>167</v>
      </c>
      <c r="H40" s="71" t="s">
        <v>169</v>
      </c>
      <c r="I40" s="68" t="s">
        <v>132</v>
      </c>
      <c r="J40" s="72">
        <v>2016</v>
      </c>
      <c r="K40" s="73">
        <v>0.75</v>
      </c>
      <c r="L40" s="74">
        <v>4</v>
      </c>
      <c r="M40" s="174" t="s">
        <v>615</v>
      </c>
      <c r="N40" s="175"/>
      <c r="O40" s="176"/>
      <c r="P40" s="177">
        <v>1</v>
      </c>
      <c r="Q40" s="178" t="s">
        <v>691</v>
      </c>
      <c r="R40" s="95" t="s">
        <v>1180</v>
      </c>
      <c r="S40" s="76">
        <f>IF(R40="U",T40/1.2,T40)</f>
        <v>90</v>
      </c>
      <c r="T40" s="77">
        <v>90</v>
      </c>
      <c r="U40" s="78"/>
      <c r="V40" s="79"/>
      <c r="W40" s="80">
        <f>V40*S40</f>
        <v>0</v>
      </c>
      <c r="X40" s="81">
        <f>V40*T40</f>
        <v>0</v>
      </c>
      <c r="Y40" s="59"/>
      <c r="Z40" s="82"/>
      <c r="AA40" s="83"/>
      <c r="AB40" s="84"/>
      <c r="AC40" s="85"/>
    </row>
    <row r="41" spans="1:29" ht="15.75" customHeight="1" x14ac:dyDescent="0.2">
      <c r="A41" s="64" t="s">
        <v>118</v>
      </c>
      <c r="B41" s="65" t="s">
        <v>127</v>
      </c>
      <c r="C41" s="66" t="s">
        <v>120</v>
      </c>
      <c r="D41" s="190" t="s">
        <v>128</v>
      </c>
      <c r="E41" s="191" t="s">
        <v>170</v>
      </c>
      <c r="F41" s="192"/>
      <c r="G41" s="193" t="s">
        <v>171</v>
      </c>
      <c r="H41" s="194" t="s">
        <v>172</v>
      </c>
      <c r="I41" s="68" t="s">
        <v>132</v>
      </c>
      <c r="J41" s="195">
        <v>2012</v>
      </c>
      <c r="K41" s="196">
        <v>0.75</v>
      </c>
      <c r="L41" s="197">
        <v>0</v>
      </c>
      <c r="M41" s="198" t="s">
        <v>615</v>
      </c>
      <c r="N41" s="199"/>
      <c r="O41" s="200"/>
      <c r="P41" s="201">
        <v>19</v>
      </c>
      <c r="Q41" s="202" t="s">
        <v>692</v>
      </c>
      <c r="R41" s="203" t="s">
        <v>1180</v>
      </c>
      <c r="S41" s="204">
        <f>IF(R41="U",T41/1.2,T41)</f>
        <v>17</v>
      </c>
      <c r="T41" s="205">
        <v>17</v>
      </c>
      <c r="U41" s="78"/>
      <c r="V41" s="206"/>
      <c r="W41" s="207"/>
      <c r="X41" s="208"/>
      <c r="Y41" s="59"/>
      <c r="Z41" s="82"/>
      <c r="AA41" s="83"/>
      <c r="AB41" s="84"/>
      <c r="AC41" s="85"/>
    </row>
    <row r="42" spans="1:29" ht="15.75" customHeight="1" x14ac:dyDescent="0.2">
      <c r="A42" s="64" t="s">
        <v>118</v>
      </c>
      <c r="B42" s="65" t="s">
        <v>119</v>
      </c>
      <c r="C42" s="66" t="s">
        <v>120</v>
      </c>
      <c r="D42" s="67" t="s">
        <v>173</v>
      </c>
      <c r="E42" s="68" t="s">
        <v>43</v>
      </c>
      <c r="F42" s="69" t="s">
        <v>174</v>
      </c>
      <c r="G42" s="70" t="s">
        <v>175</v>
      </c>
      <c r="H42" s="71" t="s">
        <v>176</v>
      </c>
      <c r="I42" s="68" t="s">
        <v>177</v>
      </c>
      <c r="J42" s="72">
        <v>2005</v>
      </c>
      <c r="K42" s="73">
        <v>0.75</v>
      </c>
      <c r="L42" s="74">
        <v>6</v>
      </c>
      <c r="M42" s="174" t="s">
        <v>614</v>
      </c>
      <c r="N42" s="175"/>
      <c r="O42" s="176"/>
      <c r="P42" s="177" t="s">
        <v>693</v>
      </c>
      <c r="Q42" s="178" t="s">
        <v>694</v>
      </c>
      <c r="R42" s="95" t="s">
        <v>1180</v>
      </c>
      <c r="S42" s="76">
        <f>IF(R42="U",T42/1.2,T42)</f>
        <v>20</v>
      </c>
      <c r="T42" s="77">
        <v>20</v>
      </c>
      <c r="U42" s="78"/>
      <c r="V42" s="79"/>
      <c r="W42" s="80">
        <f>V42*S42</f>
        <v>0</v>
      </c>
      <c r="X42" s="81">
        <f>V42*T42</f>
        <v>0</v>
      </c>
      <c r="Y42" s="59"/>
      <c r="Z42" s="82"/>
      <c r="AA42" s="83"/>
      <c r="AB42" s="84"/>
      <c r="AC42" s="85"/>
    </row>
    <row r="43" spans="1:29" ht="15.75" customHeight="1" x14ac:dyDescent="0.2">
      <c r="A43" s="64" t="s">
        <v>118</v>
      </c>
      <c r="B43" s="65" t="s">
        <v>119</v>
      </c>
      <c r="C43" s="66" t="s">
        <v>120</v>
      </c>
      <c r="D43" s="67" t="s">
        <v>173</v>
      </c>
      <c r="E43" s="68" t="s">
        <v>43</v>
      </c>
      <c r="F43" s="69" t="s">
        <v>178</v>
      </c>
      <c r="G43" s="70" t="s">
        <v>179</v>
      </c>
      <c r="H43" s="71" t="s">
        <v>180</v>
      </c>
      <c r="I43" s="68" t="s">
        <v>177</v>
      </c>
      <c r="J43" s="72">
        <v>2002</v>
      </c>
      <c r="K43" s="73">
        <v>0.75</v>
      </c>
      <c r="L43" s="74">
        <v>2</v>
      </c>
      <c r="M43" s="174" t="s">
        <v>615</v>
      </c>
      <c r="N43" s="175"/>
      <c r="O43" s="176" t="s">
        <v>617</v>
      </c>
      <c r="P43" s="177">
        <v>25</v>
      </c>
      <c r="Q43" s="178" t="s">
        <v>695</v>
      </c>
      <c r="R43" s="95" t="s">
        <v>1180</v>
      </c>
      <c r="S43" s="76">
        <f>IF(R43="U",T43/1.2,T43)</f>
        <v>25</v>
      </c>
      <c r="T43" s="77">
        <v>25</v>
      </c>
      <c r="U43" s="78"/>
      <c r="V43" s="79"/>
      <c r="W43" s="80">
        <f>V43*S43</f>
        <v>0</v>
      </c>
      <c r="X43" s="81">
        <f>V43*T43</f>
        <v>0</v>
      </c>
      <c r="Y43" s="59"/>
      <c r="Z43" s="82"/>
      <c r="AA43" s="83"/>
      <c r="AB43" s="84"/>
      <c r="AC43" s="85"/>
    </row>
    <row r="44" spans="1:29" ht="15.75" customHeight="1" x14ac:dyDescent="0.2">
      <c r="A44" s="64" t="s">
        <v>118</v>
      </c>
      <c r="B44" s="65" t="s">
        <v>119</v>
      </c>
      <c r="C44" s="66" t="s">
        <v>120</v>
      </c>
      <c r="D44" s="67" t="s">
        <v>173</v>
      </c>
      <c r="E44" s="68" t="s">
        <v>43</v>
      </c>
      <c r="F44" s="69" t="s">
        <v>178</v>
      </c>
      <c r="G44" s="70" t="s">
        <v>181</v>
      </c>
      <c r="H44" s="71" t="s">
        <v>182</v>
      </c>
      <c r="I44" s="68" t="s">
        <v>177</v>
      </c>
      <c r="J44" s="72">
        <v>2007</v>
      </c>
      <c r="K44" s="73">
        <v>0.75</v>
      </c>
      <c r="L44" s="74">
        <v>1</v>
      </c>
      <c r="M44" s="174" t="s">
        <v>615</v>
      </c>
      <c r="N44" s="175"/>
      <c r="O44" s="176"/>
      <c r="P44" s="177">
        <v>25</v>
      </c>
      <c r="Q44" s="178" t="s">
        <v>696</v>
      </c>
      <c r="R44" s="95" t="s">
        <v>1180</v>
      </c>
      <c r="S44" s="76">
        <f>IF(R44="U",T44/1.2,T44)</f>
        <v>20</v>
      </c>
      <c r="T44" s="77">
        <v>20</v>
      </c>
      <c r="U44" s="78"/>
      <c r="V44" s="79"/>
      <c r="W44" s="80">
        <f>V44*S44</f>
        <v>0</v>
      </c>
      <c r="X44" s="81">
        <f>V44*T44</f>
        <v>0</v>
      </c>
      <c r="Y44" s="59"/>
      <c r="Z44" s="82"/>
      <c r="AA44" s="83"/>
      <c r="AB44" s="84"/>
      <c r="AC44" s="85"/>
    </row>
    <row r="45" spans="1:29" ht="15.75" customHeight="1" x14ac:dyDescent="0.2">
      <c r="A45" s="64" t="s">
        <v>118</v>
      </c>
      <c r="B45" s="65" t="s">
        <v>119</v>
      </c>
      <c r="C45" s="66" t="s">
        <v>120</v>
      </c>
      <c r="D45" s="67" t="s">
        <v>173</v>
      </c>
      <c r="E45" s="68" t="s">
        <v>43</v>
      </c>
      <c r="F45" s="69" t="s">
        <v>178</v>
      </c>
      <c r="G45" s="70" t="s">
        <v>183</v>
      </c>
      <c r="H45" s="71" t="s">
        <v>184</v>
      </c>
      <c r="I45" s="68" t="s">
        <v>177</v>
      </c>
      <c r="J45" s="72">
        <v>1974</v>
      </c>
      <c r="K45" s="73">
        <v>0.75</v>
      </c>
      <c r="L45" s="74">
        <v>1</v>
      </c>
      <c r="M45" s="174" t="s">
        <v>618</v>
      </c>
      <c r="N45" s="175"/>
      <c r="O45" s="176" t="s">
        <v>619</v>
      </c>
      <c r="P45" s="177">
        <v>24</v>
      </c>
      <c r="Q45" s="178" t="s">
        <v>697</v>
      </c>
      <c r="R45" s="95" t="s">
        <v>1180</v>
      </c>
      <c r="S45" s="76">
        <f>IF(R45="U",T45/1.2,T45)</f>
        <v>45</v>
      </c>
      <c r="T45" s="77">
        <v>45</v>
      </c>
      <c r="U45" s="78"/>
      <c r="V45" s="79"/>
      <c r="W45" s="80">
        <f>V45*S45</f>
        <v>0</v>
      </c>
      <c r="X45" s="81">
        <f>V45*T45</f>
        <v>0</v>
      </c>
      <c r="Y45" s="59"/>
      <c r="Z45" s="82"/>
      <c r="AA45" s="83"/>
      <c r="AB45" s="84"/>
      <c r="AC45" s="85"/>
    </row>
    <row r="46" spans="1:29" ht="15.75" customHeight="1" x14ac:dyDescent="0.2">
      <c r="A46" s="64" t="s">
        <v>118</v>
      </c>
      <c r="B46" s="65" t="s">
        <v>119</v>
      </c>
      <c r="C46" s="66" t="s">
        <v>120</v>
      </c>
      <c r="D46" s="67" t="s">
        <v>173</v>
      </c>
      <c r="E46" s="68" t="s">
        <v>43</v>
      </c>
      <c r="F46" s="69" t="s">
        <v>178</v>
      </c>
      <c r="G46" s="70" t="s">
        <v>185</v>
      </c>
      <c r="H46" s="71" t="s">
        <v>186</v>
      </c>
      <c r="I46" s="68" t="s">
        <v>177</v>
      </c>
      <c r="J46" s="72">
        <v>2009</v>
      </c>
      <c r="K46" s="73">
        <v>0.75</v>
      </c>
      <c r="L46" s="74">
        <v>1</v>
      </c>
      <c r="M46" s="174" t="s">
        <v>615</v>
      </c>
      <c r="N46" s="175"/>
      <c r="O46" s="176"/>
      <c r="P46" s="177">
        <v>25</v>
      </c>
      <c r="Q46" s="178" t="s">
        <v>699</v>
      </c>
      <c r="R46" s="95" t="s">
        <v>1180</v>
      </c>
      <c r="S46" s="76">
        <f>IF(R46="U",T46/1.2,T46)</f>
        <v>20</v>
      </c>
      <c r="T46" s="77">
        <v>20</v>
      </c>
      <c r="U46" s="78"/>
      <c r="V46" s="79"/>
      <c r="W46" s="80">
        <f>V46*S46</f>
        <v>0</v>
      </c>
      <c r="X46" s="81">
        <f>V46*T46</f>
        <v>0</v>
      </c>
      <c r="Y46" s="59"/>
      <c r="Z46" s="82"/>
      <c r="AA46" s="83"/>
      <c r="AB46" s="84"/>
      <c r="AC46" s="85"/>
    </row>
    <row r="47" spans="1:29" ht="15.75" customHeight="1" x14ac:dyDescent="0.2">
      <c r="A47" s="64" t="s">
        <v>118</v>
      </c>
      <c r="B47" s="65" t="s">
        <v>119</v>
      </c>
      <c r="C47" s="66" t="s">
        <v>120</v>
      </c>
      <c r="D47" s="67" t="s">
        <v>173</v>
      </c>
      <c r="E47" s="68" t="s">
        <v>43</v>
      </c>
      <c r="F47" s="69" t="s">
        <v>187</v>
      </c>
      <c r="G47" s="70" t="s">
        <v>188</v>
      </c>
      <c r="H47" s="71" t="s">
        <v>189</v>
      </c>
      <c r="I47" s="68" t="s">
        <v>177</v>
      </c>
      <c r="J47" s="72">
        <v>2003</v>
      </c>
      <c r="K47" s="73">
        <v>0.75</v>
      </c>
      <c r="L47" s="74">
        <v>10</v>
      </c>
      <c r="M47" s="174" t="s">
        <v>614</v>
      </c>
      <c r="N47" s="175"/>
      <c r="O47" s="176"/>
      <c r="P47" s="177" t="s">
        <v>698</v>
      </c>
      <c r="Q47" s="178" t="s">
        <v>700</v>
      </c>
      <c r="R47" s="95" t="s">
        <v>1180</v>
      </c>
      <c r="S47" s="76">
        <f>IF(R47="U",T47/1.2,T47)</f>
        <v>20</v>
      </c>
      <c r="T47" s="77">
        <v>20</v>
      </c>
      <c r="U47" s="78"/>
      <c r="V47" s="79"/>
      <c r="W47" s="80">
        <f>V47*S47</f>
        <v>0</v>
      </c>
      <c r="X47" s="81">
        <f>V47*T47</f>
        <v>0</v>
      </c>
      <c r="Y47" s="59"/>
      <c r="Z47" s="82"/>
      <c r="AA47" s="83"/>
      <c r="AB47" s="84"/>
      <c r="AC47" s="85"/>
    </row>
    <row r="48" spans="1:29" ht="15.75" customHeight="1" x14ac:dyDescent="0.2">
      <c r="A48" s="64" t="s">
        <v>118</v>
      </c>
      <c r="B48" s="65" t="s">
        <v>119</v>
      </c>
      <c r="C48" s="66" t="s">
        <v>120</v>
      </c>
      <c r="D48" s="67" t="s">
        <v>173</v>
      </c>
      <c r="E48" s="68" t="s">
        <v>43</v>
      </c>
      <c r="F48" s="69" t="s">
        <v>190</v>
      </c>
      <c r="G48" s="70" t="s">
        <v>191</v>
      </c>
      <c r="H48" s="71" t="s">
        <v>192</v>
      </c>
      <c r="I48" s="68" t="s">
        <v>177</v>
      </c>
      <c r="J48" s="72">
        <v>2000</v>
      </c>
      <c r="K48" s="73">
        <v>0.75</v>
      </c>
      <c r="L48" s="74">
        <v>4</v>
      </c>
      <c r="M48" s="174" t="s">
        <v>614</v>
      </c>
      <c r="N48" s="175"/>
      <c r="O48" s="176"/>
      <c r="P48" s="177" t="s">
        <v>701</v>
      </c>
      <c r="Q48" s="178" t="s">
        <v>702</v>
      </c>
      <c r="R48" s="95" t="s">
        <v>1180</v>
      </c>
      <c r="S48" s="76">
        <f>IF(R48="U",T48/1.2,T48)</f>
        <v>20</v>
      </c>
      <c r="T48" s="77">
        <v>20</v>
      </c>
      <c r="U48" s="78"/>
      <c r="V48" s="79"/>
      <c r="W48" s="80">
        <f>V48*S48</f>
        <v>0</v>
      </c>
      <c r="X48" s="81">
        <f>V48*T48</f>
        <v>0</v>
      </c>
      <c r="Y48" s="59"/>
      <c r="Z48" s="82"/>
      <c r="AA48" s="83"/>
      <c r="AB48" s="84"/>
      <c r="AC48" s="85"/>
    </row>
    <row r="49" spans="1:29" ht="15.75" customHeight="1" x14ac:dyDescent="0.2">
      <c r="A49" s="64" t="s">
        <v>118</v>
      </c>
      <c r="B49" s="65" t="s">
        <v>119</v>
      </c>
      <c r="C49" s="66" t="s">
        <v>120</v>
      </c>
      <c r="D49" s="67" t="s">
        <v>173</v>
      </c>
      <c r="E49" s="68" t="s">
        <v>43</v>
      </c>
      <c r="F49" s="69" t="s">
        <v>190</v>
      </c>
      <c r="G49" s="70" t="s">
        <v>193</v>
      </c>
      <c r="H49" s="71" t="s">
        <v>194</v>
      </c>
      <c r="I49" s="68" t="s">
        <v>177</v>
      </c>
      <c r="J49" s="72">
        <v>1987</v>
      </c>
      <c r="K49" s="73">
        <v>0.75</v>
      </c>
      <c r="L49" s="74">
        <v>5</v>
      </c>
      <c r="M49" s="174" t="s">
        <v>614</v>
      </c>
      <c r="N49" s="175"/>
      <c r="O49" s="176" t="s">
        <v>620</v>
      </c>
      <c r="P49" s="177" t="s">
        <v>705</v>
      </c>
      <c r="Q49" s="178" t="s">
        <v>706</v>
      </c>
      <c r="R49" s="95" t="s">
        <v>1180</v>
      </c>
      <c r="S49" s="76">
        <f>IF(R49="U",T49/1.2,T49)</f>
        <v>60</v>
      </c>
      <c r="T49" s="77">
        <v>60</v>
      </c>
      <c r="U49" s="78"/>
      <c r="V49" s="79"/>
      <c r="W49" s="80">
        <f>V49*S49</f>
        <v>0</v>
      </c>
      <c r="X49" s="81">
        <f>V49*T49</f>
        <v>0</v>
      </c>
      <c r="Y49" s="59"/>
      <c r="Z49" s="82"/>
      <c r="AA49" s="83"/>
      <c r="AB49" s="84"/>
      <c r="AC49" s="85"/>
    </row>
    <row r="50" spans="1:29" ht="15.75" customHeight="1" x14ac:dyDescent="0.2">
      <c r="A50" s="64" t="s">
        <v>118</v>
      </c>
      <c r="B50" s="65" t="s">
        <v>119</v>
      </c>
      <c r="C50" s="66" t="s">
        <v>120</v>
      </c>
      <c r="D50" s="67" t="s">
        <v>173</v>
      </c>
      <c r="E50" s="68" t="s">
        <v>43</v>
      </c>
      <c r="F50" s="69" t="s">
        <v>190</v>
      </c>
      <c r="G50" s="70" t="s">
        <v>193</v>
      </c>
      <c r="H50" s="71" t="s">
        <v>194</v>
      </c>
      <c r="I50" s="68" t="s">
        <v>177</v>
      </c>
      <c r="J50" s="72">
        <v>1987</v>
      </c>
      <c r="K50" s="73">
        <v>0.75</v>
      </c>
      <c r="L50" s="74">
        <v>6</v>
      </c>
      <c r="M50" s="174" t="s">
        <v>614</v>
      </c>
      <c r="N50" s="175"/>
      <c r="O50" s="176" t="s">
        <v>620</v>
      </c>
      <c r="P50" s="177" t="s">
        <v>703</v>
      </c>
      <c r="Q50" s="178" t="s">
        <v>704</v>
      </c>
      <c r="R50" s="95" t="s">
        <v>1180</v>
      </c>
      <c r="S50" s="76">
        <f>IF(R50="U",T50/1.2,T50)</f>
        <v>60</v>
      </c>
      <c r="T50" s="77">
        <v>60</v>
      </c>
      <c r="U50" s="78"/>
      <c r="V50" s="79"/>
      <c r="W50" s="80">
        <f>V50*S50</f>
        <v>0</v>
      </c>
      <c r="X50" s="81">
        <f>V50*T50</f>
        <v>0</v>
      </c>
      <c r="Y50" s="59"/>
      <c r="Z50" s="82"/>
      <c r="AA50" s="83"/>
      <c r="AB50" s="84"/>
      <c r="AC50" s="85"/>
    </row>
    <row r="51" spans="1:29" ht="15.75" customHeight="1" x14ac:dyDescent="0.2">
      <c r="A51" s="64" t="s">
        <v>118</v>
      </c>
      <c r="B51" s="65" t="s">
        <v>119</v>
      </c>
      <c r="C51" s="66" t="s">
        <v>120</v>
      </c>
      <c r="D51" s="67" t="s">
        <v>173</v>
      </c>
      <c r="E51" s="68" t="s">
        <v>43</v>
      </c>
      <c r="F51" s="69" t="s">
        <v>190</v>
      </c>
      <c r="G51" s="70" t="s">
        <v>195</v>
      </c>
      <c r="H51" s="71" t="s">
        <v>190</v>
      </c>
      <c r="I51" s="68" t="s">
        <v>177</v>
      </c>
      <c r="J51" s="72">
        <v>1979</v>
      </c>
      <c r="K51" s="73">
        <v>0.75</v>
      </c>
      <c r="L51" s="74">
        <v>1</v>
      </c>
      <c r="M51" s="174" t="s">
        <v>626</v>
      </c>
      <c r="N51" s="175"/>
      <c r="O51" s="176" t="s">
        <v>619</v>
      </c>
      <c r="P51" s="177" t="s">
        <v>792</v>
      </c>
      <c r="Q51" s="178" t="s">
        <v>793</v>
      </c>
      <c r="R51" s="95" t="s">
        <v>1180</v>
      </c>
      <c r="S51" s="76">
        <f>IF(R51="U",T51/1.2,T51)</f>
        <v>270</v>
      </c>
      <c r="T51" s="77">
        <v>270</v>
      </c>
      <c r="U51" s="78"/>
      <c r="V51" s="79"/>
      <c r="W51" s="80">
        <f>V51*S51</f>
        <v>0</v>
      </c>
      <c r="X51" s="81">
        <f>V51*T51</f>
        <v>0</v>
      </c>
      <c r="Y51" s="59"/>
      <c r="Z51" s="82"/>
      <c r="AA51" s="83"/>
      <c r="AB51" s="84"/>
      <c r="AC51" s="85"/>
    </row>
    <row r="52" spans="1:29" ht="15.75" customHeight="1" x14ac:dyDescent="0.2">
      <c r="A52" s="64" t="s">
        <v>118</v>
      </c>
      <c r="B52" s="65" t="s">
        <v>119</v>
      </c>
      <c r="C52" s="66" t="s">
        <v>120</v>
      </c>
      <c r="D52" s="67" t="s">
        <v>173</v>
      </c>
      <c r="E52" s="68" t="s">
        <v>43</v>
      </c>
      <c r="F52" s="69" t="s">
        <v>190</v>
      </c>
      <c r="G52" s="70" t="s">
        <v>195</v>
      </c>
      <c r="H52" s="71" t="s">
        <v>190</v>
      </c>
      <c r="I52" s="68" t="s">
        <v>177</v>
      </c>
      <c r="J52" s="72">
        <v>2012</v>
      </c>
      <c r="K52" s="73">
        <v>0.75</v>
      </c>
      <c r="L52" s="74">
        <v>3</v>
      </c>
      <c r="M52" s="174" t="s">
        <v>615</v>
      </c>
      <c r="N52" s="175"/>
      <c r="O52" s="176"/>
      <c r="P52" s="177">
        <v>24</v>
      </c>
      <c r="Q52" s="178" t="s">
        <v>707</v>
      </c>
      <c r="R52" s="95" t="s">
        <v>1180</v>
      </c>
      <c r="S52" s="76">
        <f>IF(R52="U",T52/1.2,T52)</f>
        <v>550</v>
      </c>
      <c r="T52" s="77">
        <v>550</v>
      </c>
      <c r="U52" s="78"/>
      <c r="V52" s="79"/>
      <c r="W52" s="80">
        <f>V52*S52</f>
        <v>0</v>
      </c>
      <c r="X52" s="81">
        <f>V52*T52</f>
        <v>0</v>
      </c>
      <c r="Y52" s="59"/>
      <c r="Z52" s="82"/>
      <c r="AA52" s="83"/>
      <c r="AB52" s="84"/>
      <c r="AC52" s="85"/>
    </row>
    <row r="53" spans="1:29" ht="15.75" customHeight="1" x14ac:dyDescent="0.2">
      <c r="A53" s="64" t="s">
        <v>118</v>
      </c>
      <c r="B53" s="65" t="s">
        <v>119</v>
      </c>
      <c r="C53" s="66" t="s">
        <v>120</v>
      </c>
      <c r="D53" s="67" t="s">
        <v>173</v>
      </c>
      <c r="E53" s="68" t="s">
        <v>43</v>
      </c>
      <c r="F53" s="69" t="s">
        <v>190</v>
      </c>
      <c r="G53" s="70" t="s">
        <v>196</v>
      </c>
      <c r="H53" s="71" t="s">
        <v>197</v>
      </c>
      <c r="I53" s="68" t="s">
        <v>177</v>
      </c>
      <c r="J53" s="72">
        <v>1985</v>
      </c>
      <c r="K53" s="73">
        <v>0.75</v>
      </c>
      <c r="L53" s="74">
        <v>2</v>
      </c>
      <c r="M53" s="174" t="s">
        <v>614</v>
      </c>
      <c r="N53" s="175" t="s">
        <v>621</v>
      </c>
      <c r="O53" s="176" t="s">
        <v>622</v>
      </c>
      <c r="P53" s="177" t="s">
        <v>708</v>
      </c>
      <c r="Q53" s="178" t="s">
        <v>709</v>
      </c>
      <c r="R53" s="95" t="s">
        <v>1180</v>
      </c>
      <c r="S53" s="76">
        <f>IF(R53="U",T53/1.2,T53)</f>
        <v>265</v>
      </c>
      <c r="T53" s="77">
        <v>265</v>
      </c>
      <c r="U53" s="78"/>
      <c r="V53" s="79"/>
      <c r="W53" s="80">
        <f>V53*S53</f>
        <v>0</v>
      </c>
      <c r="X53" s="81">
        <f>V53*T53</f>
        <v>0</v>
      </c>
      <c r="Y53" s="59"/>
      <c r="Z53" s="82"/>
      <c r="AA53" s="83"/>
      <c r="AB53" s="84"/>
      <c r="AC53" s="85"/>
    </row>
    <row r="54" spans="1:29" ht="15.75" customHeight="1" x14ac:dyDescent="0.2">
      <c r="A54" s="64" t="s">
        <v>118</v>
      </c>
      <c r="B54" s="65" t="s">
        <v>119</v>
      </c>
      <c r="C54" s="66" t="s">
        <v>120</v>
      </c>
      <c r="D54" s="67" t="s">
        <v>173</v>
      </c>
      <c r="E54" s="68" t="s">
        <v>43</v>
      </c>
      <c r="F54" s="69" t="s">
        <v>190</v>
      </c>
      <c r="G54" s="70" t="s">
        <v>196</v>
      </c>
      <c r="H54" s="71" t="s">
        <v>197</v>
      </c>
      <c r="I54" s="68" t="s">
        <v>177</v>
      </c>
      <c r="J54" s="72">
        <v>1987</v>
      </c>
      <c r="K54" s="73">
        <v>0.75</v>
      </c>
      <c r="L54" s="74">
        <v>1</v>
      </c>
      <c r="M54" s="174" t="s">
        <v>614</v>
      </c>
      <c r="N54" s="175" t="s">
        <v>623</v>
      </c>
      <c r="O54" s="176" t="s">
        <v>624</v>
      </c>
      <c r="P54" s="177">
        <v>36</v>
      </c>
      <c r="Q54" s="178" t="s">
        <v>710</v>
      </c>
      <c r="R54" s="95" t="s">
        <v>1180</v>
      </c>
      <c r="S54" s="76">
        <f>IF(R54="U",T54/1.2,T54)</f>
        <v>170</v>
      </c>
      <c r="T54" s="77">
        <v>170</v>
      </c>
      <c r="U54" s="78"/>
      <c r="V54" s="79"/>
      <c r="W54" s="80">
        <f>V54*S54</f>
        <v>0</v>
      </c>
      <c r="X54" s="81">
        <f>V54*T54</f>
        <v>0</v>
      </c>
      <c r="Y54" s="59"/>
      <c r="Z54" s="82"/>
      <c r="AA54" s="83"/>
      <c r="AB54" s="84"/>
      <c r="AC54" s="85"/>
    </row>
    <row r="55" spans="1:29" ht="15.75" customHeight="1" x14ac:dyDescent="0.2">
      <c r="A55" s="64" t="s">
        <v>118</v>
      </c>
      <c r="B55" s="65" t="s">
        <v>119</v>
      </c>
      <c r="C55" s="66" t="s">
        <v>120</v>
      </c>
      <c r="D55" s="67" t="s">
        <v>173</v>
      </c>
      <c r="E55" s="68" t="s">
        <v>43</v>
      </c>
      <c r="F55" s="69" t="s">
        <v>198</v>
      </c>
      <c r="G55" s="70" t="s">
        <v>199</v>
      </c>
      <c r="H55" s="71" t="s">
        <v>200</v>
      </c>
      <c r="I55" s="68" t="s">
        <v>177</v>
      </c>
      <c r="J55" s="72">
        <v>1989</v>
      </c>
      <c r="K55" s="73">
        <v>0.75</v>
      </c>
      <c r="L55" s="74">
        <v>5</v>
      </c>
      <c r="M55" s="174" t="s">
        <v>615</v>
      </c>
      <c r="N55" s="175"/>
      <c r="O55" s="176"/>
      <c r="P55" s="177">
        <v>30</v>
      </c>
      <c r="Q55" s="178" t="s">
        <v>711</v>
      </c>
      <c r="R55" s="95" t="s">
        <v>1180</v>
      </c>
      <c r="S55" s="76">
        <f>IF(R55="U",T55/1.2,T55)</f>
        <v>35</v>
      </c>
      <c r="T55" s="77">
        <v>35</v>
      </c>
      <c r="U55" s="78"/>
      <c r="V55" s="79"/>
      <c r="W55" s="80">
        <f>V55*S55</f>
        <v>0</v>
      </c>
      <c r="X55" s="81">
        <f>V55*T55</f>
        <v>0</v>
      </c>
      <c r="Y55" s="59"/>
      <c r="Z55" s="82"/>
      <c r="AA55" s="83"/>
      <c r="AB55" s="84"/>
      <c r="AC55" s="85"/>
    </row>
    <row r="56" spans="1:29" ht="15.75" customHeight="1" x14ac:dyDescent="0.2">
      <c r="A56" s="64" t="s">
        <v>118</v>
      </c>
      <c r="B56" s="65" t="s">
        <v>119</v>
      </c>
      <c r="C56" s="66" t="s">
        <v>120</v>
      </c>
      <c r="D56" s="67" t="s">
        <v>173</v>
      </c>
      <c r="E56" s="68" t="s">
        <v>43</v>
      </c>
      <c r="F56" s="69" t="s">
        <v>198</v>
      </c>
      <c r="G56" s="70" t="s">
        <v>201</v>
      </c>
      <c r="H56" s="71" t="s">
        <v>202</v>
      </c>
      <c r="I56" s="68" t="s">
        <v>177</v>
      </c>
      <c r="J56" s="72">
        <v>2009</v>
      </c>
      <c r="K56" s="73">
        <v>0.75</v>
      </c>
      <c r="L56" s="74">
        <v>1</v>
      </c>
      <c r="M56" s="174" t="s">
        <v>615</v>
      </c>
      <c r="N56" s="175"/>
      <c r="O56" s="176"/>
      <c r="P56" s="177">
        <v>25</v>
      </c>
      <c r="Q56" s="178" t="s">
        <v>713</v>
      </c>
      <c r="R56" s="75" t="s">
        <v>1180</v>
      </c>
      <c r="S56" s="76">
        <f>IF(R56="U",T56/1.2,T56)</f>
        <v>35</v>
      </c>
      <c r="T56" s="77">
        <v>35</v>
      </c>
      <c r="U56" s="78"/>
      <c r="V56" s="79"/>
      <c r="W56" s="80">
        <f>V56*S56</f>
        <v>0</v>
      </c>
      <c r="X56" s="81">
        <f>V56*T56</f>
        <v>0</v>
      </c>
      <c r="Y56" s="59"/>
      <c r="Z56" s="82"/>
      <c r="AA56" s="83"/>
      <c r="AB56" s="84"/>
      <c r="AC56" s="85"/>
    </row>
    <row r="57" spans="1:29" ht="15.75" customHeight="1" x14ac:dyDescent="0.2">
      <c r="A57" s="64" t="s">
        <v>118</v>
      </c>
      <c r="B57" s="65" t="s">
        <v>119</v>
      </c>
      <c r="C57" s="66" t="s">
        <v>120</v>
      </c>
      <c r="D57" s="67" t="s">
        <v>173</v>
      </c>
      <c r="E57" s="68" t="s">
        <v>43</v>
      </c>
      <c r="F57" s="69" t="s">
        <v>198</v>
      </c>
      <c r="G57" s="70" t="s">
        <v>203</v>
      </c>
      <c r="H57" s="71" t="s">
        <v>204</v>
      </c>
      <c r="I57" s="68" t="s">
        <v>177</v>
      </c>
      <c r="J57" s="72">
        <v>1996</v>
      </c>
      <c r="K57" s="73">
        <v>0.75</v>
      </c>
      <c r="L57" s="74">
        <v>2</v>
      </c>
      <c r="M57" s="174" t="s">
        <v>614</v>
      </c>
      <c r="N57" s="175"/>
      <c r="O57" s="176"/>
      <c r="P57" s="177" t="s">
        <v>712</v>
      </c>
      <c r="Q57" s="178" t="s">
        <v>714</v>
      </c>
      <c r="R57" s="95" t="s">
        <v>1180</v>
      </c>
      <c r="S57" s="76">
        <f>IF(R57="U",T57/1.2,T57)</f>
        <v>40</v>
      </c>
      <c r="T57" s="77">
        <v>40</v>
      </c>
      <c r="U57" s="78"/>
      <c r="V57" s="79"/>
      <c r="W57" s="80">
        <f>V57*S57</f>
        <v>0</v>
      </c>
      <c r="X57" s="81">
        <f>V57*T57</f>
        <v>0</v>
      </c>
      <c r="Y57" s="59"/>
      <c r="Z57" s="82"/>
      <c r="AA57" s="83"/>
      <c r="AB57" s="84"/>
      <c r="AC57" s="85"/>
    </row>
    <row r="58" spans="1:29" ht="15.75" customHeight="1" x14ac:dyDescent="0.2">
      <c r="A58" s="64" t="s">
        <v>118</v>
      </c>
      <c r="B58" s="65" t="s">
        <v>119</v>
      </c>
      <c r="C58" s="66" t="s">
        <v>120</v>
      </c>
      <c r="D58" s="67" t="s">
        <v>173</v>
      </c>
      <c r="E58" s="68" t="s">
        <v>43</v>
      </c>
      <c r="F58" s="69" t="s">
        <v>198</v>
      </c>
      <c r="G58" s="70" t="s">
        <v>205</v>
      </c>
      <c r="H58" s="71" t="s">
        <v>206</v>
      </c>
      <c r="I58" s="68" t="s">
        <v>177</v>
      </c>
      <c r="J58" s="72">
        <v>2000</v>
      </c>
      <c r="K58" s="73">
        <v>0.75</v>
      </c>
      <c r="L58" s="74">
        <v>1</v>
      </c>
      <c r="M58" s="174" t="s">
        <v>614</v>
      </c>
      <c r="N58" s="175"/>
      <c r="O58" s="176"/>
      <c r="P58" s="177" t="s">
        <v>715</v>
      </c>
      <c r="Q58" s="178" t="s">
        <v>717</v>
      </c>
      <c r="R58" s="95" t="s">
        <v>1180</v>
      </c>
      <c r="S58" s="76">
        <f>IF(R58="U",T58/1.2,T58)</f>
        <v>30</v>
      </c>
      <c r="T58" s="77">
        <v>30</v>
      </c>
      <c r="U58" s="78"/>
      <c r="V58" s="79"/>
      <c r="W58" s="80">
        <f>V58*S58</f>
        <v>0</v>
      </c>
      <c r="X58" s="81">
        <f>V58*T58</f>
        <v>0</v>
      </c>
      <c r="Y58" s="59"/>
      <c r="Z58" s="82"/>
      <c r="AA58" s="83"/>
      <c r="AB58" s="84"/>
      <c r="AC58" s="85"/>
    </row>
    <row r="59" spans="1:29" ht="15.75" customHeight="1" x14ac:dyDescent="0.2">
      <c r="A59" s="64" t="s">
        <v>118</v>
      </c>
      <c r="B59" s="65" t="s">
        <v>119</v>
      </c>
      <c r="C59" s="66" t="s">
        <v>120</v>
      </c>
      <c r="D59" s="67" t="s">
        <v>173</v>
      </c>
      <c r="E59" s="68" t="s">
        <v>43</v>
      </c>
      <c r="F59" s="69" t="s">
        <v>198</v>
      </c>
      <c r="G59" s="70" t="s">
        <v>205</v>
      </c>
      <c r="H59" s="71" t="s">
        <v>206</v>
      </c>
      <c r="I59" s="68" t="s">
        <v>177</v>
      </c>
      <c r="J59" s="72">
        <v>2000</v>
      </c>
      <c r="K59" s="73">
        <v>0.75</v>
      </c>
      <c r="L59" s="74">
        <v>4</v>
      </c>
      <c r="M59" s="174" t="s">
        <v>614</v>
      </c>
      <c r="N59" s="175"/>
      <c r="O59" s="176"/>
      <c r="P59" s="177" t="s">
        <v>715</v>
      </c>
      <c r="Q59" s="178" t="s">
        <v>716</v>
      </c>
      <c r="R59" s="95" t="s">
        <v>1180</v>
      </c>
      <c r="S59" s="76">
        <f>IF(R59="U",T59/1.2,T59)</f>
        <v>20</v>
      </c>
      <c r="T59" s="77">
        <v>20</v>
      </c>
      <c r="U59" s="78"/>
      <c r="V59" s="79"/>
      <c r="W59" s="80">
        <f>V59*S59</f>
        <v>0</v>
      </c>
      <c r="X59" s="81">
        <f>V59*T59</f>
        <v>0</v>
      </c>
      <c r="Y59" s="59"/>
      <c r="Z59" s="82"/>
      <c r="AA59" s="83"/>
      <c r="AB59" s="84"/>
      <c r="AC59" s="85"/>
    </row>
    <row r="60" spans="1:29" ht="15.75" customHeight="1" x14ac:dyDescent="0.2">
      <c r="A60" s="64" t="s">
        <v>118</v>
      </c>
      <c r="B60" s="65" t="s">
        <v>119</v>
      </c>
      <c r="C60" s="66" t="s">
        <v>120</v>
      </c>
      <c r="D60" s="67" t="s">
        <v>173</v>
      </c>
      <c r="E60" s="68" t="s">
        <v>43</v>
      </c>
      <c r="F60" s="69" t="s">
        <v>207</v>
      </c>
      <c r="G60" s="70" t="s">
        <v>208</v>
      </c>
      <c r="H60" s="71" t="s">
        <v>209</v>
      </c>
      <c r="I60" s="68" t="s">
        <v>177</v>
      </c>
      <c r="J60" s="72">
        <v>1988</v>
      </c>
      <c r="K60" s="73">
        <v>6</v>
      </c>
      <c r="L60" s="74">
        <v>1</v>
      </c>
      <c r="M60" s="174" t="s">
        <v>614</v>
      </c>
      <c r="N60" s="175"/>
      <c r="O60" s="176" t="s">
        <v>625</v>
      </c>
      <c r="P60" s="177" t="s">
        <v>718</v>
      </c>
      <c r="Q60" s="178" t="s">
        <v>719</v>
      </c>
      <c r="R60" s="95" t="s">
        <v>1180</v>
      </c>
      <c r="S60" s="76">
        <f>IF(R60="U",T60/1.2,T60)</f>
        <v>300</v>
      </c>
      <c r="T60" s="77">
        <v>300</v>
      </c>
      <c r="U60" s="78"/>
      <c r="V60" s="79"/>
      <c r="W60" s="80">
        <f>V60*S60</f>
        <v>0</v>
      </c>
      <c r="X60" s="81">
        <f>V60*T60</f>
        <v>0</v>
      </c>
      <c r="Y60" s="59"/>
      <c r="Z60" s="82"/>
      <c r="AA60" s="83"/>
      <c r="AB60" s="84"/>
      <c r="AC60" s="85"/>
    </row>
    <row r="61" spans="1:29" ht="15.75" customHeight="1" x14ac:dyDescent="0.2">
      <c r="A61" s="64" t="s">
        <v>118</v>
      </c>
      <c r="B61" s="65" t="s">
        <v>119</v>
      </c>
      <c r="C61" s="66" t="s">
        <v>120</v>
      </c>
      <c r="D61" s="67" t="s">
        <v>173</v>
      </c>
      <c r="E61" s="68" t="s">
        <v>43</v>
      </c>
      <c r="F61" s="69" t="s">
        <v>210</v>
      </c>
      <c r="G61" s="70" t="s">
        <v>211</v>
      </c>
      <c r="H61" s="71" t="s">
        <v>212</v>
      </c>
      <c r="I61" s="68" t="s">
        <v>177</v>
      </c>
      <c r="J61" s="72">
        <v>2005</v>
      </c>
      <c r="K61" s="73">
        <v>0.75</v>
      </c>
      <c r="L61" s="74">
        <v>1</v>
      </c>
      <c r="M61" s="174" t="s">
        <v>614</v>
      </c>
      <c r="N61" s="175"/>
      <c r="O61" s="176"/>
      <c r="P61" s="177" t="s">
        <v>715</v>
      </c>
      <c r="Q61" s="178" t="s">
        <v>720</v>
      </c>
      <c r="R61" s="95" t="s">
        <v>1180</v>
      </c>
      <c r="S61" s="76">
        <f>IF(R61="U",T61/1.2,T61)</f>
        <v>20</v>
      </c>
      <c r="T61" s="77">
        <v>20</v>
      </c>
      <c r="U61" s="78"/>
      <c r="V61" s="79"/>
      <c r="W61" s="80">
        <f>V61*S61</f>
        <v>0</v>
      </c>
      <c r="X61" s="81">
        <f>V61*T61</f>
        <v>0</v>
      </c>
      <c r="Y61" s="59"/>
      <c r="Z61" s="82"/>
      <c r="AA61" s="83"/>
      <c r="AB61" s="84"/>
      <c r="AC61" s="85"/>
    </row>
    <row r="62" spans="1:29" ht="15.75" customHeight="1" x14ac:dyDescent="0.2">
      <c r="A62" s="64" t="s">
        <v>118</v>
      </c>
      <c r="B62" s="65" t="s">
        <v>119</v>
      </c>
      <c r="C62" s="66" t="s">
        <v>120</v>
      </c>
      <c r="D62" s="67" t="s">
        <v>173</v>
      </c>
      <c r="E62" s="68" t="s">
        <v>43</v>
      </c>
      <c r="F62" s="69" t="s">
        <v>210</v>
      </c>
      <c r="G62" s="70" t="s">
        <v>213</v>
      </c>
      <c r="H62" s="71" t="s">
        <v>214</v>
      </c>
      <c r="I62" s="68" t="s">
        <v>177</v>
      </c>
      <c r="J62" s="72">
        <v>1985</v>
      </c>
      <c r="K62" s="73">
        <v>0.75</v>
      </c>
      <c r="L62" s="74">
        <v>2</v>
      </c>
      <c r="M62" s="174" t="s">
        <v>626</v>
      </c>
      <c r="N62" s="175"/>
      <c r="O62" s="176" t="s">
        <v>627</v>
      </c>
      <c r="P62" s="177" t="s">
        <v>721</v>
      </c>
      <c r="Q62" s="178" t="s">
        <v>722</v>
      </c>
      <c r="R62" s="95" t="s">
        <v>1180</v>
      </c>
      <c r="S62" s="76">
        <f>IF(R62="U",T62/1.2,T62)</f>
        <v>75</v>
      </c>
      <c r="T62" s="77">
        <v>75</v>
      </c>
      <c r="U62" s="78"/>
      <c r="V62" s="79"/>
      <c r="W62" s="80">
        <f>V62*S62</f>
        <v>0</v>
      </c>
      <c r="X62" s="81">
        <f>V62*T62</f>
        <v>0</v>
      </c>
      <c r="Y62" s="59"/>
      <c r="Z62" s="82"/>
      <c r="AA62" s="83"/>
      <c r="AB62" s="84"/>
      <c r="AC62" s="85"/>
    </row>
    <row r="63" spans="1:29" ht="15.75" customHeight="1" x14ac:dyDescent="0.2">
      <c r="A63" s="64" t="s">
        <v>118</v>
      </c>
      <c r="B63" s="65" t="s">
        <v>119</v>
      </c>
      <c r="C63" s="66" t="s">
        <v>120</v>
      </c>
      <c r="D63" s="67" t="s">
        <v>173</v>
      </c>
      <c r="E63" s="68" t="s">
        <v>43</v>
      </c>
      <c r="F63" s="69" t="s">
        <v>210</v>
      </c>
      <c r="G63" s="70" t="s">
        <v>213</v>
      </c>
      <c r="H63" s="71" t="s">
        <v>214</v>
      </c>
      <c r="I63" s="68" t="s">
        <v>177</v>
      </c>
      <c r="J63" s="72">
        <v>1989</v>
      </c>
      <c r="K63" s="73">
        <v>0.75</v>
      </c>
      <c r="L63" s="74">
        <v>1</v>
      </c>
      <c r="M63" s="174" t="s">
        <v>614</v>
      </c>
      <c r="N63" s="175"/>
      <c r="O63" s="176" t="s">
        <v>627</v>
      </c>
      <c r="P63" s="177" t="s">
        <v>723</v>
      </c>
      <c r="Q63" s="178" t="s">
        <v>726</v>
      </c>
      <c r="R63" s="75" t="s">
        <v>1180</v>
      </c>
      <c r="S63" s="76">
        <f>IF(R63="U",T63/1.2,T63)</f>
        <v>75</v>
      </c>
      <c r="T63" s="77">
        <v>75</v>
      </c>
      <c r="U63" s="78"/>
      <c r="V63" s="79"/>
      <c r="W63" s="80">
        <f>V63*S63</f>
        <v>0</v>
      </c>
      <c r="X63" s="81">
        <f>V63*T63</f>
        <v>0</v>
      </c>
      <c r="Y63" s="59"/>
      <c r="Z63" s="82"/>
      <c r="AA63" s="83"/>
      <c r="AB63" s="84"/>
      <c r="AC63" s="85"/>
    </row>
    <row r="64" spans="1:29" ht="15.75" customHeight="1" x14ac:dyDescent="0.2">
      <c r="A64" s="64" t="s">
        <v>118</v>
      </c>
      <c r="B64" s="65" t="s">
        <v>119</v>
      </c>
      <c r="C64" s="66" t="s">
        <v>120</v>
      </c>
      <c r="D64" s="67" t="s">
        <v>173</v>
      </c>
      <c r="E64" s="68" t="s">
        <v>43</v>
      </c>
      <c r="F64" s="69" t="s">
        <v>210</v>
      </c>
      <c r="G64" s="70" t="s">
        <v>215</v>
      </c>
      <c r="H64" s="71" t="s">
        <v>216</v>
      </c>
      <c r="I64" s="68" t="s">
        <v>177</v>
      </c>
      <c r="J64" s="72">
        <v>1984</v>
      </c>
      <c r="K64" s="73">
        <v>0.75</v>
      </c>
      <c r="L64" s="74">
        <v>5</v>
      </c>
      <c r="M64" s="174" t="s">
        <v>614</v>
      </c>
      <c r="N64" s="175" t="s">
        <v>628</v>
      </c>
      <c r="O64" s="176" t="s">
        <v>629</v>
      </c>
      <c r="P64" s="177" t="s">
        <v>724</v>
      </c>
      <c r="Q64" s="178" t="s">
        <v>727</v>
      </c>
      <c r="R64" s="75" t="s">
        <v>1180</v>
      </c>
      <c r="S64" s="76">
        <f>IF(R64="U",T64/1.2,T64)</f>
        <v>50</v>
      </c>
      <c r="T64" s="77">
        <v>50</v>
      </c>
      <c r="U64" s="78"/>
      <c r="V64" s="79"/>
      <c r="W64" s="80">
        <f>V64*S64</f>
        <v>0</v>
      </c>
      <c r="X64" s="81">
        <f>V64*T64</f>
        <v>0</v>
      </c>
      <c r="Y64" s="59"/>
      <c r="Z64" s="82"/>
      <c r="AA64" s="83"/>
      <c r="AB64" s="84"/>
      <c r="AC64" s="85"/>
    </row>
    <row r="65" spans="1:29" ht="15.75" customHeight="1" x14ac:dyDescent="0.2">
      <c r="A65" s="64" t="s">
        <v>118</v>
      </c>
      <c r="B65" s="65" t="s">
        <v>119</v>
      </c>
      <c r="C65" s="66" t="s">
        <v>120</v>
      </c>
      <c r="D65" s="67" t="s">
        <v>173</v>
      </c>
      <c r="E65" s="68" t="s">
        <v>43</v>
      </c>
      <c r="F65" s="69" t="s">
        <v>210</v>
      </c>
      <c r="G65" s="70" t="s">
        <v>217</v>
      </c>
      <c r="H65" s="71" t="s">
        <v>218</v>
      </c>
      <c r="I65" s="68" t="s">
        <v>177</v>
      </c>
      <c r="J65" s="72">
        <v>1978</v>
      </c>
      <c r="K65" s="73">
        <v>0.75</v>
      </c>
      <c r="L65" s="74">
        <v>1</v>
      </c>
      <c r="M65" s="174" t="s">
        <v>630</v>
      </c>
      <c r="N65" s="175" t="s">
        <v>621</v>
      </c>
      <c r="O65" s="176" t="s">
        <v>631</v>
      </c>
      <c r="P65" s="177" t="s">
        <v>725</v>
      </c>
      <c r="Q65" s="178" t="s">
        <v>728</v>
      </c>
      <c r="R65" s="75" t="s">
        <v>1180</v>
      </c>
      <c r="S65" s="76">
        <f>IF(R65="U",T65/1.2,T65)</f>
        <v>490</v>
      </c>
      <c r="T65" s="77">
        <v>490</v>
      </c>
      <c r="U65" s="78"/>
      <c r="V65" s="79"/>
      <c r="W65" s="80">
        <f>V65*S65</f>
        <v>0</v>
      </c>
      <c r="X65" s="81">
        <f>V65*T65</f>
        <v>0</v>
      </c>
      <c r="Y65" s="59"/>
      <c r="Z65" s="82"/>
      <c r="AA65" s="83"/>
      <c r="AB65" s="84"/>
      <c r="AC65" s="85"/>
    </row>
    <row r="66" spans="1:29" ht="15.75" customHeight="1" x14ac:dyDescent="0.2">
      <c r="A66" s="64" t="s">
        <v>118</v>
      </c>
      <c r="B66" s="65" t="s">
        <v>119</v>
      </c>
      <c r="C66" s="66" t="s">
        <v>120</v>
      </c>
      <c r="D66" s="67" t="s">
        <v>173</v>
      </c>
      <c r="E66" s="68" t="s">
        <v>43</v>
      </c>
      <c r="F66" s="69" t="s">
        <v>210</v>
      </c>
      <c r="G66" s="70" t="s">
        <v>217</v>
      </c>
      <c r="H66" s="71" t="s">
        <v>218</v>
      </c>
      <c r="I66" s="68" t="s">
        <v>177</v>
      </c>
      <c r="J66" s="72">
        <v>1979</v>
      </c>
      <c r="K66" s="73">
        <v>0.75</v>
      </c>
      <c r="L66" s="74">
        <v>3</v>
      </c>
      <c r="M66" s="174" t="s">
        <v>614</v>
      </c>
      <c r="N66" s="175" t="s">
        <v>628</v>
      </c>
      <c r="O66" s="176" t="s">
        <v>632</v>
      </c>
      <c r="P66" s="177" t="s">
        <v>725</v>
      </c>
      <c r="Q66" s="178" t="s">
        <v>729</v>
      </c>
      <c r="R66" s="75" t="s">
        <v>1180</v>
      </c>
      <c r="S66" s="76">
        <f>IF(R66="U",T66/1.2,T66)</f>
        <v>470</v>
      </c>
      <c r="T66" s="77">
        <v>470</v>
      </c>
      <c r="U66" s="78"/>
      <c r="V66" s="79"/>
      <c r="W66" s="80">
        <f>V66*S66</f>
        <v>0</v>
      </c>
      <c r="X66" s="81">
        <f>V66*T66</f>
        <v>0</v>
      </c>
      <c r="Y66" s="59"/>
      <c r="Z66" s="82"/>
      <c r="AA66" s="83"/>
      <c r="AB66" s="84"/>
      <c r="AC66" s="85"/>
    </row>
    <row r="67" spans="1:29" ht="15.75" customHeight="1" x14ac:dyDescent="0.2">
      <c r="A67" s="64" t="s">
        <v>118</v>
      </c>
      <c r="B67" s="65" t="s">
        <v>119</v>
      </c>
      <c r="C67" s="66" t="s">
        <v>120</v>
      </c>
      <c r="D67" s="67" t="s">
        <v>173</v>
      </c>
      <c r="E67" s="68" t="s">
        <v>43</v>
      </c>
      <c r="F67" s="69" t="s">
        <v>210</v>
      </c>
      <c r="G67" s="70" t="s">
        <v>217</v>
      </c>
      <c r="H67" s="71" t="s">
        <v>218</v>
      </c>
      <c r="I67" s="68" t="s">
        <v>177</v>
      </c>
      <c r="J67" s="72">
        <v>1986</v>
      </c>
      <c r="K67" s="73">
        <v>0.75</v>
      </c>
      <c r="L67" s="74">
        <v>1</v>
      </c>
      <c r="M67" s="174" t="s">
        <v>614</v>
      </c>
      <c r="N67" s="175" t="s">
        <v>628</v>
      </c>
      <c r="O67" s="176" t="s">
        <v>620</v>
      </c>
      <c r="P67" s="177" t="s">
        <v>730</v>
      </c>
      <c r="Q67" s="178" t="s">
        <v>731</v>
      </c>
      <c r="R67" s="75" t="s">
        <v>1180</v>
      </c>
      <c r="S67" s="76">
        <f>IF(R67="U",T67/1.2,T67)</f>
        <v>820</v>
      </c>
      <c r="T67" s="77">
        <v>820</v>
      </c>
      <c r="U67" s="78"/>
      <c r="V67" s="79"/>
      <c r="W67" s="80">
        <f>V67*S67</f>
        <v>0</v>
      </c>
      <c r="X67" s="81">
        <f>V67*T67</f>
        <v>0</v>
      </c>
      <c r="Y67" s="59"/>
      <c r="Z67" s="82"/>
      <c r="AA67" s="83"/>
      <c r="AB67" s="84"/>
      <c r="AC67" s="85"/>
    </row>
    <row r="68" spans="1:29" ht="15.75" customHeight="1" x14ac:dyDescent="0.2">
      <c r="A68" s="64" t="s">
        <v>118</v>
      </c>
      <c r="B68" s="65" t="s">
        <v>119</v>
      </c>
      <c r="C68" s="66" t="s">
        <v>120</v>
      </c>
      <c r="D68" s="67" t="s">
        <v>173</v>
      </c>
      <c r="E68" s="68" t="s">
        <v>43</v>
      </c>
      <c r="F68" s="69" t="s">
        <v>210</v>
      </c>
      <c r="G68" s="70" t="s">
        <v>219</v>
      </c>
      <c r="H68" s="71" t="s">
        <v>220</v>
      </c>
      <c r="I68" s="68" t="s">
        <v>177</v>
      </c>
      <c r="J68" s="72">
        <v>1986</v>
      </c>
      <c r="K68" s="73">
        <v>0.75</v>
      </c>
      <c r="L68" s="74">
        <v>2</v>
      </c>
      <c r="M68" s="174" t="s">
        <v>633</v>
      </c>
      <c r="N68" s="175" t="s">
        <v>634</v>
      </c>
      <c r="O68" s="176" t="s">
        <v>627</v>
      </c>
      <c r="P68" s="177" t="s">
        <v>732</v>
      </c>
      <c r="Q68" s="178" t="s">
        <v>733</v>
      </c>
      <c r="R68" s="75" t="s">
        <v>1180</v>
      </c>
      <c r="S68" s="76">
        <f>IF(R68="U",T68/1.2,T68)</f>
        <v>400</v>
      </c>
      <c r="T68" s="77">
        <v>400</v>
      </c>
      <c r="U68" s="78"/>
      <c r="V68" s="79"/>
      <c r="W68" s="80">
        <f>V68*S68</f>
        <v>0</v>
      </c>
      <c r="X68" s="81">
        <f>V68*T68</f>
        <v>0</v>
      </c>
      <c r="Y68" s="59"/>
      <c r="Z68" s="82"/>
      <c r="AA68" s="83"/>
      <c r="AB68" s="84"/>
      <c r="AC68" s="85"/>
    </row>
    <row r="69" spans="1:29" ht="15.75" customHeight="1" x14ac:dyDescent="0.2">
      <c r="A69" s="64" t="s">
        <v>118</v>
      </c>
      <c r="B69" s="65" t="s">
        <v>119</v>
      </c>
      <c r="C69" s="66" t="s">
        <v>120</v>
      </c>
      <c r="D69" s="67" t="s">
        <v>173</v>
      </c>
      <c r="E69" s="68" t="s">
        <v>43</v>
      </c>
      <c r="F69" s="69" t="s">
        <v>210</v>
      </c>
      <c r="G69" s="70" t="s">
        <v>219</v>
      </c>
      <c r="H69" s="71" t="s">
        <v>220</v>
      </c>
      <c r="I69" s="68" t="s">
        <v>177</v>
      </c>
      <c r="J69" s="72">
        <v>1987</v>
      </c>
      <c r="K69" s="73">
        <v>0.75</v>
      </c>
      <c r="L69" s="74">
        <v>1</v>
      </c>
      <c r="M69" s="174" t="s">
        <v>614</v>
      </c>
      <c r="N69" s="175"/>
      <c r="O69" s="176" t="s">
        <v>637</v>
      </c>
      <c r="P69" s="177" t="s">
        <v>724</v>
      </c>
      <c r="Q69" s="178" t="s">
        <v>736</v>
      </c>
      <c r="R69" s="75" t="s">
        <v>1180</v>
      </c>
      <c r="S69" s="76">
        <f>IF(R69="U",T69/1.2,T69)</f>
        <v>370</v>
      </c>
      <c r="T69" s="77">
        <v>370</v>
      </c>
      <c r="U69" s="78"/>
      <c r="V69" s="79"/>
      <c r="W69" s="80">
        <f>V69*S69</f>
        <v>0</v>
      </c>
      <c r="X69" s="81">
        <f>V69*T69</f>
        <v>0</v>
      </c>
      <c r="Y69" s="59"/>
      <c r="Z69" s="82"/>
      <c r="AA69" s="83"/>
      <c r="AB69" s="84"/>
      <c r="AC69" s="85"/>
    </row>
    <row r="70" spans="1:29" ht="15.75" customHeight="1" x14ac:dyDescent="0.2">
      <c r="A70" s="64" t="s">
        <v>118</v>
      </c>
      <c r="B70" s="65" t="s">
        <v>119</v>
      </c>
      <c r="C70" s="66" t="s">
        <v>120</v>
      </c>
      <c r="D70" s="67" t="s">
        <v>173</v>
      </c>
      <c r="E70" s="68" t="s">
        <v>43</v>
      </c>
      <c r="F70" s="69" t="s">
        <v>210</v>
      </c>
      <c r="G70" s="70" t="s">
        <v>219</v>
      </c>
      <c r="H70" s="71" t="s">
        <v>220</v>
      </c>
      <c r="I70" s="68" t="s">
        <v>177</v>
      </c>
      <c r="J70" s="72">
        <v>1987</v>
      </c>
      <c r="K70" s="73">
        <v>0.75</v>
      </c>
      <c r="L70" s="74">
        <v>1</v>
      </c>
      <c r="M70" s="174" t="s">
        <v>614</v>
      </c>
      <c r="N70" s="175" t="s">
        <v>635</v>
      </c>
      <c r="O70" s="176" t="s">
        <v>636</v>
      </c>
      <c r="P70" s="177" t="s">
        <v>708</v>
      </c>
      <c r="Q70" s="178" t="s">
        <v>735</v>
      </c>
      <c r="R70" s="75" t="s">
        <v>1180</v>
      </c>
      <c r="S70" s="76">
        <f>IF(R70="U",T70/1.2,T70)</f>
        <v>370</v>
      </c>
      <c r="T70" s="77">
        <v>370</v>
      </c>
      <c r="U70" s="78"/>
      <c r="V70" s="79"/>
      <c r="W70" s="80">
        <f>V70*S70</f>
        <v>0</v>
      </c>
      <c r="X70" s="81">
        <f>V70*T70</f>
        <v>0</v>
      </c>
      <c r="Y70" s="59"/>
      <c r="Z70" s="82"/>
      <c r="AA70" s="83"/>
      <c r="AB70" s="84"/>
      <c r="AC70" s="85"/>
    </row>
    <row r="71" spans="1:29" ht="15.75" customHeight="1" x14ac:dyDescent="0.2">
      <c r="A71" s="64" t="s">
        <v>118</v>
      </c>
      <c r="B71" s="65" t="s">
        <v>119</v>
      </c>
      <c r="C71" s="66" t="s">
        <v>120</v>
      </c>
      <c r="D71" s="67" t="s">
        <v>173</v>
      </c>
      <c r="E71" s="68" t="s">
        <v>43</v>
      </c>
      <c r="F71" s="69" t="s">
        <v>210</v>
      </c>
      <c r="G71" s="70" t="s">
        <v>219</v>
      </c>
      <c r="H71" s="71" t="s">
        <v>220</v>
      </c>
      <c r="I71" s="68" t="s">
        <v>177</v>
      </c>
      <c r="J71" s="72">
        <v>1987</v>
      </c>
      <c r="K71" s="73">
        <v>0.75</v>
      </c>
      <c r="L71" s="74">
        <v>3</v>
      </c>
      <c r="M71" s="174" t="s">
        <v>614</v>
      </c>
      <c r="N71" s="175" t="s">
        <v>628</v>
      </c>
      <c r="O71" s="176" t="s">
        <v>619</v>
      </c>
      <c r="P71" s="177" t="s">
        <v>732</v>
      </c>
      <c r="Q71" s="178" t="s">
        <v>734</v>
      </c>
      <c r="R71" s="75" t="s">
        <v>1180</v>
      </c>
      <c r="S71" s="76">
        <f>IF(R71="U",T71/1.2,T71)</f>
        <v>370</v>
      </c>
      <c r="T71" s="77">
        <v>370</v>
      </c>
      <c r="U71" s="78"/>
      <c r="V71" s="79"/>
      <c r="W71" s="80">
        <f>V71*S71</f>
        <v>0</v>
      </c>
      <c r="X71" s="81">
        <f>V71*T71</f>
        <v>0</v>
      </c>
      <c r="Y71" s="59"/>
      <c r="Z71" s="82"/>
      <c r="AA71" s="83"/>
      <c r="AB71" s="84"/>
      <c r="AC71" s="85"/>
    </row>
    <row r="72" spans="1:29" ht="15.75" customHeight="1" x14ac:dyDescent="0.2">
      <c r="A72" s="64" t="s">
        <v>118</v>
      </c>
      <c r="B72" s="65" t="s">
        <v>119</v>
      </c>
      <c r="C72" s="66" t="s">
        <v>120</v>
      </c>
      <c r="D72" s="190" t="s">
        <v>173</v>
      </c>
      <c r="E72" s="191" t="s">
        <v>43</v>
      </c>
      <c r="F72" s="192" t="s">
        <v>210</v>
      </c>
      <c r="G72" s="193" t="s">
        <v>221</v>
      </c>
      <c r="H72" s="194" t="s">
        <v>222</v>
      </c>
      <c r="I72" s="68" t="s">
        <v>177</v>
      </c>
      <c r="J72" s="195">
        <v>1974</v>
      </c>
      <c r="K72" s="196">
        <v>0.75</v>
      </c>
      <c r="L72" s="197">
        <v>0</v>
      </c>
      <c r="M72" s="198" t="s">
        <v>618</v>
      </c>
      <c r="N72" s="199"/>
      <c r="O72" s="200" t="s">
        <v>619</v>
      </c>
      <c r="P72" s="201">
        <v>24</v>
      </c>
      <c r="Q72" s="202" t="s">
        <v>737</v>
      </c>
      <c r="R72" s="203" t="s">
        <v>1180</v>
      </c>
      <c r="S72" s="204">
        <f>IF(R72="U",T72/1.2,T72)</f>
        <v>380</v>
      </c>
      <c r="T72" s="205">
        <v>380</v>
      </c>
      <c r="U72" s="78"/>
      <c r="V72" s="206"/>
      <c r="W72" s="207"/>
      <c r="X72" s="208"/>
      <c r="Y72" s="59"/>
      <c r="Z72" s="82"/>
      <c r="AA72" s="83"/>
      <c r="AB72" s="84"/>
      <c r="AC72" s="85"/>
    </row>
    <row r="73" spans="1:29" ht="15.75" customHeight="1" x14ac:dyDescent="0.2">
      <c r="A73" s="64" t="s">
        <v>118</v>
      </c>
      <c r="B73" s="65" t="s">
        <v>119</v>
      </c>
      <c r="C73" s="66" t="s">
        <v>120</v>
      </c>
      <c r="D73" s="67" t="s">
        <v>173</v>
      </c>
      <c r="E73" s="68" t="s">
        <v>43</v>
      </c>
      <c r="F73" s="69" t="s">
        <v>210</v>
      </c>
      <c r="G73" s="70" t="s">
        <v>221</v>
      </c>
      <c r="H73" s="71" t="s">
        <v>222</v>
      </c>
      <c r="I73" s="68" t="s">
        <v>177</v>
      </c>
      <c r="J73" s="72">
        <v>1982</v>
      </c>
      <c r="K73" s="73">
        <v>0.75</v>
      </c>
      <c r="L73" s="74">
        <v>1</v>
      </c>
      <c r="M73" s="174" t="s">
        <v>614</v>
      </c>
      <c r="N73" s="175" t="s">
        <v>628</v>
      </c>
      <c r="O73" s="176" t="s">
        <v>638</v>
      </c>
      <c r="P73" s="177" t="s">
        <v>725</v>
      </c>
      <c r="Q73" s="178" t="s">
        <v>738</v>
      </c>
      <c r="R73" s="75" t="s">
        <v>1180</v>
      </c>
      <c r="S73" s="76">
        <f>IF(R73="U",T73/1.2,T73)</f>
        <v>900</v>
      </c>
      <c r="T73" s="77">
        <v>900</v>
      </c>
      <c r="U73" s="78"/>
      <c r="V73" s="79"/>
      <c r="W73" s="80">
        <f>V73*S73</f>
        <v>0</v>
      </c>
      <c r="X73" s="81">
        <f>V73*T73</f>
        <v>0</v>
      </c>
      <c r="Y73" s="59"/>
      <c r="Z73" s="82"/>
      <c r="AA73" s="83"/>
      <c r="AB73" s="84"/>
      <c r="AC73" s="85"/>
    </row>
    <row r="74" spans="1:29" ht="15.75" customHeight="1" x14ac:dyDescent="0.2">
      <c r="A74" s="64" t="s">
        <v>118</v>
      </c>
      <c r="B74" s="65" t="s">
        <v>119</v>
      </c>
      <c r="C74" s="66" t="s">
        <v>120</v>
      </c>
      <c r="D74" s="67" t="s">
        <v>173</v>
      </c>
      <c r="E74" s="68" t="s">
        <v>43</v>
      </c>
      <c r="F74" s="69" t="s">
        <v>210</v>
      </c>
      <c r="G74" s="70" t="s">
        <v>221</v>
      </c>
      <c r="H74" s="71" t="s">
        <v>222</v>
      </c>
      <c r="I74" s="68" t="s">
        <v>177</v>
      </c>
      <c r="J74" s="72">
        <v>1986</v>
      </c>
      <c r="K74" s="73">
        <v>0.75</v>
      </c>
      <c r="L74" s="74">
        <v>1</v>
      </c>
      <c r="M74" s="174" t="s">
        <v>618</v>
      </c>
      <c r="N74" s="175"/>
      <c r="O74" s="176"/>
      <c r="P74" s="177">
        <v>29</v>
      </c>
      <c r="Q74" s="178" t="s">
        <v>739</v>
      </c>
      <c r="R74" s="75" t="s">
        <v>1180</v>
      </c>
      <c r="S74" s="76">
        <f>IF(R74="U",T74/1.2,T74)</f>
        <v>880</v>
      </c>
      <c r="T74" s="77">
        <v>880</v>
      </c>
      <c r="U74" s="78"/>
      <c r="V74" s="79"/>
      <c r="W74" s="80">
        <f>V74*S74</f>
        <v>0</v>
      </c>
      <c r="X74" s="81">
        <f>V74*T74</f>
        <v>0</v>
      </c>
      <c r="Y74" s="59"/>
      <c r="Z74" s="82"/>
      <c r="AA74" s="83"/>
      <c r="AB74" s="84"/>
      <c r="AC74" s="85"/>
    </row>
    <row r="75" spans="1:29" ht="15.75" customHeight="1" x14ac:dyDescent="0.2">
      <c r="A75" s="64" t="s">
        <v>118</v>
      </c>
      <c r="B75" s="65" t="s">
        <v>119</v>
      </c>
      <c r="C75" s="66" t="s">
        <v>120</v>
      </c>
      <c r="D75" s="67" t="s">
        <v>173</v>
      </c>
      <c r="E75" s="68" t="s">
        <v>43</v>
      </c>
      <c r="F75" s="69" t="s">
        <v>210</v>
      </c>
      <c r="G75" s="70" t="s">
        <v>221</v>
      </c>
      <c r="H75" s="71" t="s">
        <v>222</v>
      </c>
      <c r="I75" s="68" t="s">
        <v>177</v>
      </c>
      <c r="J75" s="72">
        <v>1986</v>
      </c>
      <c r="K75" s="73">
        <v>0.75</v>
      </c>
      <c r="L75" s="74">
        <v>1</v>
      </c>
      <c r="M75" s="174" t="s">
        <v>626</v>
      </c>
      <c r="N75" s="175"/>
      <c r="O75" s="176" t="s">
        <v>636</v>
      </c>
      <c r="P75" s="177">
        <v>29</v>
      </c>
      <c r="Q75" s="178" t="s">
        <v>740</v>
      </c>
      <c r="R75" s="75" t="s">
        <v>1180</v>
      </c>
      <c r="S75" s="76">
        <f>IF(R75="U",T75/1.2,T75)</f>
        <v>880</v>
      </c>
      <c r="T75" s="77">
        <v>880</v>
      </c>
      <c r="U75" s="78"/>
      <c r="V75" s="79"/>
      <c r="W75" s="80">
        <f>V75*S75</f>
        <v>0</v>
      </c>
      <c r="X75" s="81">
        <f>V75*T75</f>
        <v>0</v>
      </c>
      <c r="Y75" s="59"/>
      <c r="Z75" s="82"/>
      <c r="AA75" s="83"/>
      <c r="AB75" s="84"/>
      <c r="AC75" s="85"/>
    </row>
    <row r="76" spans="1:29" ht="15.75" customHeight="1" x14ac:dyDescent="0.2">
      <c r="A76" s="64" t="s">
        <v>118</v>
      </c>
      <c r="B76" s="65" t="s">
        <v>119</v>
      </c>
      <c r="C76" s="66" t="s">
        <v>120</v>
      </c>
      <c r="D76" s="67" t="s">
        <v>173</v>
      </c>
      <c r="E76" s="68" t="s">
        <v>43</v>
      </c>
      <c r="F76" s="69" t="s">
        <v>210</v>
      </c>
      <c r="G76" s="70" t="s">
        <v>221</v>
      </c>
      <c r="H76" s="71" t="s">
        <v>222</v>
      </c>
      <c r="I76" s="68" t="s">
        <v>177</v>
      </c>
      <c r="J76" s="72">
        <v>1989</v>
      </c>
      <c r="K76" s="73">
        <v>0.75</v>
      </c>
      <c r="L76" s="74">
        <v>1</v>
      </c>
      <c r="M76" s="174" t="s">
        <v>626</v>
      </c>
      <c r="N76" s="175" t="s">
        <v>635</v>
      </c>
      <c r="O76" s="176" t="s">
        <v>640</v>
      </c>
      <c r="P76" s="177" t="s">
        <v>725</v>
      </c>
      <c r="Q76" s="178" t="s">
        <v>742</v>
      </c>
      <c r="R76" s="75" t="s">
        <v>1180</v>
      </c>
      <c r="S76" s="76">
        <f>IF(R76="U",T76/1.2,T76)</f>
        <v>400</v>
      </c>
      <c r="T76" s="77">
        <v>400</v>
      </c>
      <c r="U76" s="78"/>
      <c r="V76" s="79"/>
      <c r="W76" s="80">
        <f>V76*S76</f>
        <v>0</v>
      </c>
      <c r="X76" s="81">
        <f>V76*T76</f>
        <v>0</v>
      </c>
      <c r="Y76" s="59"/>
      <c r="Z76" s="82"/>
      <c r="AA76" s="83"/>
      <c r="AB76" s="84"/>
      <c r="AC76" s="85"/>
    </row>
    <row r="77" spans="1:29" ht="15.75" customHeight="1" x14ac:dyDescent="0.2">
      <c r="A77" s="64" t="s">
        <v>118</v>
      </c>
      <c r="B77" s="65" t="s">
        <v>119</v>
      </c>
      <c r="C77" s="66" t="s">
        <v>120</v>
      </c>
      <c r="D77" s="67" t="s">
        <v>173</v>
      </c>
      <c r="E77" s="68" t="s">
        <v>43</v>
      </c>
      <c r="F77" s="69" t="s">
        <v>210</v>
      </c>
      <c r="G77" s="70" t="s">
        <v>221</v>
      </c>
      <c r="H77" s="71" t="s">
        <v>222</v>
      </c>
      <c r="I77" s="68" t="s">
        <v>177</v>
      </c>
      <c r="J77" s="72">
        <v>1989</v>
      </c>
      <c r="K77" s="73">
        <v>0.75</v>
      </c>
      <c r="L77" s="74">
        <v>3</v>
      </c>
      <c r="M77" s="174" t="s">
        <v>614</v>
      </c>
      <c r="N77" s="175"/>
      <c r="O77" s="176" t="s">
        <v>639</v>
      </c>
      <c r="P77" s="177">
        <v>29</v>
      </c>
      <c r="Q77" s="178" t="s">
        <v>741</v>
      </c>
      <c r="R77" s="75" t="s">
        <v>1180</v>
      </c>
      <c r="S77" s="76">
        <f>IF(R77="U",T77/1.2,T77)</f>
        <v>520</v>
      </c>
      <c r="T77" s="77">
        <v>520</v>
      </c>
      <c r="U77" s="78"/>
      <c r="V77" s="79"/>
      <c r="W77" s="80">
        <f>V77*S77</f>
        <v>0</v>
      </c>
      <c r="X77" s="81">
        <f>V77*T77</f>
        <v>0</v>
      </c>
      <c r="Y77" s="59"/>
      <c r="Z77" s="82"/>
      <c r="AA77" s="83"/>
      <c r="AB77" s="84"/>
      <c r="AC77" s="85"/>
    </row>
    <row r="78" spans="1:29" ht="15.75" customHeight="1" x14ac:dyDescent="0.2">
      <c r="A78" s="64" t="s">
        <v>118</v>
      </c>
      <c r="B78" s="65" t="s">
        <v>119</v>
      </c>
      <c r="C78" s="66" t="s">
        <v>120</v>
      </c>
      <c r="D78" s="67" t="s">
        <v>173</v>
      </c>
      <c r="E78" s="68" t="s">
        <v>43</v>
      </c>
      <c r="F78" s="69" t="s">
        <v>210</v>
      </c>
      <c r="G78" s="70" t="s">
        <v>221</v>
      </c>
      <c r="H78" s="71" t="s">
        <v>222</v>
      </c>
      <c r="I78" s="68" t="s">
        <v>177</v>
      </c>
      <c r="J78" s="72">
        <v>1991</v>
      </c>
      <c r="K78" s="73">
        <v>0.75</v>
      </c>
      <c r="L78" s="74">
        <v>1</v>
      </c>
      <c r="M78" s="174" t="s">
        <v>614</v>
      </c>
      <c r="N78" s="175" t="s">
        <v>628</v>
      </c>
      <c r="O78" s="176" t="s">
        <v>620</v>
      </c>
      <c r="P78" s="177" t="s">
        <v>725</v>
      </c>
      <c r="Q78" s="178" t="s">
        <v>743</v>
      </c>
      <c r="R78" s="95" t="s">
        <v>1180</v>
      </c>
      <c r="S78" s="76">
        <f>IF(R78="U",T78/1.2,T78)</f>
        <v>330</v>
      </c>
      <c r="T78" s="77">
        <v>330</v>
      </c>
      <c r="U78" s="78"/>
      <c r="V78" s="79"/>
      <c r="W78" s="80">
        <f>V78*S78</f>
        <v>0</v>
      </c>
      <c r="X78" s="81">
        <f>V78*T78</f>
        <v>0</v>
      </c>
      <c r="Y78" s="59"/>
      <c r="Z78" s="82"/>
      <c r="AA78" s="83"/>
      <c r="AB78" s="84"/>
      <c r="AC78" s="85"/>
    </row>
    <row r="79" spans="1:29" ht="15.75" customHeight="1" x14ac:dyDescent="0.2">
      <c r="A79" s="64" t="s">
        <v>118</v>
      </c>
      <c r="B79" s="65" t="s">
        <v>119</v>
      </c>
      <c r="C79" s="66" t="s">
        <v>120</v>
      </c>
      <c r="D79" s="67" t="s">
        <v>173</v>
      </c>
      <c r="E79" s="68" t="s">
        <v>43</v>
      </c>
      <c r="F79" s="69" t="s">
        <v>210</v>
      </c>
      <c r="G79" s="70" t="s">
        <v>221</v>
      </c>
      <c r="H79" s="71" t="s">
        <v>222</v>
      </c>
      <c r="I79" s="68" t="s">
        <v>177</v>
      </c>
      <c r="J79" s="72">
        <v>1992</v>
      </c>
      <c r="K79" s="73">
        <v>0.75</v>
      </c>
      <c r="L79" s="74">
        <v>6</v>
      </c>
      <c r="M79" s="174" t="s">
        <v>614</v>
      </c>
      <c r="N79" s="175"/>
      <c r="O79" s="176" t="s">
        <v>636</v>
      </c>
      <c r="P79" s="177" t="s">
        <v>686</v>
      </c>
      <c r="Q79" s="178" t="s">
        <v>744</v>
      </c>
      <c r="R79" s="75" t="s">
        <v>1180</v>
      </c>
      <c r="S79" s="76">
        <f>IF(R79="U",T79/1.2,T79)</f>
        <v>390</v>
      </c>
      <c r="T79" s="77">
        <v>390</v>
      </c>
      <c r="U79" s="78"/>
      <c r="V79" s="79"/>
      <c r="W79" s="80">
        <f>V79*S79</f>
        <v>0</v>
      </c>
      <c r="X79" s="81">
        <f>V79*T79</f>
        <v>0</v>
      </c>
      <c r="Y79" s="59"/>
      <c r="Z79" s="82"/>
      <c r="AA79" s="83"/>
      <c r="AB79" s="84"/>
      <c r="AC79" s="85"/>
    </row>
    <row r="80" spans="1:29" ht="15.75" customHeight="1" x14ac:dyDescent="0.2">
      <c r="A80" s="64" t="s">
        <v>118</v>
      </c>
      <c r="B80" s="65" t="s">
        <v>119</v>
      </c>
      <c r="C80" s="66" t="s">
        <v>120</v>
      </c>
      <c r="D80" s="67" t="s">
        <v>173</v>
      </c>
      <c r="E80" s="68" t="s">
        <v>43</v>
      </c>
      <c r="F80" s="69" t="s">
        <v>210</v>
      </c>
      <c r="G80" s="70" t="s">
        <v>221</v>
      </c>
      <c r="H80" s="71" t="s">
        <v>222</v>
      </c>
      <c r="I80" s="68" t="s">
        <v>177</v>
      </c>
      <c r="J80" s="72">
        <v>1994</v>
      </c>
      <c r="K80" s="73">
        <v>0.75</v>
      </c>
      <c r="L80" s="74">
        <v>6</v>
      </c>
      <c r="M80" s="174" t="s">
        <v>614</v>
      </c>
      <c r="N80" s="175"/>
      <c r="O80" s="176" t="s">
        <v>620</v>
      </c>
      <c r="P80" s="177">
        <v>41</v>
      </c>
      <c r="Q80" s="178" t="s">
        <v>745</v>
      </c>
      <c r="R80" s="95" t="s">
        <v>1180</v>
      </c>
      <c r="S80" s="76">
        <f>IF(R80="U",T80/1.2,T80)</f>
        <v>390</v>
      </c>
      <c r="T80" s="77">
        <v>390</v>
      </c>
      <c r="U80" s="78"/>
      <c r="V80" s="79"/>
      <c r="W80" s="80">
        <f>V80*S80</f>
        <v>0</v>
      </c>
      <c r="X80" s="81">
        <f>V80*T80</f>
        <v>0</v>
      </c>
      <c r="Y80" s="59"/>
      <c r="Z80" s="82"/>
      <c r="AA80" s="83"/>
      <c r="AB80" s="84"/>
      <c r="AC80" s="85"/>
    </row>
    <row r="81" spans="1:29" ht="15.75" customHeight="1" x14ac:dyDescent="0.2">
      <c r="A81" s="64" t="s">
        <v>118</v>
      </c>
      <c r="B81" s="65" t="s">
        <v>119</v>
      </c>
      <c r="C81" s="66" t="s">
        <v>120</v>
      </c>
      <c r="D81" s="67" t="s">
        <v>173</v>
      </c>
      <c r="E81" s="68" t="s">
        <v>43</v>
      </c>
      <c r="F81" s="69" t="s">
        <v>210</v>
      </c>
      <c r="G81" s="70" t="s">
        <v>223</v>
      </c>
      <c r="H81" s="71" t="s">
        <v>224</v>
      </c>
      <c r="I81" s="68" t="s">
        <v>177</v>
      </c>
      <c r="J81" s="72">
        <v>1985</v>
      </c>
      <c r="K81" s="73">
        <v>0.75</v>
      </c>
      <c r="L81" s="74">
        <v>1</v>
      </c>
      <c r="M81" s="174" t="s">
        <v>614</v>
      </c>
      <c r="N81" s="175" t="s">
        <v>641</v>
      </c>
      <c r="O81" s="176" t="s">
        <v>642</v>
      </c>
      <c r="P81" s="177" t="s">
        <v>730</v>
      </c>
      <c r="Q81" s="178" t="s">
        <v>746</v>
      </c>
      <c r="R81" s="75" t="s">
        <v>1180</v>
      </c>
      <c r="S81" s="76">
        <f>IF(R81="U",T81/1.2,T81)</f>
        <v>220</v>
      </c>
      <c r="T81" s="77">
        <v>220</v>
      </c>
      <c r="U81" s="78"/>
      <c r="V81" s="79"/>
      <c r="W81" s="80">
        <f>V81*S81</f>
        <v>0</v>
      </c>
      <c r="X81" s="81">
        <f>V81*T81</f>
        <v>0</v>
      </c>
      <c r="Y81" s="59"/>
      <c r="Z81" s="82"/>
      <c r="AA81" s="83"/>
      <c r="AB81" s="84"/>
      <c r="AC81" s="85"/>
    </row>
    <row r="82" spans="1:29" ht="15.75" customHeight="1" x14ac:dyDescent="0.2">
      <c r="A82" s="64" t="s">
        <v>118</v>
      </c>
      <c r="B82" s="65" t="s">
        <v>119</v>
      </c>
      <c r="C82" s="66" t="s">
        <v>120</v>
      </c>
      <c r="D82" s="67" t="s">
        <v>173</v>
      </c>
      <c r="E82" s="68" t="s">
        <v>43</v>
      </c>
      <c r="F82" s="69" t="s">
        <v>210</v>
      </c>
      <c r="G82" s="70" t="s">
        <v>225</v>
      </c>
      <c r="H82" s="71" t="s">
        <v>226</v>
      </c>
      <c r="I82" s="68" t="s">
        <v>177</v>
      </c>
      <c r="J82" s="72">
        <v>2005</v>
      </c>
      <c r="K82" s="73">
        <v>0.75</v>
      </c>
      <c r="L82" s="74">
        <v>1</v>
      </c>
      <c r="M82" s="174" t="s">
        <v>615</v>
      </c>
      <c r="N82" s="175"/>
      <c r="O82" s="176"/>
      <c r="P82" s="177">
        <v>24</v>
      </c>
      <c r="Q82" s="178" t="s">
        <v>747</v>
      </c>
      <c r="R82" s="75" t="s">
        <v>1180</v>
      </c>
      <c r="S82" s="76">
        <f>IF(R82="U",T82/1.2,T82)</f>
        <v>370</v>
      </c>
      <c r="T82" s="77">
        <v>370</v>
      </c>
      <c r="U82" s="78"/>
      <c r="V82" s="79"/>
      <c r="W82" s="80">
        <f>V82*S82</f>
        <v>0</v>
      </c>
      <c r="X82" s="81">
        <f>V82*T82</f>
        <v>0</v>
      </c>
      <c r="Y82" s="59"/>
      <c r="Z82" s="82"/>
      <c r="AA82" s="83"/>
      <c r="AB82" s="84"/>
      <c r="AC82" s="85"/>
    </row>
    <row r="83" spans="1:29" ht="15.75" customHeight="1" x14ac:dyDescent="0.2">
      <c r="A83" s="64" t="s">
        <v>118</v>
      </c>
      <c r="B83" s="65" t="s">
        <v>119</v>
      </c>
      <c r="C83" s="66" t="s">
        <v>120</v>
      </c>
      <c r="D83" s="67" t="s">
        <v>173</v>
      </c>
      <c r="E83" s="68" t="s">
        <v>43</v>
      </c>
      <c r="F83" s="69" t="s">
        <v>227</v>
      </c>
      <c r="G83" s="70" t="s">
        <v>228</v>
      </c>
      <c r="H83" s="71" t="s">
        <v>229</v>
      </c>
      <c r="I83" s="68" t="s">
        <v>177</v>
      </c>
      <c r="J83" s="72">
        <v>1976</v>
      </c>
      <c r="K83" s="73">
        <v>0.75</v>
      </c>
      <c r="L83" s="74">
        <v>2</v>
      </c>
      <c r="M83" s="174">
        <v>-2</v>
      </c>
      <c r="N83" s="175"/>
      <c r="O83" s="176" t="s">
        <v>643</v>
      </c>
      <c r="P83" s="177">
        <v>36</v>
      </c>
      <c r="Q83" s="178" t="s">
        <v>748</v>
      </c>
      <c r="R83" s="75" t="s">
        <v>1180</v>
      </c>
      <c r="S83" s="76">
        <f>IF(R83="U",T83/1.2,T83)</f>
        <v>250</v>
      </c>
      <c r="T83" s="77">
        <v>250</v>
      </c>
      <c r="U83" s="78"/>
      <c r="V83" s="79"/>
      <c r="W83" s="80">
        <f>V83*S83</f>
        <v>0</v>
      </c>
      <c r="X83" s="81">
        <f>V83*T83</f>
        <v>0</v>
      </c>
      <c r="Y83" s="59"/>
      <c r="Z83" s="82"/>
      <c r="AA83" s="83"/>
      <c r="AB83" s="84"/>
      <c r="AC83" s="85"/>
    </row>
    <row r="84" spans="1:29" ht="15.75" customHeight="1" x14ac:dyDescent="0.2">
      <c r="A84" s="64" t="s">
        <v>118</v>
      </c>
      <c r="B84" s="65" t="s">
        <v>127</v>
      </c>
      <c r="C84" s="66" t="s">
        <v>120</v>
      </c>
      <c r="D84" s="67" t="s">
        <v>173</v>
      </c>
      <c r="E84" s="68" t="s">
        <v>43</v>
      </c>
      <c r="F84" s="69" t="s">
        <v>227</v>
      </c>
      <c r="G84" s="70" t="s">
        <v>230</v>
      </c>
      <c r="H84" s="71" t="s">
        <v>231</v>
      </c>
      <c r="I84" s="68" t="s">
        <v>177</v>
      </c>
      <c r="J84" s="72">
        <v>2009</v>
      </c>
      <c r="K84" s="73">
        <v>0.75</v>
      </c>
      <c r="L84" s="74">
        <v>12</v>
      </c>
      <c r="M84" s="174" t="s">
        <v>615</v>
      </c>
      <c r="N84" s="175"/>
      <c r="O84" s="176"/>
      <c r="P84" s="177" t="s">
        <v>749</v>
      </c>
      <c r="Q84" s="178" t="s">
        <v>750</v>
      </c>
      <c r="R84" s="95" t="s">
        <v>1181</v>
      </c>
      <c r="S84" s="76">
        <f>IF(R84="U",T84/1.2,T84)</f>
        <v>66.666666666666671</v>
      </c>
      <c r="T84" s="77">
        <v>80</v>
      </c>
      <c r="U84" s="78"/>
      <c r="V84" s="79"/>
      <c r="W84" s="80">
        <f>V84*S84</f>
        <v>0</v>
      </c>
      <c r="X84" s="81">
        <f>V84*T84</f>
        <v>0</v>
      </c>
      <c r="Y84" s="59"/>
      <c r="Z84" s="82"/>
      <c r="AA84" s="83"/>
      <c r="AB84" s="84"/>
      <c r="AC84" s="85"/>
    </row>
    <row r="85" spans="1:29" ht="15.75" customHeight="1" x14ac:dyDescent="0.2">
      <c r="A85" s="64" t="s">
        <v>118</v>
      </c>
      <c r="B85" s="65" t="s">
        <v>119</v>
      </c>
      <c r="C85" s="66" t="s">
        <v>120</v>
      </c>
      <c r="D85" s="67" t="s">
        <v>173</v>
      </c>
      <c r="E85" s="68" t="s">
        <v>43</v>
      </c>
      <c r="F85" s="69" t="s">
        <v>232</v>
      </c>
      <c r="G85" s="70" t="s">
        <v>233</v>
      </c>
      <c r="H85" s="71" t="s">
        <v>234</v>
      </c>
      <c r="I85" s="68" t="s">
        <v>177</v>
      </c>
      <c r="J85" s="72">
        <v>2007</v>
      </c>
      <c r="K85" s="73">
        <v>0.75</v>
      </c>
      <c r="L85" s="74">
        <v>1</v>
      </c>
      <c r="M85" s="174" t="s">
        <v>615</v>
      </c>
      <c r="N85" s="175"/>
      <c r="O85" s="176"/>
      <c r="P85" s="177">
        <v>29</v>
      </c>
      <c r="Q85" s="178" t="s">
        <v>752</v>
      </c>
      <c r="R85" s="95" t="s">
        <v>1180</v>
      </c>
      <c r="S85" s="76">
        <f>IF(R85="U",T85/1.2,T85)</f>
        <v>30</v>
      </c>
      <c r="T85" s="77">
        <v>30</v>
      </c>
      <c r="U85" s="78"/>
      <c r="V85" s="79"/>
      <c r="W85" s="80">
        <f>V85*S85</f>
        <v>0</v>
      </c>
      <c r="X85" s="81">
        <f>V85*T85</f>
        <v>0</v>
      </c>
      <c r="Y85" s="59"/>
      <c r="Z85" s="82"/>
      <c r="AA85" s="83"/>
      <c r="AB85" s="84"/>
      <c r="AC85" s="85"/>
    </row>
    <row r="86" spans="1:29" ht="15.75" customHeight="1" x14ac:dyDescent="0.2">
      <c r="A86" s="64" t="s">
        <v>118</v>
      </c>
      <c r="B86" s="65" t="s">
        <v>119</v>
      </c>
      <c r="C86" s="66" t="s">
        <v>120</v>
      </c>
      <c r="D86" s="67" t="s">
        <v>173</v>
      </c>
      <c r="E86" s="68" t="s">
        <v>43</v>
      </c>
      <c r="F86" s="69" t="s">
        <v>232</v>
      </c>
      <c r="G86" s="70" t="s">
        <v>235</v>
      </c>
      <c r="H86" s="71" t="s">
        <v>236</v>
      </c>
      <c r="I86" s="68" t="s">
        <v>177</v>
      </c>
      <c r="J86" s="72">
        <v>2003</v>
      </c>
      <c r="K86" s="73">
        <v>0.75</v>
      </c>
      <c r="L86" s="74">
        <v>5</v>
      </c>
      <c r="M86" s="174" t="s">
        <v>615</v>
      </c>
      <c r="N86" s="175"/>
      <c r="O86" s="176"/>
      <c r="P86" s="177" t="s">
        <v>751</v>
      </c>
      <c r="Q86" s="178" t="s">
        <v>753</v>
      </c>
      <c r="R86" s="95" t="s">
        <v>1180</v>
      </c>
      <c r="S86" s="76">
        <f>IF(R86="U",T86/1.2,T86)</f>
        <v>155</v>
      </c>
      <c r="T86" s="77">
        <v>155</v>
      </c>
      <c r="U86" s="78"/>
      <c r="V86" s="79"/>
      <c r="W86" s="80">
        <f>V86*S86</f>
        <v>0</v>
      </c>
      <c r="X86" s="81">
        <f>V86*T86</f>
        <v>0</v>
      </c>
      <c r="Y86" s="59"/>
      <c r="Z86" s="82"/>
      <c r="AA86" s="83"/>
      <c r="AB86" s="84"/>
      <c r="AC86" s="85"/>
    </row>
    <row r="87" spans="1:29" ht="15.75" customHeight="1" x14ac:dyDescent="0.2">
      <c r="A87" s="64" t="s">
        <v>118</v>
      </c>
      <c r="B87" s="65" t="s">
        <v>119</v>
      </c>
      <c r="C87" s="66" t="s">
        <v>120</v>
      </c>
      <c r="D87" s="67" t="s">
        <v>173</v>
      </c>
      <c r="E87" s="68" t="s">
        <v>43</v>
      </c>
      <c r="F87" s="69" t="s">
        <v>232</v>
      </c>
      <c r="G87" s="70" t="s">
        <v>237</v>
      </c>
      <c r="H87" s="71" t="s">
        <v>238</v>
      </c>
      <c r="I87" s="68" t="s">
        <v>239</v>
      </c>
      <c r="J87" s="72">
        <v>1975</v>
      </c>
      <c r="K87" s="73">
        <v>0.75</v>
      </c>
      <c r="L87" s="74">
        <v>1</v>
      </c>
      <c r="M87" s="174" t="s">
        <v>644</v>
      </c>
      <c r="N87" s="175" t="s">
        <v>645</v>
      </c>
      <c r="O87" s="176" t="s">
        <v>627</v>
      </c>
      <c r="P87" s="177">
        <v>8</v>
      </c>
      <c r="Q87" s="178" t="s">
        <v>754</v>
      </c>
      <c r="R87" s="95" t="s">
        <v>1180</v>
      </c>
      <c r="S87" s="76">
        <f>IF(R87="U",T87/1.2,T87)</f>
        <v>2300</v>
      </c>
      <c r="T87" s="77">
        <v>2300</v>
      </c>
      <c r="U87" s="78"/>
      <c r="V87" s="79"/>
      <c r="W87" s="80">
        <f>V87*S87</f>
        <v>0</v>
      </c>
      <c r="X87" s="81">
        <f>V87*T87</f>
        <v>0</v>
      </c>
      <c r="Y87" s="59"/>
      <c r="Z87" s="82"/>
      <c r="AA87" s="83"/>
      <c r="AB87" s="84"/>
      <c r="AC87" s="85"/>
    </row>
    <row r="88" spans="1:29" ht="15.75" customHeight="1" x14ac:dyDescent="0.2">
      <c r="A88" s="64" t="s">
        <v>118</v>
      </c>
      <c r="B88" s="65" t="s">
        <v>119</v>
      </c>
      <c r="C88" s="66" t="s">
        <v>120</v>
      </c>
      <c r="D88" s="67" t="s">
        <v>173</v>
      </c>
      <c r="E88" s="68" t="s">
        <v>43</v>
      </c>
      <c r="F88" s="69" t="s">
        <v>232</v>
      </c>
      <c r="G88" s="70" t="s">
        <v>237</v>
      </c>
      <c r="H88" s="71" t="s">
        <v>238</v>
      </c>
      <c r="I88" s="68" t="s">
        <v>239</v>
      </c>
      <c r="J88" s="72">
        <v>1995</v>
      </c>
      <c r="K88" s="73">
        <v>0.75</v>
      </c>
      <c r="L88" s="74">
        <v>1</v>
      </c>
      <c r="M88" s="174" t="s">
        <v>614</v>
      </c>
      <c r="N88" s="175" t="s">
        <v>628</v>
      </c>
      <c r="O88" s="176"/>
      <c r="P88" s="177">
        <v>8</v>
      </c>
      <c r="Q88" s="178" t="s">
        <v>755</v>
      </c>
      <c r="R88" s="95" t="s">
        <v>1180</v>
      </c>
      <c r="S88" s="76">
        <f>IF(R88="U",T88/1.2,T88)</f>
        <v>3000</v>
      </c>
      <c r="T88" s="77">
        <v>3000</v>
      </c>
      <c r="U88" s="78"/>
      <c r="V88" s="79"/>
      <c r="W88" s="80">
        <f>V88*S88</f>
        <v>0</v>
      </c>
      <c r="X88" s="81">
        <f>V88*T88</f>
        <v>0</v>
      </c>
      <c r="Y88" s="59"/>
      <c r="Z88" s="82"/>
      <c r="AA88" s="83"/>
      <c r="AB88" s="84"/>
      <c r="AC88" s="85"/>
    </row>
    <row r="89" spans="1:29" ht="15.75" customHeight="1" x14ac:dyDescent="0.2">
      <c r="A89" s="64" t="s">
        <v>118</v>
      </c>
      <c r="B89" s="65" t="s">
        <v>119</v>
      </c>
      <c r="C89" s="66" t="s">
        <v>120</v>
      </c>
      <c r="D89" s="67" t="s">
        <v>173</v>
      </c>
      <c r="E89" s="68" t="s">
        <v>43</v>
      </c>
      <c r="F89" s="69" t="s">
        <v>232</v>
      </c>
      <c r="G89" s="70" t="s">
        <v>237</v>
      </c>
      <c r="H89" s="71" t="s">
        <v>238</v>
      </c>
      <c r="I89" s="68" t="s">
        <v>177</v>
      </c>
      <c r="J89" s="72">
        <v>2001</v>
      </c>
      <c r="K89" s="73">
        <v>0.75</v>
      </c>
      <c r="L89" s="74">
        <v>1</v>
      </c>
      <c r="M89" s="174" t="s">
        <v>614</v>
      </c>
      <c r="N89" s="175"/>
      <c r="O89" s="176"/>
      <c r="P89" s="177">
        <v>37</v>
      </c>
      <c r="Q89" s="178" t="s">
        <v>756</v>
      </c>
      <c r="R89" s="95" t="s">
        <v>1180</v>
      </c>
      <c r="S89" s="76">
        <f>IF(R89="U",T89/1.2,T89)</f>
        <v>3000</v>
      </c>
      <c r="T89" s="77">
        <v>3000</v>
      </c>
      <c r="U89" s="78"/>
      <c r="V89" s="79"/>
      <c r="W89" s="80">
        <f>V89*S89</f>
        <v>0</v>
      </c>
      <c r="X89" s="81">
        <f>V89*T89</f>
        <v>0</v>
      </c>
      <c r="Y89" s="59"/>
      <c r="Z89" s="82"/>
      <c r="AA89" s="83"/>
      <c r="AB89" s="84"/>
      <c r="AC89" s="85"/>
    </row>
    <row r="90" spans="1:29" ht="15.75" customHeight="1" x14ac:dyDescent="0.2">
      <c r="A90" s="64" t="s">
        <v>118</v>
      </c>
      <c r="B90" s="65" t="s">
        <v>119</v>
      </c>
      <c r="C90" s="66" t="s">
        <v>120</v>
      </c>
      <c r="D90" s="67" t="s">
        <v>173</v>
      </c>
      <c r="E90" s="68" t="s">
        <v>43</v>
      </c>
      <c r="F90" s="69" t="s">
        <v>240</v>
      </c>
      <c r="G90" s="70" t="s">
        <v>241</v>
      </c>
      <c r="H90" s="71" t="s">
        <v>242</v>
      </c>
      <c r="I90" s="68" t="s">
        <v>177</v>
      </c>
      <c r="J90" s="72">
        <v>2006</v>
      </c>
      <c r="K90" s="73">
        <v>0.75</v>
      </c>
      <c r="L90" s="74">
        <v>3</v>
      </c>
      <c r="M90" s="174" t="s">
        <v>614</v>
      </c>
      <c r="N90" s="175"/>
      <c r="O90" s="176"/>
      <c r="P90" s="177" t="s">
        <v>757</v>
      </c>
      <c r="Q90" s="178" t="s">
        <v>759</v>
      </c>
      <c r="R90" s="95" t="s">
        <v>1180</v>
      </c>
      <c r="S90" s="76">
        <f>IF(R90="U",T90/1.2,T90)</f>
        <v>40</v>
      </c>
      <c r="T90" s="77">
        <v>40</v>
      </c>
      <c r="U90" s="78"/>
      <c r="V90" s="79"/>
      <c r="W90" s="80">
        <f>V90*S90</f>
        <v>0</v>
      </c>
      <c r="X90" s="81">
        <f>V90*T90</f>
        <v>0</v>
      </c>
      <c r="Y90" s="59"/>
      <c r="Z90" s="82"/>
      <c r="AA90" s="83"/>
      <c r="AB90" s="84"/>
      <c r="AC90" s="85"/>
    </row>
    <row r="91" spans="1:29" ht="15.75" customHeight="1" x14ac:dyDescent="0.2">
      <c r="A91" s="64" t="s">
        <v>118</v>
      </c>
      <c r="B91" s="65" t="s">
        <v>119</v>
      </c>
      <c r="C91" s="66" t="s">
        <v>120</v>
      </c>
      <c r="D91" s="67" t="s">
        <v>173</v>
      </c>
      <c r="E91" s="68" t="s">
        <v>43</v>
      </c>
      <c r="F91" s="69" t="s">
        <v>240</v>
      </c>
      <c r="G91" s="70" t="s">
        <v>243</v>
      </c>
      <c r="H91" s="71" t="s">
        <v>244</v>
      </c>
      <c r="I91" s="68" t="s">
        <v>177</v>
      </c>
      <c r="J91" s="72">
        <v>2005</v>
      </c>
      <c r="K91" s="73">
        <v>0.75</v>
      </c>
      <c r="L91" s="74">
        <v>10</v>
      </c>
      <c r="M91" s="174" t="s">
        <v>614</v>
      </c>
      <c r="N91" s="175"/>
      <c r="O91" s="176"/>
      <c r="P91" s="177" t="s">
        <v>758</v>
      </c>
      <c r="Q91" s="178" t="s">
        <v>760</v>
      </c>
      <c r="R91" s="95" t="s">
        <v>1180</v>
      </c>
      <c r="S91" s="76">
        <f>IF(R91="U",T91/1.2,T91)</f>
        <v>30</v>
      </c>
      <c r="T91" s="77">
        <v>30</v>
      </c>
      <c r="U91" s="78"/>
      <c r="V91" s="79"/>
      <c r="W91" s="80">
        <f>V91*S91</f>
        <v>0</v>
      </c>
      <c r="X91" s="81">
        <f>V91*T91</f>
        <v>0</v>
      </c>
      <c r="Y91" s="59"/>
      <c r="Z91" s="82"/>
      <c r="AA91" s="83"/>
      <c r="AB91" s="84"/>
      <c r="AC91" s="85"/>
    </row>
    <row r="92" spans="1:29" ht="15.75" customHeight="1" x14ac:dyDescent="0.2">
      <c r="A92" s="64" t="s">
        <v>118</v>
      </c>
      <c r="B92" s="65" t="s">
        <v>119</v>
      </c>
      <c r="C92" s="66" t="s">
        <v>120</v>
      </c>
      <c r="D92" s="67" t="s">
        <v>173</v>
      </c>
      <c r="E92" s="68" t="s">
        <v>43</v>
      </c>
      <c r="F92" s="69" t="s">
        <v>240</v>
      </c>
      <c r="G92" s="70" t="s">
        <v>245</v>
      </c>
      <c r="H92" s="71" t="s">
        <v>246</v>
      </c>
      <c r="I92" s="68" t="s">
        <v>177</v>
      </c>
      <c r="J92" s="72">
        <v>2005</v>
      </c>
      <c r="K92" s="73">
        <v>0.75</v>
      </c>
      <c r="L92" s="74">
        <v>9</v>
      </c>
      <c r="M92" s="174" t="s">
        <v>614</v>
      </c>
      <c r="N92" s="175"/>
      <c r="O92" s="176"/>
      <c r="P92" s="177" t="s">
        <v>761</v>
      </c>
      <c r="Q92" s="178" t="s">
        <v>762</v>
      </c>
      <c r="R92" s="75" t="s">
        <v>1180</v>
      </c>
      <c r="S92" s="76">
        <f>IF(R92="U",T92/1.2,T92)</f>
        <v>20</v>
      </c>
      <c r="T92" s="77">
        <v>20</v>
      </c>
      <c r="U92" s="78"/>
      <c r="V92" s="79"/>
      <c r="W92" s="80">
        <f>V92*S92</f>
        <v>0</v>
      </c>
      <c r="X92" s="81">
        <f>V92*T92</f>
        <v>0</v>
      </c>
      <c r="Y92" s="59"/>
      <c r="Z92" s="82"/>
      <c r="AA92" s="83"/>
      <c r="AB92" s="84"/>
      <c r="AC92" s="85"/>
    </row>
    <row r="93" spans="1:29" ht="15.75" customHeight="1" x14ac:dyDescent="0.2">
      <c r="A93" s="64" t="s">
        <v>118</v>
      </c>
      <c r="B93" s="65" t="s">
        <v>127</v>
      </c>
      <c r="C93" s="66" t="s">
        <v>120</v>
      </c>
      <c r="D93" s="67" t="s">
        <v>173</v>
      </c>
      <c r="E93" s="68" t="s">
        <v>43</v>
      </c>
      <c r="F93" s="69" t="s">
        <v>240</v>
      </c>
      <c r="G93" s="70" t="s">
        <v>247</v>
      </c>
      <c r="H93" s="71" t="s">
        <v>248</v>
      </c>
      <c r="I93" s="68" t="s">
        <v>177</v>
      </c>
      <c r="J93" s="72">
        <v>2003</v>
      </c>
      <c r="K93" s="73">
        <v>0.75</v>
      </c>
      <c r="L93" s="74">
        <v>5</v>
      </c>
      <c r="M93" s="174" t="s">
        <v>614</v>
      </c>
      <c r="N93" s="175"/>
      <c r="O93" s="176"/>
      <c r="P93" s="177">
        <v>38</v>
      </c>
      <c r="Q93" s="178" t="s">
        <v>763</v>
      </c>
      <c r="R93" s="95" t="s">
        <v>1180</v>
      </c>
      <c r="S93" s="76">
        <f>IF(R93="U",T93/1.2,T93)</f>
        <v>35</v>
      </c>
      <c r="T93" s="77">
        <v>35</v>
      </c>
      <c r="U93" s="78"/>
      <c r="V93" s="79"/>
      <c r="W93" s="80">
        <f>V93*S93</f>
        <v>0</v>
      </c>
      <c r="X93" s="81">
        <f>V93*T93</f>
        <v>0</v>
      </c>
      <c r="Y93" s="59"/>
      <c r="Z93" s="82"/>
      <c r="AA93" s="83"/>
      <c r="AB93" s="84"/>
      <c r="AC93" s="85"/>
    </row>
    <row r="94" spans="1:29" ht="15.75" customHeight="1" x14ac:dyDescent="0.2">
      <c r="A94" s="64" t="s">
        <v>118</v>
      </c>
      <c r="B94" s="65" t="s">
        <v>119</v>
      </c>
      <c r="C94" s="66" t="s">
        <v>120</v>
      </c>
      <c r="D94" s="67" t="s">
        <v>173</v>
      </c>
      <c r="E94" s="68" t="s">
        <v>43</v>
      </c>
      <c r="F94" s="69" t="s">
        <v>240</v>
      </c>
      <c r="G94" s="70" t="s">
        <v>249</v>
      </c>
      <c r="H94" s="71" t="s">
        <v>250</v>
      </c>
      <c r="I94" s="68" t="s">
        <v>177</v>
      </c>
      <c r="J94" s="72">
        <v>2008</v>
      </c>
      <c r="K94" s="73">
        <v>0.75</v>
      </c>
      <c r="L94" s="74">
        <v>6</v>
      </c>
      <c r="M94" s="174" t="s">
        <v>615</v>
      </c>
      <c r="N94" s="175"/>
      <c r="O94" s="176"/>
      <c r="P94" s="177">
        <v>20</v>
      </c>
      <c r="Q94" s="178" t="s">
        <v>764</v>
      </c>
      <c r="R94" s="75" t="s">
        <v>1180</v>
      </c>
      <c r="S94" s="76">
        <f>IF(R94="U",T94/1.2,T94)</f>
        <v>25</v>
      </c>
      <c r="T94" s="77">
        <v>25</v>
      </c>
      <c r="U94" s="78"/>
      <c r="V94" s="79"/>
      <c r="W94" s="80">
        <f>V94*S94</f>
        <v>0</v>
      </c>
      <c r="X94" s="81">
        <f>V94*T94</f>
        <v>0</v>
      </c>
      <c r="Y94" s="59"/>
      <c r="Z94" s="82"/>
      <c r="AA94" s="83"/>
      <c r="AB94" s="84"/>
      <c r="AC94" s="85"/>
    </row>
    <row r="95" spans="1:29" ht="15.75" customHeight="1" x14ac:dyDescent="0.2">
      <c r="A95" s="64" t="s">
        <v>118</v>
      </c>
      <c r="B95" s="65" t="s">
        <v>119</v>
      </c>
      <c r="C95" s="66" t="s">
        <v>120</v>
      </c>
      <c r="D95" s="67" t="s">
        <v>173</v>
      </c>
      <c r="E95" s="68" t="s">
        <v>43</v>
      </c>
      <c r="F95" s="69" t="s">
        <v>240</v>
      </c>
      <c r="G95" s="70" t="s">
        <v>251</v>
      </c>
      <c r="H95" s="71" t="s">
        <v>252</v>
      </c>
      <c r="I95" s="68" t="s">
        <v>177</v>
      </c>
      <c r="J95" s="72">
        <v>2006</v>
      </c>
      <c r="K95" s="73">
        <v>0.75</v>
      </c>
      <c r="L95" s="74">
        <v>4</v>
      </c>
      <c r="M95" s="174" t="s">
        <v>614</v>
      </c>
      <c r="N95" s="175"/>
      <c r="O95" s="176"/>
      <c r="P95" s="177" t="s">
        <v>765</v>
      </c>
      <c r="Q95" s="178" t="s">
        <v>766</v>
      </c>
      <c r="R95" s="75" t="s">
        <v>1180</v>
      </c>
      <c r="S95" s="76">
        <f>IF(R95="U",T95/1.2,T95)</f>
        <v>36</v>
      </c>
      <c r="T95" s="77">
        <v>36</v>
      </c>
      <c r="U95" s="78"/>
      <c r="V95" s="79"/>
      <c r="W95" s="80">
        <f>V95*S95</f>
        <v>0</v>
      </c>
      <c r="X95" s="81">
        <f>V95*T95</f>
        <v>0</v>
      </c>
      <c r="Y95" s="59"/>
      <c r="Z95" s="82"/>
      <c r="AA95" s="83"/>
      <c r="AB95" s="84"/>
      <c r="AC95" s="85"/>
    </row>
    <row r="96" spans="1:29" ht="15.75" customHeight="1" x14ac:dyDescent="0.2">
      <c r="A96" s="64" t="s">
        <v>118</v>
      </c>
      <c r="B96" s="65" t="s">
        <v>119</v>
      </c>
      <c r="C96" s="66" t="s">
        <v>120</v>
      </c>
      <c r="D96" s="67" t="s">
        <v>173</v>
      </c>
      <c r="E96" s="68" t="s">
        <v>43</v>
      </c>
      <c r="F96" s="69" t="s">
        <v>240</v>
      </c>
      <c r="G96" s="70" t="s">
        <v>253</v>
      </c>
      <c r="H96" s="71" t="s">
        <v>254</v>
      </c>
      <c r="I96" s="68" t="s">
        <v>177</v>
      </c>
      <c r="J96" s="72">
        <v>2016</v>
      </c>
      <c r="K96" s="73">
        <v>0.75</v>
      </c>
      <c r="L96" s="74">
        <v>1</v>
      </c>
      <c r="M96" s="174" t="s">
        <v>614</v>
      </c>
      <c r="N96" s="175"/>
      <c r="O96" s="176"/>
      <c r="P96" s="177" t="s">
        <v>715</v>
      </c>
      <c r="Q96" s="178" t="s">
        <v>767</v>
      </c>
      <c r="R96" s="75" t="s">
        <v>1180</v>
      </c>
      <c r="S96" s="76">
        <f>IF(R96="U",T96/1.2,T96)</f>
        <v>20</v>
      </c>
      <c r="T96" s="77">
        <v>20</v>
      </c>
      <c r="U96" s="78"/>
      <c r="V96" s="79"/>
      <c r="W96" s="80">
        <f>V96*S96</f>
        <v>0</v>
      </c>
      <c r="X96" s="81">
        <f>V96*T96</f>
        <v>0</v>
      </c>
      <c r="Y96" s="59"/>
      <c r="Z96" s="82"/>
      <c r="AA96" s="83"/>
      <c r="AB96" s="84"/>
      <c r="AC96" s="85"/>
    </row>
    <row r="97" spans="1:29" ht="15.75" customHeight="1" x14ac:dyDescent="0.2">
      <c r="A97" s="64" t="s">
        <v>118</v>
      </c>
      <c r="B97" s="65" t="s">
        <v>119</v>
      </c>
      <c r="C97" s="66" t="s">
        <v>120</v>
      </c>
      <c r="D97" s="67" t="s">
        <v>173</v>
      </c>
      <c r="E97" s="68" t="s">
        <v>43</v>
      </c>
      <c r="F97" s="69" t="s">
        <v>240</v>
      </c>
      <c r="G97" s="70" t="s">
        <v>255</v>
      </c>
      <c r="H97" s="71" t="s">
        <v>256</v>
      </c>
      <c r="I97" s="68" t="s">
        <v>177</v>
      </c>
      <c r="J97" s="72">
        <v>1974</v>
      </c>
      <c r="K97" s="73">
        <v>0.75</v>
      </c>
      <c r="L97" s="74">
        <v>11</v>
      </c>
      <c r="M97" s="174" t="s">
        <v>626</v>
      </c>
      <c r="N97" s="175"/>
      <c r="O97" s="176" t="s">
        <v>619</v>
      </c>
      <c r="P97" s="177" t="s">
        <v>686</v>
      </c>
      <c r="Q97" s="178" t="s">
        <v>768</v>
      </c>
      <c r="R97" s="75" t="s">
        <v>1180</v>
      </c>
      <c r="S97" s="76">
        <f>IF(R97="U",T97/1.2,T97)</f>
        <v>200</v>
      </c>
      <c r="T97" s="77">
        <v>200</v>
      </c>
      <c r="U97" s="78"/>
      <c r="V97" s="79"/>
      <c r="W97" s="80">
        <f>V97*S97</f>
        <v>0</v>
      </c>
      <c r="X97" s="81">
        <f>V97*T97</f>
        <v>0</v>
      </c>
      <c r="Y97" s="59"/>
      <c r="Z97" s="82"/>
      <c r="AA97" s="83"/>
      <c r="AB97" s="84"/>
      <c r="AC97" s="85"/>
    </row>
    <row r="98" spans="1:29" ht="15.75" customHeight="1" x14ac:dyDescent="0.2">
      <c r="A98" s="64" t="s">
        <v>118</v>
      </c>
      <c r="B98" s="65" t="s">
        <v>119</v>
      </c>
      <c r="C98" s="66" t="s">
        <v>120</v>
      </c>
      <c r="D98" s="67" t="s">
        <v>173</v>
      </c>
      <c r="E98" s="68" t="s">
        <v>43</v>
      </c>
      <c r="F98" s="69" t="s">
        <v>240</v>
      </c>
      <c r="G98" s="70" t="s">
        <v>257</v>
      </c>
      <c r="H98" s="71" t="s">
        <v>258</v>
      </c>
      <c r="I98" s="68" t="s">
        <v>177</v>
      </c>
      <c r="J98" s="72">
        <v>2005</v>
      </c>
      <c r="K98" s="73">
        <v>0.75</v>
      </c>
      <c r="L98" s="74">
        <v>1</v>
      </c>
      <c r="M98" s="174" t="s">
        <v>615</v>
      </c>
      <c r="N98" s="175"/>
      <c r="O98" s="176" t="s">
        <v>617</v>
      </c>
      <c r="P98" s="177" t="s">
        <v>769</v>
      </c>
      <c r="Q98" s="178" t="s">
        <v>770</v>
      </c>
      <c r="R98" s="95" t="s">
        <v>1180</v>
      </c>
      <c r="S98" s="76">
        <f>IF(R98="U",T98/1.2,T98)</f>
        <v>250</v>
      </c>
      <c r="T98" s="77">
        <v>250</v>
      </c>
      <c r="U98" s="78"/>
      <c r="V98" s="79"/>
      <c r="W98" s="80">
        <f>V98*S98</f>
        <v>0</v>
      </c>
      <c r="X98" s="81">
        <f>V98*T98</f>
        <v>0</v>
      </c>
      <c r="Y98" s="59"/>
      <c r="Z98" s="82"/>
      <c r="AA98" s="83"/>
      <c r="AB98" s="84"/>
      <c r="AC98" s="85"/>
    </row>
    <row r="99" spans="1:29" ht="15.75" customHeight="1" x14ac:dyDescent="0.2">
      <c r="A99" s="64" t="s">
        <v>118</v>
      </c>
      <c r="B99" s="65" t="s">
        <v>119</v>
      </c>
      <c r="C99" s="66" t="s">
        <v>120</v>
      </c>
      <c r="D99" s="67" t="s">
        <v>173</v>
      </c>
      <c r="E99" s="68" t="s">
        <v>43</v>
      </c>
      <c r="F99" s="69" t="s">
        <v>240</v>
      </c>
      <c r="G99" s="70" t="s">
        <v>257</v>
      </c>
      <c r="H99" s="71" t="s">
        <v>258</v>
      </c>
      <c r="I99" s="68" t="s">
        <v>177</v>
      </c>
      <c r="J99" s="72">
        <v>2005</v>
      </c>
      <c r="K99" s="73">
        <v>0.75</v>
      </c>
      <c r="L99" s="74">
        <v>5</v>
      </c>
      <c r="M99" s="174" t="s">
        <v>615</v>
      </c>
      <c r="N99" s="175"/>
      <c r="O99" s="176"/>
      <c r="P99" s="177" t="s">
        <v>769</v>
      </c>
      <c r="Q99" s="178" t="s">
        <v>771</v>
      </c>
      <c r="R99" s="75" t="s">
        <v>1180</v>
      </c>
      <c r="S99" s="76">
        <f>IF(R99="U",T99/1.2,T99)</f>
        <v>250</v>
      </c>
      <c r="T99" s="77">
        <v>250</v>
      </c>
      <c r="U99" s="78"/>
      <c r="V99" s="79"/>
      <c r="W99" s="80">
        <f>V99*S99</f>
        <v>0</v>
      </c>
      <c r="X99" s="81">
        <f>V99*T99</f>
        <v>0</v>
      </c>
      <c r="Y99" s="59"/>
      <c r="Z99" s="82"/>
      <c r="AA99" s="83"/>
      <c r="AB99" s="84"/>
      <c r="AC99" s="85"/>
    </row>
    <row r="100" spans="1:29" ht="15.75" customHeight="1" x14ac:dyDescent="0.2">
      <c r="A100" s="64" t="s">
        <v>118</v>
      </c>
      <c r="B100" s="65" t="s">
        <v>119</v>
      </c>
      <c r="C100" s="66" t="s">
        <v>120</v>
      </c>
      <c r="D100" s="67" t="s">
        <v>173</v>
      </c>
      <c r="E100" s="68" t="s">
        <v>43</v>
      </c>
      <c r="F100" s="69" t="s">
        <v>240</v>
      </c>
      <c r="G100" s="70" t="s">
        <v>259</v>
      </c>
      <c r="H100" s="71" t="s">
        <v>260</v>
      </c>
      <c r="I100" s="68" t="s">
        <v>177</v>
      </c>
      <c r="J100" s="72">
        <v>2006</v>
      </c>
      <c r="K100" s="73">
        <v>0.75</v>
      </c>
      <c r="L100" s="74">
        <v>4</v>
      </c>
      <c r="M100" s="174" t="s">
        <v>614</v>
      </c>
      <c r="N100" s="175"/>
      <c r="O100" s="176"/>
      <c r="P100" s="177" t="s">
        <v>701</v>
      </c>
      <c r="Q100" s="178" t="s">
        <v>772</v>
      </c>
      <c r="R100" s="75" t="s">
        <v>1180</v>
      </c>
      <c r="S100" s="76">
        <f>IF(R100="U",T100/1.2,T100)</f>
        <v>35</v>
      </c>
      <c r="T100" s="77">
        <v>35</v>
      </c>
      <c r="U100" s="78"/>
      <c r="V100" s="79"/>
      <c r="W100" s="80">
        <f>V100*S100</f>
        <v>0</v>
      </c>
      <c r="X100" s="81">
        <f>V100*T100</f>
        <v>0</v>
      </c>
      <c r="Y100" s="59"/>
      <c r="Z100" s="82"/>
      <c r="AA100" s="83"/>
      <c r="AB100" s="84"/>
      <c r="AC100" s="85"/>
    </row>
    <row r="101" spans="1:29" ht="15.75" customHeight="1" x14ac:dyDescent="0.2">
      <c r="A101" s="64" t="s">
        <v>118</v>
      </c>
      <c r="B101" s="65" t="s">
        <v>119</v>
      </c>
      <c r="C101" s="66" t="s">
        <v>120</v>
      </c>
      <c r="D101" s="190" t="s">
        <v>173</v>
      </c>
      <c r="E101" s="191" t="s">
        <v>43</v>
      </c>
      <c r="F101" s="192" t="s">
        <v>240</v>
      </c>
      <c r="G101" s="193" t="s">
        <v>261</v>
      </c>
      <c r="H101" s="194" t="s">
        <v>262</v>
      </c>
      <c r="I101" s="68" t="s">
        <v>177</v>
      </c>
      <c r="J101" s="195">
        <v>2012</v>
      </c>
      <c r="K101" s="196">
        <v>0.75</v>
      </c>
      <c r="L101" s="197">
        <v>0</v>
      </c>
      <c r="M101" s="198" t="s">
        <v>615</v>
      </c>
      <c r="N101" s="199"/>
      <c r="O101" s="200"/>
      <c r="P101" s="201">
        <v>25</v>
      </c>
      <c r="Q101" s="202" t="s">
        <v>773</v>
      </c>
      <c r="R101" s="203" t="s">
        <v>1180</v>
      </c>
      <c r="S101" s="204">
        <f>IF(R101="U",T101/1.2,T101)</f>
        <v>38</v>
      </c>
      <c r="T101" s="205">
        <v>38</v>
      </c>
      <c r="U101" s="78"/>
      <c r="V101" s="206"/>
      <c r="W101" s="207">
        <f>V101*S101</f>
        <v>0</v>
      </c>
      <c r="X101" s="208">
        <f>V101*T101</f>
        <v>0</v>
      </c>
      <c r="Y101" s="59"/>
      <c r="Z101" s="82"/>
      <c r="AA101" s="83"/>
      <c r="AB101" s="84"/>
      <c r="AC101" s="85"/>
    </row>
    <row r="102" spans="1:29" ht="15.75" customHeight="1" x14ac:dyDescent="0.2">
      <c r="A102" s="64" t="s">
        <v>118</v>
      </c>
      <c r="B102" s="65" t="s">
        <v>119</v>
      </c>
      <c r="C102" s="66" t="s">
        <v>120</v>
      </c>
      <c r="D102" s="67" t="s">
        <v>173</v>
      </c>
      <c r="E102" s="68" t="s">
        <v>43</v>
      </c>
      <c r="F102" s="69" t="s">
        <v>240</v>
      </c>
      <c r="G102" s="70" t="s">
        <v>263</v>
      </c>
      <c r="H102" s="71" t="s">
        <v>264</v>
      </c>
      <c r="I102" s="68" t="s">
        <v>177</v>
      </c>
      <c r="J102" s="72">
        <v>2000</v>
      </c>
      <c r="K102" s="73">
        <v>0.75</v>
      </c>
      <c r="L102" s="74">
        <v>2</v>
      </c>
      <c r="M102" s="174" t="s">
        <v>614</v>
      </c>
      <c r="N102" s="175"/>
      <c r="O102" s="176"/>
      <c r="P102" s="177" t="s">
        <v>774</v>
      </c>
      <c r="Q102" s="178" t="s">
        <v>775</v>
      </c>
      <c r="R102" s="75" t="s">
        <v>1180</v>
      </c>
      <c r="S102" s="76">
        <f>IF(R102="U",T102/1.2,T102)</f>
        <v>50</v>
      </c>
      <c r="T102" s="77">
        <v>50</v>
      </c>
      <c r="U102" s="78"/>
      <c r="V102" s="79"/>
      <c r="W102" s="80">
        <f>V102*S102</f>
        <v>0</v>
      </c>
      <c r="X102" s="81">
        <f>V102*T102</f>
        <v>0</v>
      </c>
      <c r="Y102" s="59"/>
      <c r="Z102" s="82"/>
      <c r="AA102" s="83"/>
      <c r="AB102" s="84"/>
      <c r="AC102" s="85"/>
    </row>
    <row r="103" spans="1:29" ht="15.75" customHeight="1" x14ac:dyDescent="0.2">
      <c r="A103" s="64" t="s">
        <v>118</v>
      </c>
      <c r="B103" s="65" t="s">
        <v>119</v>
      </c>
      <c r="C103" s="66" t="s">
        <v>120</v>
      </c>
      <c r="D103" s="67" t="s">
        <v>173</v>
      </c>
      <c r="E103" s="68" t="s">
        <v>43</v>
      </c>
      <c r="F103" s="69" t="s">
        <v>265</v>
      </c>
      <c r="G103" s="70" t="s">
        <v>266</v>
      </c>
      <c r="H103" s="71" t="s">
        <v>267</v>
      </c>
      <c r="I103" s="68" t="s">
        <v>177</v>
      </c>
      <c r="J103" s="72">
        <v>2004</v>
      </c>
      <c r="K103" s="73">
        <v>0.75</v>
      </c>
      <c r="L103" s="74">
        <v>10</v>
      </c>
      <c r="M103" s="174" t="s">
        <v>614</v>
      </c>
      <c r="N103" s="175"/>
      <c r="O103" s="176"/>
      <c r="P103" s="177" t="s">
        <v>776</v>
      </c>
      <c r="Q103" s="178" t="s">
        <v>777</v>
      </c>
      <c r="R103" s="75" t="s">
        <v>1180</v>
      </c>
      <c r="S103" s="76">
        <f>IF(R103="U",T103/1.2,T103)</f>
        <v>20</v>
      </c>
      <c r="T103" s="77">
        <v>20</v>
      </c>
      <c r="U103" s="78"/>
      <c r="V103" s="79"/>
      <c r="W103" s="80">
        <f>V103*S103</f>
        <v>0</v>
      </c>
      <c r="X103" s="81">
        <f>V103*T103</f>
        <v>0</v>
      </c>
      <c r="Y103" s="59"/>
      <c r="Z103" s="82"/>
      <c r="AA103" s="83"/>
      <c r="AB103" s="84"/>
      <c r="AC103" s="85"/>
    </row>
    <row r="104" spans="1:29" ht="15.75" customHeight="1" x14ac:dyDescent="0.2">
      <c r="A104" s="64" t="s">
        <v>118</v>
      </c>
      <c r="B104" s="65" t="s">
        <v>119</v>
      </c>
      <c r="C104" s="66" t="s">
        <v>120</v>
      </c>
      <c r="D104" s="67" t="s">
        <v>173</v>
      </c>
      <c r="E104" s="68" t="s">
        <v>43</v>
      </c>
      <c r="F104" s="69" t="s">
        <v>265</v>
      </c>
      <c r="G104" s="70" t="s">
        <v>268</v>
      </c>
      <c r="H104" s="71" t="s">
        <v>269</v>
      </c>
      <c r="I104" s="68" t="s">
        <v>177</v>
      </c>
      <c r="J104" s="72">
        <v>2000</v>
      </c>
      <c r="K104" s="73">
        <v>0.75</v>
      </c>
      <c r="L104" s="74">
        <v>1</v>
      </c>
      <c r="M104" s="174" t="s">
        <v>614</v>
      </c>
      <c r="N104" s="175"/>
      <c r="O104" s="176"/>
      <c r="P104" s="177" t="s">
        <v>774</v>
      </c>
      <c r="Q104" s="178" t="s">
        <v>778</v>
      </c>
      <c r="R104" s="75" t="s">
        <v>1180</v>
      </c>
      <c r="S104" s="76">
        <f>IF(R104="U",T104/1.2,T104)</f>
        <v>30</v>
      </c>
      <c r="T104" s="77">
        <v>30</v>
      </c>
      <c r="U104" s="78"/>
      <c r="V104" s="79"/>
      <c r="W104" s="80">
        <f>V104*S104</f>
        <v>0</v>
      </c>
      <c r="X104" s="81">
        <f>V104*T104</f>
        <v>0</v>
      </c>
      <c r="Y104" s="59"/>
      <c r="Z104" s="82"/>
      <c r="AA104" s="83"/>
      <c r="AB104" s="84"/>
      <c r="AC104" s="85"/>
    </row>
    <row r="105" spans="1:29" ht="15.75" customHeight="1" x14ac:dyDescent="0.2">
      <c r="A105" s="64" t="s">
        <v>118</v>
      </c>
      <c r="B105" s="65" t="s">
        <v>119</v>
      </c>
      <c r="C105" s="66" t="s">
        <v>120</v>
      </c>
      <c r="D105" s="190" t="s">
        <v>173</v>
      </c>
      <c r="E105" s="191" t="s">
        <v>43</v>
      </c>
      <c r="F105" s="192" t="s">
        <v>265</v>
      </c>
      <c r="G105" s="193" t="s">
        <v>270</v>
      </c>
      <c r="H105" s="194" t="s">
        <v>271</v>
      </c>
      <c r="I105" s="68" t="s">
        <v>177</v>
      </c>
      <c r="J105" s="195">
        <v>2005</v>
      </c>
      <c r="K105" s="196">
        <v>0.75</v>
      </c>
      <c r="L105" s="197">
        <v>1</v>
      </c>
      <c r="M105" s="198" t="s">
        <v>614</v>
      </c>
      <c r="N105" s="199"/>
      <c r="O105" s="200"/>
      <c r="P105" s="201" t="s">
        <v>712</v>
      </c>
      <c r="Q105" s="202" t="s">
        <v>779</v>
      </c>
      <c r="R105" s="203" t="s">
        <v>1180</v>
      </c>
      <c r="S105" s="204">
        <f>IF(R105="U",T105/1.2,T105)</f>
        <v>20</v>
      </c>
      <c r="T105" s="205">
        <v>20</v>
      </c>
      <c r="U105" s="78"/>
      <c r="V105" s="206"/>
      <c r="W105" s="207"/>
      <c r="X105" s="208"/>
      <c r="Y105" s="59"/>
      <c r="Z105" s="82"/>
      <c r="AA105" s="83"/>
      <c r="AB105" s="84"/>
      <c r="AC105" s="85"/>
    </row>
    <row r="106" spans="1:29" ht="15.75" customHeight="1" x14ac:dyDescent="0.2">
      <c r="A106" s="64" t="s">
        <v>118</v>
      </c>
      <c r="B106" s="65" t="s">
        <v>119</v>
      </c>
      <c r="C106" s="66" t="s">
        <v>120</v>
      </c>
      <c r="D106" s="67" t="s">
        <v>173</v>
      </c>
      <c r="E106" s="68" t="s">
        <v>43</v>
      </c>
      <c r="F106" s="69" t="s">
        <v>272</v>
      </c>
      <c r="G106" s="70" t="s">
        <v>273</v>
      </c>
      <c r="H106" s="71" t="s">
        <v>274</v>
      </c>
      <c r="I106" s="68" t="s">
        <v>177</v>
      </c>
      <c r="J106" s="72">
        <v>2003</v>
      </c>
      <c r="K106" s="73">
        <v>0.75</v>
      </c>
      <c r="L106" s="74">
        <v>2</v>
      </c>
      <c r="M106" s="174" t="s">
        <v>614</v>
      </c>
      <c r="N106" s="175"/>
      <c r="O106" s="176"/>
      <c r="P106" s="177" t="s">
        <v>757</v>
      </c>
      <c r="Q106" s="178" t="s">
        <v>780</v>
      </c>
      <c r="R106" s="95" t="s">
        <v>1180</v>
      </c>
      <c r="S106" s="76">
        <f>IF(R106="U",T106/1.2,T106)</f>
        <v>120</v>
      </c>
      <c r="T106" s="77">
        <v>120</v>
      </c>
      <c r="U106" s="78"/>
      <c r="V106" s="79"/>
      <c r="W106" s="80">
        <f>V106*S106</f>
        <v>0</v>
      </c>
      <c r="X106" s="81">
        <f>V106*T106</f>
        <v>0</v>
      </c>
      <c r="Y106" s="59"/>
      <c r="Z106" s="82"/>
      <c r="AA106" s="83"/>
      <c r="AB106" s="84"/>
      <c r="AC106" s="85"/>
    </row>
    <row r="107" spans="1:29" ht="15.75" customHeight="1" x14ac:dyDescent="0.2">
      <c r="A107" s="64" t="s">
        <v>118</v>
      </c>
      <c r="B107" s="65" t="s">
        <v>119</v>
      </c>
      <c r="C107" s="66" t="s">
        <v>120</v>
      </c>
      <c r="D107" s="67" t="s">
        <v>173</v>
      </c>
      <c r="E107" s="68" t="s">
        <v>43</v>
      </c>
      <c r="F107" s="69" t="s">
        <v>272</v>
      </c>
      <c r="G107" s="70" t="s">
        <v>275</v>
      </c>
      <c r="H107" s="71" t="s">
        <v>276</v>
      </c>
      <c r="I107" s="68" t="s">
        <v>177</v>
      </c>
      <c r="J107" s="72">
        <v>2003</v>
      </c>
      <c r="K107" s="73">
        <v>0.75</v>
      </c>
      <c r="L107" s="74">
        <v>1</v>
      </c>
      <c r="M107" s="174" t="s">
        <v>615</v>
      </c>
      <c r="N107" s="175"/>
      <c r="O107" s="176"/>
      <c r="P107" s="177">
        <v>24</v>
      </c>
      <c r="Q107" s="178" t="s">
        <v>781</v>
      </c>
      <c r="R107" s="95" t="s">
        <v>1180</v>
      </c>
      <c r="S107" s="76">
        <f>IF(R107="U",T107/1.2,T107)</f>
        <v>145</v>
      </c>
      <c r="T107" s="77">
        <v>145</v>
      </c>
      <c r="U107" s="78"/>
      <c r="V107" s="79"/>
      <c r="W107" s="80">
        <f>V107*S107</f>
        <v>0</v>
      </c>
      <c r="X107" s="81">
        <f>V107*T107</f>
        <v>0</v>
      </c>
      <c r="Y107" s="59"/>
      <c r="Z107" s="82"/>
      <c r="AA107" s="83"/>
      <c r="AB107" s="84"/>
      <c r="AC107" s="85"/>
    </row>
    <row r="108" spans="1:29" ht="15.75" customHeight="1" x14ac:dyDescent="0.2">
      <c r="A108" s="64" t="s">
        <v>118</v>
      </c>
      <c r="B108" s="65" t="s">
        <v>127</v>
      </c>
      <c r="C108" s="66" t="s">
        <v>120</v>
      </c>
      <c r="D108" s="67" t="s">
        <v>173</v>
      </c>
      <c r="E108" s="68" t="s">
        <v>43</v>
      </c>
      <c r="F108" s="69" t="s">
        <v>277</v>
      </c>
      <c r="G108" s="70" t="s">
        <v>278</v>
      </c>
      <c r="H108" s="71" t="s">
        <v>279</v>
      </c>
      <c r="I108" s="68" t="s">
        <v>177</v>
      </c>
      <c r="J108" s="72">
        <v>2021</v>
      </c>
      <c r="K108" s="73">
        <v>1.5</v>
      </c>
      <c r="L108" s="74">
        <v>3</v>
      </c>
      <c r="M108" s="174" t="s">
        <v>615</v>
      </c>
      <c r="N108" s="175"/>
      <c r="O108" s="176"/>
      <c r="P108" s="177" t="s">
        <v>782</v>
      </c>
      <c r="Q108" s="178" t="s">
        <v>785</v>
      </c>
      <c r="R108" s="95" t="s">
        <v>1181</v>
      </c>
      <c r="S108" s="76">
        <f>IF(R108="U",T108/1.2,T108)</f>
        <v>300</v>
      </c>
      <c r="T108" s="77">
        <v>360</v>
      </c>
      <c r="U108" s="78"/>
      <c r="V108" s="79"/>
      <c r="W108" s="80">
        <f>V108*S108</f>
        <v>0</v>
      </c>
      <c r="X108" s="81">
        <f>V108*T108</f>
        <v>0</v>
      </c>
      <c r="Y108" s="59"/>
      <c r="Z108" s="82"/>
      <c r="AA108" s="83"/>
      <c r="AB108" s="84"/>
      <c r="AC108" s="85"/>
    </row>
    <row r="109" spans="1:29" ht="15.75" customHeight="1" x14ac:dyDescent="0.2">
      <c r="A109" s="64" t="s">
        <v>118</v>
      </c>
      <c r="B109" s="65" t="s">
        <v>127</v>
      </c>
      <c r="C109" s="66" t="s">
        <v>120</v>
      </c>
      <c r="D109" s="67" t="s">
        <v>173</v>
      </c>
      <c r="E109" s="68" t="s">
        <v>43</v>
      </c>
      <c r="F109" s="69" t="s">
        <v>277</v>
      </c>
      <c r="G109" s="70" t="s">
        <v>278</v>
      </c>
      <c r="H109" s="71" t="s">
        <v>279</v>
      </c>
      <c r="I109" s="68" t="s">
        <v>177</v>
      </c>
      <c r="J109" s="72">
        <v>2021</v>
      </c>
      <c r="K109" s="73">
        <v>0.75</v>
      </c>
      <c r="L109" s="74">
        <v>6</v>
      </c>
      <c r="M109" s="174" t="s">
        <v>615</v>
      </c>
      <c r="N109" s="175"/>
      <c r="O109" s="176"/>
      <c r="P109" s="177" t="s">
        <v>782</v>
      </c>
      <c r="Q109" s="178" t="s">
        <v>784</v>
      </c>
      <c r="R109" s="75" t="s">
        <v>1181</v>
      </c>
      <c r="S109" s="76">
        <f>IF(R109="U",T109/1.2,T109)</f>
        <v>150</v>
      </c>
      <c r="T109" s="77">
        <v>180</v>
      </c>
      <c r="U109" s="78"/>
      <c r="V109" s="79"/>
      <c r="W109" s="80">
        <f>V109*S109</f>
        <v>0</v>
      </c>
      <c r="X109" s="81">
        <f>V109*T109</f>
        <v>0</v>
      </c>
      <c r="Y109" s="59"/>
      <c r="Z109" s="82"/>
      <c r="AA109" s="83"/>
      <c r="AB109" s="84"/>
      <c r="AC109" s="85"/>
    </row>
    <row r="110" spans="1:29" ht="15.75" customHeight="1" x14ac:dyDescent="0.2">
      <c r="A110" s="64" t="s">
        <v>118</v>
      </c>
      <c r="B110" s="65" t="s">
        <v>127</v>
      </c>
      <c r="C110" s="66" t="s">
        <v>120</v>
      </c>
      <c r="D110" s="67" t="s">
        <v>173</v>
      </c>
      <c r="E110" s="68" t="s">
        <v>43</v>
      </c>
      <c r="F110" s="69" t="s">
        <v>277</v>
      </c>
      <c r="G110" s="70" t="s">
        <v>278</v>
      </c>
      <c r="H110" s="71" t="s">
        <v>279</v>
      </c>
      <c r="I110" s="68" t="s">
        <v>177</v>
      </c>
      <c r="J110" s="72">
        <v>2021</v>
      </c>
      <c r="K110" s="73">
        <v>0.75</v>
      </c>
      <c r="L110" s="74">
        <v>9</v>
      </c>
      <c r="M110" s="174" t="s">
        <v>615</v>
      </c>
      <c r="N110" s="175"/>
      <c r="O110" s="176"/>
      <c r="P110" s="177" t="s">
        <v>782</v>
      </c>
      <c r="Q110" s="178" t="s">
        <v>783</v>
      </c>
      <c r="R110" s="75" t="s">
        <v>1181</v>
      </c>
      <c r="S110" s="76">
        <f>IF(R110="U",T110/1.2,T110)</f>
        <v>150</v>
      </c>
      <c r="T110" s="77">
        <v>180</v>
      </c>
      <c r="U110" s="78"/>
      <c r="V110" s="79"/>
      <c r="W110" s="80">
        <f>V110*S110</f>
        <v>0</v>
      </c>
      <c r="X110" s="81">
        <f>V110*T110</f>
        <v>0</v>
      </c>
      <c r="Y110" s="59"/>
      <c r="Z110" s="82"/>
      <c r="AA110" s="83"/>
      <c r="AB110" s="84"/>
      <c r="AC110" s="85"/>
    </row>
    <row r="111" spans="1:29" ht="15.75" customHeight="1" x14ac:dyDescent="0.2">
      <c r="A111" s="64" t="s">
        <v>118</v>
      </c>
      <c r="B111" s="65" t="s">
        <v>127</v>
      </c>
      <c r="C111" s="66" t="s">
        <v>135</v>
      </c>
      <c r="D111" s="190" t="s">
        <v>173</v>
      </c>
      <c r="E111" s="191" t="s">
        <v>43</v>
      </c>
      <c r="F111" s="192" t="s">
        <v>277</v>
      </c>
      <c r="G111" s="193" t="s">
        <v>278</v>
      </c>
      <c r="H111" s="194" t="s">
        <v>280</v>
      </c>
      <c r="I111" s="68" t="s">
        <v>177</v>
      </c>
      <c r="J111" s="195">
        <v>2000</v>
      </c>
      <c r="K111" s="196">
        <v>0.75</v>
      </c>
      <c r="L111" s="197">
        <v>0</v>
      </c>
      <c r="M111" s="198" t="s">
        <v>615</v>
      </c>
      <c r="N111" s="199"/>
      <c r="O111" s="200"/>
      <c r="P111" s="201">
        <v>36</v>
      </c>
      <c r="Q111" s="202" t="s">
        <v>786</v>
      </c>
      <c r="R111" s="203" t="s">
        <v>1180</v>
      </c>
      <c r="S111" s="204">
        <f>IF(R111="U",T111/1.2,T111)</f>
        <v>350</v>
      </c>
      <c r="T111" s="205">
        <v>350</v>
      </c>
      <c r="U111" s="78"/>
      <c r="V111" s="206"/>
      <c r="W111" s="207">
        <f>V111*S111</f>
        <v>0</v>
      </c>
      <c r="X111" s="208">
        <f>V111*T111</f>
        <v>0</v>
      </c>
      <c r="Y111" s="59"/>
      <c r="Z111" s="82"/>
      <c r="AA111" s="83"/>
      <c r="AB111" s="84"/>
      <c r="AC111" s="85"/>
    </row>
    <row r="112" spans="1:29" ht="15.75" customHeight="1" x14ac:dyDescent="0.2">
      <c r="A112" s="64" t="s">
        <v>118</v>
      </c>
      <c r="B112" s="65" t="s">
        <v>127</v>
      </c>
      <c r="C112" s="66" t="s">
        <v>120</v>
      </c>
      <c r="D112" s="67" t="s">
        <v>173</v>
      </c>
      <c r="E112" s="68" t="s">
        <v>43</v>
      </c>
      <c r="F112" s="69" t="s">
        <v>277</v>
      </c>
      <c r="G112" s="70" t="s">
        <v>281</v>
      </c>
      <c r="H112" s="71" t="s">
        <v>282</v>
      </c>
      <c r="I112" s="68" t="s">
        <v>177</v>
      </c>
      <c r="J112" s="72">
        <v>2014</v>
      </c>
      <c r="K112" s="73">
        <v>0.75</v>
      </c>
      <c r="L112" s="74">
        <v>2</v>
      </c>
      <c r="M112" s="174" t="s">
        <v>614</v>
      </c>
      <c r="N112" s="175"/>
      <c r="O112" s="176"/>
      <c r="P112" s="177">
        <v>1</v>
      </c>
      <c r="Q112" s="178" t="s">
        <v>787</v>
      </c>
      <c r="R112" s="95" t="s">
        <v>1180</v>
      </c>
      <c r="S112" s="76">
        <f>IF(R112="U",T112/1.2,T112)</f>
        <v>150</v>
      </c>
      <c r="T112" s="77">
        <v>150</v>
      </c>
      <c r="U112" s="78"/>
      <c r="V112" s="79"/>
      <c r="W112" s="80">
        <f>V112*S112</f>
        <v>0</v>
      </c>
      <c r="X112" s="81">
        <f>V112*T112</f>
        <v>0</v>
      </c>
      <c r="Y112" s="59"/>
      <c r="Z112" s="82"/>
      <c r="AA112" s="83"/>
      <c r="AB112" s="84"/>
      <c r="AC112" s="85"/>
    </row>
    <row r="113" spans="1:29" ht="15.75" customHeight="1" x14ac:dyDescent="0.2">
      <c r="A113" s="64" t="s">
        <v>118</v>
      </c>
      <c r="B113" s="65" t="s">
        <v>119</v>
      </c>
      <c r="C113" s="66" t="s">
        <v>120</v>
      </c>
      <c r="D113" s="67" t="s">
        <v>173</v>
      </c>
      <c r="E113" s="68" t="s">
        <v>43</v>
      </c>
      <c r="F113" s="69" t="s">
        <v>277</v>
      </c>
      <c r="G113" s="70" t="s">
        <v>283</v>
      </c>
      <c r="H113" s="71" t="s">
        <v>284</v>
      </c>
      <c r="I113" s="68" t="s">
        <v>177</v>
      </c>
      <c r="J113" s="72">
        <v>1988</v>
      </c>
      <c r="K113" s="73">
        <v>0.75</v>
      </c>
      <c r="L113" s="74">
        <v>1</v>
      </c>
      <c r="M113" s="174" t="s">
        <v>626</v>
      </c>
      <c r="N113" s="175" t="s">
        <v>645</v>
      </c>
      <c r="O113" s="176" t="s">
        <v>617</v>
      </c>
      <c r="P113" s="177" t="s">
        <v>708</v>
      </c>
      <c r="Q113" s="178" t="s">
        <v>788</v>
      </c>
      <c r="R113" s="95" t="s">
        <v>1180</v>
      </c>
      <c r="S113" s="76">
        <f>IF(R113="U",T113/1.2,T113)</f>
        <v>15</v>
      </c>
      <c r="T113" s="77">
        <v>15</v>
      </c>
      <c r="U113" s="78"/>
      <c r="V113" s="79"/>
      <c r="W113" s="80">
        <f>V113*S113</f>
        <v>0</v>
      </c>
      <c r="X113" s="81">
        <f>V113*T113</f>
        <v>0</v>
      </c>
      <c r="Y113" s="59"/>
      <c r="Z113" s="82"/>
      <c r="AA113" s="83"/>
      <c r="AB113" s="84"/>
      <c r="AC113" s="85"/>
    </row>
    <row r="114" spans="1:29" ht="15.75" customHeight="1" x14ac:dyDescent="0.2">
      <c r="A114" s="64" t="s">
        <v>118</v>
      </c>
      <c r="B114" s="65" t="s">
        <v>127</v>
      </c>
      <c r="C114" s="66" t="s">
        <v>135</v>
      </c>
      <c r="D114" s="67" t="s">
        <v>173</v>
      </c>
      <c r="E114" s="68" t="s">
        <v>43</v>
      </c>
      <c r="F114" s="69" t="s">
        <v>277</v>
      </c>
      <c r="G114" s="70" t="s">
        <v>285</v>
      </c>
      <c r="H114" s="71" t="s">
        <v>286</v>
      </c>
      <c r="I114" s="68" t="s">
        <v>177</v>
      </c>
      <c r="J114" s="72">
        <v>1976</v>
      </c>
      <c r="K114" s="73">
        <v>0.75</v>
      </c>
      <c r="L114" s="74">
        <v>1</v>
      </c>
      <c r="M114" s="174" t="s">
        <v>626</v>
      </c>
      <c r="N114" s="175"/>
      <c r="O114" s="176"/>
      <c r="P114" s="177" t="s">
        <v>789</v>
      </c>
      <c r="Q114" s="178" t="s">
        <v>790</v>
      </c>
      <c r="R114" s="95" t="s">
        <v>1180</v>
      </c>
      <c r="S114" s="76">
        <f>IF(R114="U",T114/1.2,T114)</f>
        <v>130</v>
      </c>
      <c r="T114" s="77">
        <v>130</v>
      </c>
      <c r="U114" s="78"/>
      <c r="V114" s="79"/>
      <c r="W114" s="80">
        <f>V114*S114</f>
        <v>0</v>
      </c>
      <c r="X114" s="81">
        <f>V114*T114</f>
        <v>0</v>
      </c>
      <c r="Y114" s="59"/>
      <c r="Z114" s="82"/>
      <c r="AA114" s="83"/>
      <c r="AB114" s="84"/>
      <c r="AC114" s="85"/>
    </row>
    <row r="115" spans="1:29" ht="15.75" customHeight="1" x14ac:dyDescent="0.2">
      <c r="A115" s="64" t="s">
        <v>118</v>
      </c>
      <c r="B115" s="65" t="s">
        <v>119</v>
      </c>
      <c r="C115" s="66" t="s">
        <v>120</v>
      </c>
      <c r="D115" s="67" t="s">
        <v>173</v>
      </c>
      <c r="E115" s="68" t="s">
        <v>43</v>
      </c>
      <c r="F115" s="69"/>
      <c r="G115" s="70" t="s">
        <v>287</v>
      </c>
      <c r="H115" s="71" t="s">
        <v>288</v>
      </c>
      <c r="I115" s="68" t="s">
        <v>177</v>
      </c>
      <c r="J115" s="72">
        <v>1974</v>
      </c>
      <c r="K115" s="73">
        <v>0.75</v>
      </c>
      <c r="L115" s="74">
        <v>1</v>
      </c>
      <c r="M115" s="174" t="s">
        <v>614</v>
      </c>
      <c r="N115" s="175"/>
      <c r="O115" s="176" t="s">
        <v>619</v>
      </c>
      <c r="P115" s="177" t="s">
        <v>789</v>
      </c>
      <c r="Q115" s="178" t="s">
        <v>791</v>
      </c>
      <c r="R115" s="95" t="s">
        <v>1180</v>
      </c>
      <c r="S115" s="76">
        <f>IF(R115="U",T115/1.2,T115)</f>
        <v>60</v>
      </c>
      <c r="T115" s="77">
        <v>60</v>
      </c>
      <c r="U115" s="78"/>
      <c r="V115" s="79"/>
      <c r="W115" s="80">
        <f>V115*S115</f>
        <v>0</v>
      </c>
      <c r="X115" s="81">
        <f>V115*T115</f>
        <v>0</v>
      </c>
      <c r="Y115" s="59"/>
      <c r="Z115" s="82"/>
      <c r="AA115" s="83"/>
      <c r="AB115" s="84"/>
      <c r="AC115" s="85"/>
    </row>
    <row r="116" spans="1:29" ht="15.75" customHeight="1" x14ac:dyDescent="0.2">
      <c r="A116" s="64" t="s">
        <v>118</v>
      </c>
      <c r="B116" s="65" t="s">
        <v>119</v>
      </c>
      <c r="C116" s="66" t="s">
        <v>120</v>
      </c>
      <c r="D116" s="67" t="s">
        <v>173</v>
      </c>
      <c r="E116" s="68" t="s">
        <v>289</v>
      </c>
      <c r="F116" s="69"/>
      <c r="G116" s="70" t="s">
        <v>290</v>
      </c>
      <c r="H116" s="71" t="s">
        <v>291</v>
      </c>
      <c r="I116" s="68" t="s">
        <v>154</v>
      </c>
      <c r="J116" s="72">
        <v>2021</v>
      </c>
      <c r="K116" s="73">
        <v>0.75</v>
      </c>
      <c r="L116" s="74">
        <v>11</v>
      </c>
      <c r="M116" s="174" t="s">
        <v>615</v>
      </c>
      <c r="N116" s="175"/>
      <c r="O116" s="176"/>
      <c r="P116" s="177" t="s">
        <v>794</v>
      </c>
      <c r="Q116" s="178" t="s">
        <v>795</v>
      </c>
      <c r="R116" s="95" t="s">
        <v>1181</v>
      </c>
      <c r="S116" s="76">
        <f>IF(R116="U",T116/1.2,T116)</f>
        <v>91.666666666666671</v>
      </c>
      <c r="T116" s="77">
        <v>110</v>
      </c>
      <c r="U116" s="78"/>
      <c r="V116" s="79"/>
      <c r="W116" s="80">
        <f>V116*S116</f>
        <v>0</v>
      </c>
      <c r="X116" s="81">
        <f>V116*T116</f>
        <v>0</v>
      </c>
      <c r="Y116" s="59"/>
      <c r="Z116" s="82"/>
      <c r="AA116" s="83"/>
      <c r="AB116" s="84"/>
      <c r="AC116" s="85"/>
    </row>
    <row r="117" spans="1:29" ht="15.75" customHeight="1" x14ac:dyDescent="0.2">
      <c r="A117" s="64" t="s">
        <v>118</v>
      </c>
      <c r="B117" s="65" t="s">
        <v>127</v>
      </c>
      <c r="C117" s="66" t="s">
        <v>120</v>
      </c>
      <c r="D117" s="67" t="s">
        <v>173</v>
      </c>
      <c r="E117" s="68" t="s">
        <v>289</v>
      </c>
      <c r="F117" s="69"/>
      <c r="G117" s="70" t="s">
        <v>292</v>
      </c>
      <c r="H117" s="71" t="s">
        <v>293</v>
      </c>
      <c r="I117" s="68" t="s">
        <v>152</v>
      </c>
      <c r="J117" s="72">
        <v>2014</v>
      </c>
      <c r="K117" s="73">
        <v>0.75</v>
      </c>
      <c r="L117" s="74">
        <v>1</v>
      </c>
      <c r="M117" s="174">
        <v>-0.5</v>
      </c>
      <c r="N117" s="175" t="s">
        <v>646</v>
      </c>
      <c r="O117" s="176"/>
      <c r="P117" s="177">
        <v>13</v>
      </c>
      <c r="Q117" s="178" t="s">
        <v>796</v>
      </c>
      <c r="R117" s="95" t="s">
        <v>1180</v>
      </c>
      <c r="S117" s="76">
        <f>IF(R117="U",T117/1.2,T117)</f>
        <v>340</v>
      </c>
      <c r="T117" s="77">
        <v>340</v>
      </c>
      <c r="U117" s="78"/>
      <c r="V117" s="79"/>
      <c r="W117" s="80">
        <f>V117*S117</f>
        <v>0</v>
      </c>
      <c r="X117" s="81">
        <f>V117*T117</f>
        <v>0</v>
      </c>
      <c r="Y117" s="59"/>
      <c r="Z117" s="82"/>
      <c r="AA117" s="83"/>
      <c r="AB117" s="84"/>
      <c r="AC117" s="85"/>
    </row>
    <row r="118" spans="1:29" ht="15.75" customHeight="1" x14ac:dyDescent="0.2">
      <c r="A118" s="64" t="s">
        <v>118</v>
      </c>
      <c r="B118" s="65" t="s">
        <v>127</v>
      </c>
      <c r="C118" s="66" t="s">
        <v>120</v>
      </c>
      <c r="D118" s="67" t="s">
        <v>173</v>
      </c>
      <c r="E118" s="68" t="s">
        <v>289</v>
      </c>
      <c r="F118" s="69"/>
      <c r="G118" s="70" t="s">
        <v>292</v>
      </c>
      <c r="H118" s="71" t="s">
        <v>293</v>
      </c>
      <c r="I118" s="68" t="s">
        <v>152</v>
      </c>
      <c r="J118" s="72">
        <v>2016</v>
      </c>
      <c r="K118" s="73">
        <v>0.75</v>
      </c>
      <c r="L118" s="74">
        <v>1</v>
      </c>
      <c r="M118" s="174">
        <v>-0.5</v>
      </c>
      <c r="N118" s="175"/>
      <c r="O118" s="176"/>
      <c r="P118" s="177">
        <v>13</v>
      </c>
      <c r="Q118" s="178" t="s">
        <v>797</v>
      </c>
      <c r="R118" s="95" t="s">
        <v>1180</v>
      </c>
      <c r="S118" s="76">
        <f>IF(R118="U",T118/1.2,T118)</f>
        <v>300</v>
      </c>
      <c r="T118" s="77">
        <v>300</v>
      </c>
      <c r="U118" s="78"/>
      <c r="V118" s="79"/>
      <c r="W118" s="80">
        <f>V118*S118</f>
        <v>0</v>
      </c>
      <c r="X118" s="81">
        <f>V118*T118</f>
        <v>0</v>
      </c>
      <c r="Y118" s="59"/>
      <c r="Z118" s="82"/>
      <c r="AA118" s="83"/>
      <c r="AB118" s="84"/>
      <c r="AC118" s="85"/>
    </row>
    <row r="119" spans="1:29" ht="15.75" customHeight="1" x14ac:dyDescent="0.2">
      <c r="A119" s="64" t="s">
        <v>118</v>
      </c>
      <c r="B119" s="65" t="s">
        <v>127</v>
      </c>
      <c r="C119" s="66" t="s">
        <v>120</v>
      </c>
      <c r="D119" s="67" t="s">
        <v>173</v>
      </c>
      <c r="E119" s="68" t="s">
        <v>289</v>
      </c>
      <c r="F119" s="69"/>
      <c r="G119" s="70" t="s">
        <v>292</v>
      </c>
      <c r="H119" s="71" t="s">
        <v>293</v>
      </c>
      <c r="I119" s="68" t="s">
        <v>152</v>
      </c>
      <c r="J119" s="72">
        <v>2017</v>
      </c>
      <c r="K119" s="73">
        <v>0.75</v>
      </c>
      <c r="L119" s="74">
        <v>1</v>
      </c>
      <c r="M119" s="174">
        <v>-0.5</v>
      </c>
      <c r="N119" s="175"/>
      <c r="O119" s="176"/>
      <c r="P119" s="177">
        <v>13</v>
      </c>
      <c r="Q119" s="178" t="s">
        <v>799</v>
      </c>
      <c r="R119" s="95" t="s">
        <v>1180</v>
      </c>
      <c r="S119" s="76">
        <f>IF(R119="U",T119/1.2,T119)</f>
        <v>280</v>
      </c>
      <c r="T119" s="77">
        <v>280</v>
      </c>
      <c r="U119" s="78"/>
      <c r="V119" s="79"/>
      <c r="W119" s="80">
        <f>V119*S119</f>
        <v>0</v>
      </c>
      <c r="X119" s="81">
        <f>V119*T119</f>
        <v>0</v>
      </c>
      <c r="Y119" s="59"/>
      <c r="Z119" s="82"/>
      <c r="AA119" s="83"/>
      <c r="AB119" s="84"/>
      <c r="AC119" s="85"/>
    </row>
    <row r="120" spans="1:29" ht="15.75" customHeight="1" x14ac:dyDescent="0.2">
      <c r="A120" s="64" t="s">
        <v>118</v>
      </c>
      <c r="B120" s="65" t="s">
        <v>119</v>
      </c>
      <c r="C120" s="66" t="s">
        <v>120</v>
      </c>
      <c r="D120" s="67" t="s">
        <v>173</v>
      </c>
      <c r="E120" s="68" t="s">
        <v>289</v>
      </c>
      <c r="F120" s="69"/>
      <c r="G120" s="70" t="s">
        <v>294</v>
      </c>
      <c r="H120" s="71" t="s">
        <v>295</v>
      </c>
      <c r="I120" s="68" t="s">
        <v>154</v>
      </c>
      <c r="J120" s="72">
        <v>1973</v>
      </c>
      <c r="K120" s="73">
        <v>0.75</v>
      </c>
      <c r="L120" s="74">
        <v>1</v>
      </c>
      <c r="M120" s="174">
        <v>-2.5</v>
      </c>
      <c r="N120" s="175"/>
      <c r="O120" s="176" t="s">
        <v>619</v>
      </c>
      <c r="P120" s="177" t="s">
        <v>789</v>
      </c>
      <c r="Q120" s="178" t="s">
        <v>800</v>
      </c>
      <c r="R120" s="75" t="s">
        <v>1180</v>
      </c>
      <c r="S120" s="76">
        <f>IF(R120="U",T120/1.2,T120)</f>
        <v>120</v>
      </c>
      <c r="T120" s="77">
        <v>120</v>
      </c>
      <c r="U120" s="78"/>
      <c r="V120" s="79"/>
      <c r="W120" s="80">
        <f>V120*S120</f>
        <v>0</v>
      </c>
      <c r="X120" s="81">
        <f>V120*T120</f>
        <v>0</v>
      </c>
      <c r="Y120" s="59"/>
      <c r="Z120" s="82"/>
      <c r="AA120" s="83"/>
      <c r="AB120" s="84"/>
      <c r="AC120" s="85"/>
    </row>
    <row r="121" spans="1:29" ht="15.75" customHeight="1" x14ac:dyDescent="0.2">
      <c r="A121" s="64" t="s">
        <v>118</v>
      </c>
      <c r="B121" s="65" t="s">
        <v>119</v>
      </c>
      <c r="C121" s="66" t="s">
        <v>120</v>
      </c>
      <c r="D121" s="67" t="s">
        <v>173</v>
      </c>
      <c r="E121" s="68" t="s">
        <v>289</v>
      </c>
      <c r="F121" s="69"/>
      <c r="G121" s="70" t="s">
        <v>296</v>
      </c>
      <c r="H121" s="71" t="s">
        <v>297</v>
      </c>
      <c r="I121" s="68" t="s">
        <v>154</v>
      </c>
      <c r="J121" s="72">
        <v>1974</v>
      </c>
      <c r="K121" s="73">
        <v>0.75</v>
      </c>
      <c r="L121" s="74">
        <v>1</v>
      </c>
      <c r="M121" s="174">
        <v>-1.5</v>
      </c>
      <c r="N121" s="175"/>
      <c r="O121" s="176"/>
      <c r="P121" s="177" t="s">
        <v>798</v>
      </c>
      <c r="Q121" s="178" t="s">
        <v>801</v>
      </c>
      <c r="R121" s="95" t="s">
        <v>1180</v>
      </c>
      <c r="S121" s="76">
        <f>IF(R121="U",T121/1.2,T121)</f>
        <v>480</v>
      </c>
      <c r="T121" s="77">
        <v>480</v>
      </c>
      <c r="U121" s="78"/>
      <c r="V121" s="79"/>
      <c r="W121" s="80">
        <f>V121*S121</f>
        <v>0</v>
      </c>
      <c r="X121" s="81">
        <f>V121*T121</f>
        <v>0</v>
      </c>
      <c r="Y121" s="59"/>
      <c r="Z121" s="82"/>
      <c r="AA121" s="83"/>
      <c r="AB121" s="84"/>
      <c r="AC121" s="85"/>
    </row>
    <row r="122" spans="1:29" ht="15.75" customHeight="1" x14ac:dyDescent="0.2">
      <c r="A122" s="64" t="s">
        <v>118</v>
      </c>
      <c r="B122" s="65" t="s">
        <v>127</v>
      </c>
      <c r="C122" s="66" t="s">
        <v>120</v>
      </c>
      <c r="D122" s="67" t="s">
        <v>173</v>
      </c>
      <c r="E122" s="68" t="s">
        <v>289</v>
      </c>
      <c r="F122" s="69"/>
      <c r="G122" s="70" t="s">
        <v>298</v>
      </c>
      <c r="H122" s="71" t="s">
        <v>299</v>
      </c>
      <c r="I122" s="68" t="s">
        <v>152</v>
      </c>
      <c r="J122" s="72">
        <v>2020</v>
      </c>
      <c r="K122" s="73">
        <v>0.75</v>
      </c>
      <c r="L122" s="74">
        <v>1</v>
      </c>
      <c r="M122" s="174" t="s">
        <v>615</v>
      </c>
      <c r="N122" s="175"/>
      <c r="O122" s="176"/>
      <c r="P122" s="177" t="s">
        <v>802</v>
      </c>
      <c r="Q122" s="178" t="s">
        <v>803</v>
      </c>
      <c r="R122" s="75" t="s">
        <v>1181</v>
      </c>
      <c r="S122" s="76">
        <f>IF(R122="U",T122/1.2,T122)</f>
        <v>383.33333333333337</v>
      </c>
      <c r="T122" s="77">
        <v>460</v>
      </c>
      <c r="U122" s="78"/>
      <c r="V122" s="79"/>
      <c r="W122" s="80">
        <f>V122*S122</f>
        <v>0</v>
      </c>
      <c r="X122" s="81">
        <f>V122*T122</f>
        <v>0</v>
      </c>
      <c r="Y122" s="59"/>
      <c r="Z122" s="82"/>
      <c r="AA122" s="83"/>
      <c r="AB122" s="84"/>
      <c r="AC122" s="85"/>
    </row>
    <row r="123" spans="1:29" ht="15.75" customHeight="1" x14ac:dyDescent="0.2">
      <c r="A123" s="64" t="s">
        <v>118</v>
      </c>
      <c r="B123" s="65" t="s">
        <v>127</v>
      </c>
      <c r="C123" s="66" t="s">
        <v>120</v>
      </c>
      <c r="D123" s="67" t="s">
        <v>173</v>
      </c>
      <c r="E123" s="68" t="s">
        <v>289</v>
      </c>
      <c r="F123" s="69"/>
      <c r="G123" s="70" t="s">
        <v>298</v>
      </c>
      <c r="H123" s="71" t="s">
        <v>300</v>
      </c>
      <c r="I123" s="68" t="s">
        <v>152</v>
      </c>
      <c r="J123" s="72">
        <v>2020</v>
      </c>
      <c r="K123" s="73">
        <v>0.75</v>
      </c>
      <c r="L123" s="74">
        <v>1</v>
      </c>
      <c r="M123" s="174" t="s">
        <v>615</v>
      </c>
      <c r="N123" s="175"/>
      <c r="O123" s="176"/>
      <c r="P123" s="177" t="s">
        <v>802</v>
      </c>
      <c r="Q123" s="178" t="s">
        <v>804</v>
      </c>
      <c r="R123" s="75" t="s">
        <v>1181</v>
      </c>
      <c r="S123" s="76">
        <f>IF(R123="U",T123/1.2,T123)</f>
        <v>208.33333333333334</v>
      </c>
      <c r="T123" s="77">
        <v>250</v>
      </c>
      <c r="U123" s="78"/>
      <c r="V123" s="79"/>
      <c r="W123" s="80">
        <f>V123*S123</f>
        <v>0</v>
      </c>
      <c r="X123" s="81">
        <f>V123*T123</f>
        <v>0</v>
      </c>
      <c r="Y123" s="59"/>
      <c r="Z123" s="82"/>
      <c r="AA123" s="83"/>
      <c r="AB123" s="84"/>
      <c r="AC123" s="85"/>
    </row>
    <row r="124" spans="1:29" ht="15.75" customHeight="1" x14ac:dyDescent="0.2">
      <c r="A124" s="64" t="s">
        <v>118</v>
      </c>
      <c r="B124" s="65" t="s">
        <v>119</v>
      </c>
      <c r="C124" s="66" t="s">
        <v>120</v>
      </c>
      <c r="D124" s="67" t="s">
        <v>173</v>
      </c>
      <c r="E124" s="68" t="s">
        <v>289</v>
      </c>
      <c r="F124" s="69"/>
      <c r="G124" s="70" t="s">
        <v>298</v>
      </c>
      <c r="H124" s="71" t="s">
        <v>301</v>
      </c>
      <c r="I124" s="68" t="s">
        <v>154</v>
      </c>
      <c r="J124" s="72">
        <v>2020</v>
      </c>
      <c r="K124" s="73">
        <v>0.75</v>
      </c>
      <c r="L124" s="74">
        <v>1</v>
      </c>
      <c r="M124" s="174" t="s">
        <v>615</v>
      </c>
      <c r="N124" s="175"/>
      <c r="O124" s="176"/>
      <c r="P124" s="177" t="s">
        <v>802</v>
      </c>
      <c r="Q124" s="178" t="s">
        <v>806</v>
      </c>
      <c r="R124" s="75" t="s">
        <v>1181</v>
      </c>
      <c r="S124" s="76">
        <f>IF(R124="U",T124/1.2,T124)</f>
        <v>66.666666666666671</v>
      </c>
      <c r="T124" s="77">
        <v>80</v>
      </c>
      <c r="U124" s="78"/>
      <c r="V124" s="79"/>
      <c r="W124" s="80">
        <f>V124*S124</f>
        <v>0</v>
      </c>
      <c r="X124" s="81">
        <f>V124*T124</f>
        <v>0</v>
      </c>
      <c r="Y124" s="59"/>
      <c r="Z124" s="82"/>
      <c r="AA124" s="83"/>
      <c r="AB124" s="84"/>
      <c r="AC124" s="85"/>
    </row>
    <row r="125" spans="1:29" ht="15.75" customHeight="1" x14ac:dyDescent="0.2">
      <c r="A125" s="64" t="s">
        <v>118</v>
      </c>
      <c r="B125" s="65" t="s">
        <v>127</v>
      </c>
      <c r="C125" s="66" t="s">
        <v>120</v>
      </c>
      <c r="D125" s="67" t="s">
        <v>173</v>
      </c>
      <c r="E125" s="68" t="s">
        <v>289</v>
      </c>
      <c r="F125" s="69"/>
      <c r="G125" s="70" t="s">
        <v>302</v>
      </c>
      <c r="H125" s="71" t="s">
        <v>303</v>
      </c>
      <c r="I125" s="68" t="s">
        <v>152</v>
      </c>
      <c r="J125" s="72">
        <v>2019</v>
      </c>
      <c r="K125" s="73">
        <v>0.75</v>
      </c>
      <c r="L125" s="74">
        <v>3</v>
      </c>
      <c r="M125" s="174" t="s">
        <v>615</v>
      </c>
      <c r="N125" s="175"/>
      <c r="O125" s="176"/>
      <c r="P125" s="177" t="s">
        <v>805</v>
      </c>
      <c r="Q125" s="178" t="s">
        <v>807</v>
      </c>
      <c r="R125" s="75" t="s">
        <v>1180</v>
      </c>
      <c r="S125" s="76">
        <f>IF(R125="U",T125/1.2,T125)</f>
        <v>160</v>
      </c>
      <c r="T125" s="77">
        <v>160</v>
      </c>
      <c r="U125" s="78"/>
      <c r="V125" s="79"/>
      <c r="W125" s="80">
        <f>V125*S125</f>
        <v>0</v>
      </c>
      <c r="X125" s="81">
        <f>V125*T125</f>
        <v>0</v>
      </c>
      <c r="Y125" s="59"/>
      <c r="Z125" s="82"/>
      <c r="AA125" s="83"/>
      <c r="AB125" s="84"/>
      <c r="AC125" s="85"/>
    </row>
    <row r="126" spans="1:29" ht="15.75" customHeight="1" x14ac:dyDescent="0.2">
      <c r="A126" s="64" t="s">
        <v>118</v>
      </c>
      <c r="B126" s="65" t="s">
        <v>127</v>
      </c>
      <c r="C126" s="66" t="s">
        <v>120</v>
      </c>
      <c r="D126" s="67" t="s">
        <v>173</v>
      </c>
      <c r="E126" s="68" t="s">
        <v>289</v>
      </c>
      <c r="F126" s="69"/>
      <c r="G126" s="70" t="s">
        <v>302</v>
      </c>
      <c r="H126" s="71" t="s">
        <v>304</v>
      </c>
      <c r="I126" s="68" t="s">
        <v>152</v>
      </c>
      <c r="J126" s="72">
        <v>2019</v>
      </c>
      <c r="K126" s="73">
        <v>0.75</v>
      </c>
      <c r="L126" s="74">
        <v>1</v>
      </c>
      <c r="M126" s="174" t="s">
        <v>615</v>
      </c>
      <c r="N126" s="175"/>
      <c r="O126" s="176"/>
      <c r="P126" s="177" t="s">
        <v>805</v>
      </c>
      <c r="Q126" s="178" t="s">
        <v>808</v>
      </c>
      <c r="R126" s="75" t="s">
        <v>1180</v>
      </c>
      <c r="S126" s="76">
        <f>IF(R126="U",T126/1.2,T126)</f>
        <v>350</v>
      </c>
      <c r="T126" s="77">
        <v>350</v>
      </c>
      <c r="U126" s="78"/>
      <c r="V126" s="79"/>
      <c r="W126" s="80">
        <f>V126*S126</f>
        <v>0</v>
      </c>
      <c r="X126" s="81">
        <f>V126*T126</f>
        <v>0</v>
      </c>
      <c r="Y126" s="59"/>
      <c r="Z126" s="82"/>
      <c r="AA126" s="83"/>
      <c r="AB126" s="84"/>
      <c r="AC126" s="85"/>
    </row>
    <row r="127" spans="1:29" ht="15.75" customHeight="1" x14ac:dyDescent="0.2">
      <c r="A127" s="64" t="s">
        <v>118</v>
      </c>
      <c r="B127" s="65" t="s">
        <v>119</v>
      </c>
      <c r="C127" s="66" t="s">
        <v>120</v>
      </c>
      <c r="D127" s="67" t="s">
        <v>173</v>
      </c>
      <c r="E127" s="68" t="s">
        <v>289</v>
      </c>
      <c r="F127" s="69"/>
      <c r="G127" s="70" t="s">
        <v>305</v>
      </c>
      <c r="H127" s="71" t="s">
        <v>1182</v>
      </c>
      <c r="I127" s="68" t="s">
        <v>154</v>
      </c>
      <c r="J127" s="72">
        <v>2011</v>
      </c>
      <c r="K127" s="73">
        <v>0.75</v>
      </c>
      <c r="L127" s="74">
        <v>1</v>
      </c>
      <c r="M127" s="174">
        <v>-1</v>
      </c>
      <c r="N127" s="175"/>
      <c r="O127" s="176" t="s">
        <v>636</v>
      </c>
      <c r="P127" s="177">
        <v>30</v>
      </c>
      <c r="Q127" s="178" t="s">
        <v>809</v>
      </c>
      <c r="R127" s="75" t="s">
        <v>1180</v>
      </c>
      <c r="S127" s="76">
        <f>IF(R127="U",T127/1.2,T127)</f>
        <v>230</v>
      </c>
      <c r="T127" s="77">
        <v>230</v>
      </c>
      <c r="U127" s="78"/>
      <c r="V127" s="79"/>
      <c r="W127" s="80">
        <f>V127*S127</f>
        <v>0</v>
      </c>
      <c r="X127" s="81">
        <f>V127*T127</f>
        <v>0</v>
      </c>
      <c r="Y127" s="59"/>
      <c r="Z127" s="82"/>
      <c r="AA127" s="83"/>
      <c r="AB127" s="84"/>
      <c r="AC127" s="85"/>
    </row>
    <row r="128" spans="1:29" ht="15.75" customHeight="1" x14ac:dyDescent="0.2">
      <c r="A128" s="64" t="s">
        <v>118</v>
      </c>
      <c r="B128" s="65" t="s">
        <v>119</v>
      </c>
      <c r="C128" s="66" t="s">
        <v>120</v>
      </c>
      <c r="D128" s="67" t="s">
        <v>173</v>
      </c>
      <c r="E128" s="68" t="s">
        <v>289</v>
      </c>
      <c r="F128" s="69"/>
      <c r="G128" s="70" t="s">
        <v>306</v>
      </c>
      <c r="H128" s="71" t="s">
        <v>307</v>
      </c>
      <c r="I128" s="68" t="s">
        <v>154</v>
      </c>
      <c r="J128" s="72">
        <v>2020</v>
      </c>
      <c r="K128" s="73">
        <v>0.75</v>
      </c>
      <c r="L128" s="74">
        <v>1</v>
      </c>
      <c r="M128" s="174" t="s">
        <v>615</v>
      </c>
      <c r="N128" s="175"/>
      <c r="O128" s="176"/>
      <c r="P128" s="177" t="s">
        <v>810</v>
      </c>
      <c r="Q128" s="178" t="s">
        <v>811</v>
      </c>
      <c r="R128" s="75" t="s">
        <v>1181</v>
      </c>
      <c r="S128" s="76">
        <f>IF(R128="U",T128/1.2,T128)</f>
        <v>1700</v>
      </c>
      <c r="T128" s="77">
        <v>2040</v>
      </c>
      <c r="U128" s="78"/>
      <c r="V128" s="79"/>
      <c r="W128" s="80">
        <f>V128*S128</f>
        <v>0</v>
      </c>
      <c r="X128" s="81">
        <f>V128*T128</f>
        <v>0</v>
      </c>
      <c r="Y128" s="59"/>
      <c r="Z128" s="82"/>
      <c r="AA128" s="83"/>
      <c r="AB128" s="84"/>
      <c r="AC128" s="85"/>
    </row>
    <row r="129" spans="1:29" ht="15.75" customHeight="1" x14ac:dyDescent="0.2">
      <c r="A129" s="64" t="s">
        <v>118</v>
      </c>
      <c r="B129" s="65" t="s">
        <v>127</v>
      </c>
      <c r="C129" s="66" t="s">
        <v>120</v>
      </c>
      <c r="D129" s="67" t="s">
        <v>173</v>
      </c>
      <c r="E129" s="68" t="s">
        <v>289</v>
      </c>
      <c r="F129" s="69"/>
      <c r="G129" s="70" t="s">
        <v>308</v>
      </c>
      <c r="H129" s="71" t="s">
        <v>309</v>
      </c>
      <c r="I129" s="68" t="s">
        <v>152</v>
      </c>
      <c r="J129" s="72">
        <v>2019</v>
      </c>
      <c r="K129" s="73">
        <v>0.75</v>
      </c>
      <c r="L129" s="74">
        <v>1</v>
      </c>
      <c r="M129" s="174" t="s">
        <v>615</v>
      </c>
      <c r="N129" s="175"/>
      <c r="O129" s="176"/>
      <c r="P129" s="177" t="s">
        <v>812</v>
      </c>
      <c r="Q129" s="178" t="s">
        <v>813</v>
      </c>
      <c r="R129" s="75" t="s">
        <v>1180</v>
      </c>
      <c r="S129" s="76">
        <f>IF(R129="U",T129/1.2,T129)</f>
        <v>720</v>
      </c>
      <c r="T129" s="77">
        <v>720</v>
      </c>
      <c r="U129" s="78"/>
      <c r="V129" s="79"/>
      <c r="W129" s="80">
        <f>V129*S129</f>
        <v>0</v>
      </c>
      <c r="X129" s="81">
        <f>V129*T129</f>
        <v>0</v>
      </c>
      <c r="Y129" s="59"/>
      <c r="Z129" s="82"/>
      <c r="AA129" s="83"/>
      <c r="AB129" s="84"/>
      <c r="AC129" s="85"/>
    </row>
    <row r="130" spans="1:29" ht="15.75" customHeight="1" x14ac:dyDescent="0.2">
      <c r="A130" s="64" t="s">
        <v>118</v>
      </c>
      <c r="B130" s="65" t="s">
        <v>119</v>
      </c>
      <c r="C130" s="66" t="s">
        <v>120</v>
      </c>
      <c r="D130" s="67" t="s">
        <v>173</v>
      </c>
      <c r="E130" s="68" t="s">
        <v>289</v>
      </c>
      <c r="F130" s="69"/>
      <c r="G130" s="70" t="s">
        <v>310</v>
      </c>
      <c r="H130" s="71" t="s">
        <v>311</v>
      </c>
      <c r="I130" s="68" t="s">
        <v>154</v>
      </c>
      <c r="J130" s="72">
        <v>2017</v>
      </c>
      <c r="K130" s="73">
        <v>0.75</v>
      </c>
      <c r="L130" s="74">
        <v>1</v>
      </c>
      <c r="M130" s="174" t="s">
        <v>615</v>
      </c>
      <c r="N130" s="175"/>
      <c r="O130" s="176"/>
      <c r="P130" s="177" t="s">
        <v>814</v>
      </c>
      <c r="Q130" s="178" t="s">
        <v>815</v>
      </c>
      <c r="R130" s="75" t="s">
        <v>1180</v>
      </c>
      <c r="S130" s="76">
        <f>IF(R130="U",T130/1.2,T130)</f>
        <v>2200</v>
      </c>
      <c r="T130" s="77">
        <v>2200</v>
      </c>
      <c r="U130" s="78"/>
      <c r="V130" s="79"/>
      <c r="W130" s="80">
        <f>V130*S130</f>
        <v>0</v>
      </c>
      <c r="X130" s="81">
        <f>V130*T130</f>
        <v>0</v>
      </c>
      <c r="Y130" s="59"/>
      <c r="Z130" s="82"/>
      <c r="AA130" s="83"/>
      <c r="AB130" s="84"/>
      <c r="AC130" s="85"/>
    </row>
    <row r="131" spans="1:29" ht="15.75" customHeight="1" x14ac:dyDescent="0.2">
      <c r="A131" s="64" t="s">
        <v>118</v>
      </c>
      <c r="B131" s="65" t="s">
        <v>119</v>
      </c>
      <c r="C131" s="66" t="s">
        <v>120</v>
      </c>
      <c r="D131" s="67" t="s">
        <v>173</v>
      </c>
      <c r="E131" s="68" t="s">
        <v>289</v>
      </c>
      <c r="F131" s="69"/>
      <c r="G131" s="70" t="s">
        <v>310</v>
      </c>
      <c r="H131" s="71" t="s">
        <v>312</v>
      </c>
      <c r="I131" s="68" t="s">
        <v>154</v>
      </c>
      <c r="J131" s="72">
        <v>2017</v>
      </c>
      <c r="K131" s="73">
        <v>0.75</v>
      </c>
      <c r="L131" s="74">
        <v>1</v>
      </c>
      <c r="M131" s="174" t="s">
        <v>615</v>
      </c>
      <c r="N131" s="175"/>
      <c r="O131" s="176"/>
      <c r="P131" s="177" t="s">
        <v>814</v>
      </c>
      <c r="Q131" s="178" t="s">
        <v>816</v>
      </c>
      <c r="R131" s="75" t="s">
        <v>1180</v>
      </c>
      <c r="S131" s="76">
        <f>IF(R131="U",T131/1.2,T131)</f>
        <v>850</v>
      </c>
      <c r="T131" s="77">
        <v>850</v>
      </c>
      <c r="U131" s="78"/>
      <c r="V131" s="79"/>
      <c r="W131" s="80">
        <f>V131*S131</f>
        <v>0</v>
      </c>
      <c r="X131" s="81">
        <f>V131*T131</f>
        <v>0</v>
      </c>
      <c r="Y131" s="59"/>
      <c r="Z131" s="82"/>
      <c r="AA131" s="83"/>
      <c r="AB131" s="84"/>
      <c r="AC131" s="85"/>
    </row>
    <row r="132" spans="1:29" ht="15.75" customHeight="1" x14ac:dyDescent="0.2">
      <c r="A132" s="64" t="s">
        <v>118</v>
      </c>
      <c r="B132" s="65" t="s">
        <v>119</v>
      </c>
      <c r="C132" s="66" t="s">
        <v>120</v>
      </c>
      <c r="D132" s="190" t="s">
        <v>173</v>
      </c>
      <c r="E132" s="191" t="s">
        <v>289</v>
      </c>
      <c r="F132" s="192"/>
      <c r="G132" s="193" t="s">
        <v>310</v>
      </c>
      <c r="H132" s="194" t="s">
        <v>313</v>
      </c>
      <c r="I132" s="68" t="s">
        <v>154</v>
      </c>
      <c r="J132" s="195">
        <v>2017</v>
      </c>
      <c r="K132" s="196">
        <v>0.75</v>
      </c>
      <c r="L132" s="197">
        <v>0</v>
      </c>
      <c r="M132" s="198" t="s">
        <v>615</v>
      </c>
      <c r="N132" s="199"/>
      <c r="O132" s="200"/>
      <c r="P132" s="201" t="s">
        <v>814</v>
      </c>
      <c r="Q132" s="202" t="s">
        <v>817</v>
      </c>
      <c r="R132" s="203" t="s">
        <v>1180</v>
      </c>
      <c r="S132" s="204">
        <f>IF(R132="U",T132/1.2,T132)</f>
        <v>450</v>
      </c>
      <c r="T132" s="205">
        <v>450</v>
      </c>
      <c r="U132" s="78"/>
      <c r="V132" s="206"/>
      <c r="W132" s="207">
        <f>V132*S132</f>
        <v>0</v>
      </c>
      <c r="X132" s="208">
        <f>V132*T132</f>
        <v>0</v>
      </c>
      <c r="Y132" s="59"/>
      <c r="Z132" s="82"/>
      <c r="AA132" s="83"/>
      <c r="AB132" s="84"/>
      <c r="AC132" s="85"/>
    </row>
    <row r="133" spans="1:29" ht="15.75" customHeight="1" x14ac:dyDescent="0.2">
      <c r="A133" s="64" t="s">
        <v>118</v>
      </c>
      <c r="B133" s="65" t="s">
        <v>119</v>
      </c>
      <c r="C133" s="66" t="s">
        <v>120</v>
      </c>
      <c r="D133" s="67" t="s">
        <v>173</v>
      </c>
      <c r="E133" s="68" t="s">
        <v>289</v>
      </c>
      <c r="F133" s="69"/>
      <c r="G133" s="70" t="s">
        <v>314</v>
      </c>
      <c r="H133" s="71" t="s">
        <v>315</v>
      </c>
      <c r="I133" s="68" t="s">
        <v>154</v>
      </c>
      <c r="J133" s="72">
        <v>2016</v>
      </c>
      <c r="K133" s="73">
        <v>0.75</v>
      </c>
      <c r="L133" s="74">
        <v>1</v>
      </c>
      <c r="M133" s="174">
        <v>-1</v>
      </c>
      <c r="N133" s="175"/>
      <c r="O133" s="176"/>
      <c r="P133" s="177" t="s">
        <v>812</v>
      </c>
      <c r="Q133" s="178" t="s">
        <v>818</v>
      </c>
      <c r="R133" s="75" t="s">
        <v>1180</v>
      </c>
      <c r="S133" s="76">
        <f>IF(R133="U",T133/1.2,T133)</f>
        <v>800</v>
      </c>
      <c r="T133" s="77">
        <v>800</v>
      </c>
      <c r="U133" s="78"/>
      <c r="V133" s="79"/>
      <c r="W133" s="80">
        <f>V133*S133</f>
        <v>0</v>
      </c>
      <c r="X133" s="81">
        <f>V133*T133</f>
        <v>0</v>
      </c>
      <c r="Y133" s="59"/>
      <c r="Z133" s="82"/>
      <c r="AA133" s="83"/>
      <c r="AB133" s="84"/>
      <c r="AC133" s="85"/>
    </row>
    <row r="134" spans="1:29" ht="15.75" customHeight="1" x14ac:dyDescent="0.2">
      <c r="A134" s="64" t="s">
        <v>118</v>
      </c>
      <c r="B134" s="65" t="s">
        <v>119</v>
      </c>
      <c r="C134" s="66" t="s">
        <v>120</v>
      </c>
      <c r="D134" s="67" t="s">
        <v>173</v>
      </c>
      <c r="E134" s="68" t="s">
        <v>289</v>
      </c>
      <c r="F134" s="69"/>
      <c r="G134" s="70" t="s">
        <v>316</v>
      </c>
      <c r="H134" s="71" t="s">
        <v>317</v>
      </c>
      <c r="I134" s="68" t="s">
        <v>154</v>
      </c>
      <c r="J134" s="72">
        <v>2019</v>
      </c>
      <c r="K134" s="73">
        <v>1.5</v>
      </c>
      <c r="L134" s="74">
        <v>1</v>
      </c>
      <c r="M134" s="174" t="s">
        <v>615</v>
      </c>
      <c r="N134" s="175"/>
      <c r="O134" s="176"/>
      <c r="P134" s="177" t="s">
        <v>819</v>
      </c>
      <c r="Q134" s="178" t="s">
        <v>820</v>
      </c>
      <c r="R134" s="75" t="s">
        <v>1180</v>
      </c>
      <c r="S134" s="76">
        <f>IF(R134="U",T134/1.2,T134)</f>
        <v>1500</v>
      </c>
      <c r="T134" s="77">
        <v>1500</v>
      </c>
      <c r="U134" s="78"/>
      <c r="V134" s="79"/>
      <c r="W134" s="80">
        <f>V134*S134</f>
        <v>0</v>
      </c>
      <c r="X134" s="81">
        <f>V134*T134</f>
        <v>0</v>
      </c>
      <c r="Y134" s="59"/>
      <c r="Z134" s="82"/>
      <c r="AA134" s="83"/>
      <c r="AB134" s="84"/>
      <c r="AC134" s="85"/>
    </row>
    <row r="135" spans="1:29" ht="15.75" customHeight="1" x14ac:dyDescent="0.2">
      <c r="A135" s="64" t="s">
        <v>118</v>
      </c>
      <c r="B135" s="65" t="s">
        <v>119</v>
      </c>
      <c r="C135" s="66" t="s">
        <v>120</v>
      </c>
      <c r="D135" s="67" t="s">
        <v>173</v>
      </c>
      <c r="E135" s="68" t="s">
        <v>289</v>
      </c>
      <c r="F135" s="69"/>
      <c r="G135" s="70" t="s">
        <v>316</v>
      </c>
      <c r="H135" s="71" t="s">
        <v>317</v>
      </c>
      <c r="I135" s="68" t="s">
        <v>154</v>
      </c>
      <c r="J135" s="72">
        <v>2020</v>
      </c>
      <c r="K135" s="73">
        <v>0.75</v>
      </c>
      <c r="L135" s="74">
        <v>1</v>
      </c>
      <c r="M135" s="174" t="s">
        <v>615</v>
      </c>
      <c r="N135" s="175"/>
      <c r="O135" s="176"/>
      <c r="P135" s="177" t="s">
        <v>812</v>
      </c>
      <c r="Q135" s="178" t="s">
        <v>821</v>
      </c>
      <c r="R135" s="75" t="s">
        <v>1180</v>
      </c>
      <c r="S135" s="76">
        <f>IF(R135="U",T135/1.2,T135)</f>
        <v>900</v>
      </c>
      <c r="T135" s="77">
        <v>900</v>
      </c>
      <c r="U135" s="78"/>
      <c r="V135" s="79"/>
      <c r="W135" s="80">
        <f>V135*S135</f>
        <v>0</v>
      </c>
      <c r="X135" s="81">
        <f>V135*T135</f>
        <v>0</v>
      </c>
      <c r="Y135" s="59"/>
      <c r="Z135" s="82"/>
      <c r="AA135" s="83"/>
      <c r="AB135" s="84"/>
      <c r="AC135" s="85"/>
    </row>
    <row r="136" spans="1:29" ht="15.75" customHeight="1" x14ac:dyDescent="0.2">
      <c r="A136" s="64" t="s">
        <v>118</v>
      </c>
      <c r="B136" s="65" t="s">
        <v>119</v>
      </c>
      <c r="C136" s="66" t="s">
        <v>120</v>
      </c>
      <c r="D136" s="67" t="s">
        <v>173</v>
      </c>
      <c r="E136" s="68" t="s">
        <v>289</v>
      </c>
      <c r="F136" s="69"/>
      <c r="G136" s="70" t="s">
        <v>318</v>
      </c>
      <c r="H136" s="71" t="s">
        <v>319</v>
      </c>
      <c r="I136" s="68" t="s">
        <v>154</v>
      </c>
      <c r="J136" s="72">
        <v>2008</v>
      </c>
      <c r="K136" s="73">
        <v>0.75</v>
      </c>
      <c r="L136" s="74">
        <v>1</v>
      </c>
      <c r="M136" s="174">
        <v>-0.5</v>
      </c>
      <c r="N136" s="175"/>
      <c r="O136" s="176" t="s">
        <v>617</v>
      </c>
      <c r="P136" s="177">
        <v>10</v>
      </c>
      <c r="Q136" s="178" t="s">
        <v>822</v>
      </c>
      <c r="R136" s="75" t="s">
        <v>1180</v>
      </c>
      <c r="S136" s="76">
        <f>IF(R136="U",T136/1.2,T136)</f>
        <v>200</v>
      </c>
      <c r="T136" s="77">
        <v>200</v>
      </c>
      <c r="U136" s="78"/>
      <c r="V136" s="79"/>
      <c r="W136" s="80">
        <f>V136*S136</f>
        <v>0</v>
      </c>
      <c r="X136" s="81">
        <f>V136*T136</f>
        <v>0</v>
      </c>
      <c r="Y136" s="59"/>
      <c r="Z136" s="82"/>
      <c r="AA136" s="83"/>
      <c r="AB136" s="84"/>
      <c r="AC136" s="85"/>
    </row>
    <row r="137" spans="1:29" ht="15.75" customHeight="1" x14ac:dyDescent="0.2">
      <c r="A137" s="64" t="s">
        <v>118</v>
      </c>
      <c r="B137" s="65" t="s">
        <v>119</v>
      </c>
      <c r="C137" s="66" t="s">
        <v>120</v>
      </c>
      <c r="D137" s="67" t="s">
        <v>173</v>
      </c>
      <c r="E137" s="68" t="s">
        <v>289</v>
      </c>
      <c r="F137" s="69"/>
      <c r="G137" s="70" t="s">
        <v>318</v>
      </c>
      <c r="H137" s="71" t="s">
        <v>320</v>
      </c>
      <c r="I137" s="68" t="s">
        <v>154</v>
      </c>
      <c r="J137" s="72">
        <v>2005</v>
      </c>
      <c r="K137" s="73">
        <v>0.75</v>
      </c>
      <c r="L137" s="74">
        <v>1</v>
      </c>
      <c r="M137" s="174">
        <v>-0.5</v>
      </c>
      <c r="N137" s="175"/>
      <c r="O137" s="176"/>
      <c r="P137" s="177">
        <v>10</v>
      </c>
      <c r="Q137" s="178" t="s">
        <v>823</v>
      </c>
      <c r="R137" s="75" t="s">
        <v>1180</v>
      </c>
      <c r="S137" s="76">
        <f>IF(R137="U",T137/1.2,T137)</f>
        <v>200</v>
      </c>
      <c r="T137" s="77">
        <v>200</v>
      </c>
      <c r="U137" s="78"/>
      <c r="V137" s="79"/>
      <c r="W137" s="80">
        <f>V137*S137</f>
        <v>0</v>
      </c>
      <c r="X137" s="81">
        <f>V137*T137</f>
        <v>0</v>
      </c>
      <c r="Y137" s="59"/>
      <c r="Z137" s="82"/>
      <c r="AA137" s="83"/>
      <c r="AB137" s="84"/>
      <c r="AC137" s="85"/>
    </row>
    <row r="138" spans="1:29" ht="15.75" customHeight="1" x14ac:dyDescent="0.2">
      <c r="A138" s="64" t="s">
        <v>321</v>
      </c>
      <c r="B138" s="65" t="s">
        <v>127</v>
      </c>
      <c r="C138" s="66" t="s">
        <v>120</v>
      </c>
      <c r="D138" s="67" t="s">
        <v>173</v>
      </c>
      <c r="E138" s="68" t="s">
        <v>322</v>
      </c>
      <c r="F138" s="69"/>
      <c r="G138" s="70" t="s">
        <v>323</v>
      </c>
      <c r="H138" s="71" t="s">
        <v>324</v>
      </c>
      <c r="I138" s="68" t="s">
        <v>177</v>
      </c>
      <c r="J138" s="72">
        <v>1997</v>
      </c>
      <c r="K138" s="73">
        <v>0.75</v>
      </c>
      <c r="L138" s="74">
        <v>11</v>
      </c>
      <c r="M138" s="174" t="s">
        <v>615</v>
      </c>
      <c r="N138" s="175"/>
      <c r="O138" s="176"/>
      <c r="P138" s="177" t="s">
        <v>824</v>
      </c>
      <c r="Q138" s="178" t="s">
        <v>825</v>
      </c>
      <c r="R138" s="75" t="s">
        <v>1181</v>
      </c>
      <c r="S138" s="76">
        <f>IF(R138="U",T138/1.2,T138)</f>
        <v>191.66666666666669</v>
      </c>
      <c r="T138" s="77">
        <v>230</v>
      </c>
      <c r="U138" s="78"/>
      <c r="V138" s="79"/>
      <c r="W138" s="80">
        <f>V138*S138</f>
        <v>0</v>
      </c>
      <c r="X138" s="81">
        <f>V138*T138</f>
        <v>0</v>
      </c>
      <c r="Y138" s="59"/>
      <c r="Z138" s="82"/>
      <c r="AA138" s="83"/>
      <c r="AB138" s="84"/>
      <c r="AC138" s="85"/>
    </row>
    <row r="139" spans="1:29" ht="15.75" customHeight="1" x14ac:dyDescent="0.2">
      <c r="A139" s="64" t="s">
        <v>321</v>
      </c>
      <c r="B139" s="65" t="s">
        <v>127</v>
      </c>
      <c r="C139" s="66" t="s">
        <v>120</v>
      </c>
      <c r="D139" s="67" t="s">
        <v>173</v>
      </c>
      <c r="E139" s="68" t="s">
        <v>322</v>
      </c>
      <c r="F139" s="69"/>
      <c r="G139" s="70" t="s">
        <v>323</v>
      </c>
      <c r="H139" s="71" t="s">
        <v>324</v>
      </c>
      <c r="I139" s="68" t="s">
        <v>177</v>
      </c>
      <c r="J139" s="72">
        <v>1999</v>
      </c>
      <c r="K139" s="73">
        <v>0.75</v>
      </c>
      <c r="L139" s="74">
        <v>9</v>
      </c>
      <c r="M139" s="174" t="s">
        <v>615</v>
      </c>
      <c r="N139" s="175"/>
      <c r="O139" s="176"/>
      <c r="P139" s="177" t="s">
        <v>824</v>
      </c>
      <c r="Q139" s="178" t="s">
        <v>826</v>
      </c>
      <c r="R139" s="75" t="s">
        <v>1181</v>
      </c>
      <c r="S139" s="76">
        <f>IF(R139="U",T139/1.2,T139)</f>
        <v>200</v>
      </c>
      <c r="T139" s="77">
        <v>240</v>
      </c>
      <c r="U139" s="78"/>
      <c r="V139" s="79"/>
      <c r="W139" s="80">
        <f>V139*S139</f>
        <v>0</v>
      </c>
      <c r="X139" s="81">
        <f>V139*T139</f>
        <v>0</v>
      </c>
      <c r="Y139" s="59"/>
      <c r="Z139" s="82"/>
      <c r="AA139" s="83"/>
      <c r="AB139" s="84"/>
      <c r="AC139" s="85"/>
    </row>
    <row r="140" spans="1:29" ht="15.75" customHeight="1" x14ac:dyDescent="0.2">
      <c r="A140" s="64" t="s">
        <v>321</v>
      </c>
      <c r="B140" s="65" t="s">
        <v>127</v>
      </c>
      <c r="C140" s="66" t="s">
        <v>120</v>
      </c>
      <c r="D140" s="67" t="s">
        <v>173</v>
      </c>
      <c r="E140" s="68" t="s">
        <v>322</v>
      </c>
      <c r="F140" s="69"/>
      <c r="G140" s="70" t="s">
        <v>323</v>
      </c>
      <c r="H140" s="71" t="s">
        <v>324</v>
      </c>
      <c r="I140" s="68" t="s">
        <v>177</v>
      </c>
      <c r="J140" s="72">
        <v>2000</v>
      </c>
      <c r="K140" s="73">
        <v>0.75</v>
      </c>
      <c r="L140" s="74">
        <v>6</v>
      </c>
      <c r="M140" s="174" t="s">
        <v>615</v>
      </c>
      <c r="N140" s="175"/>
      <c r="O140" s="176"/>
      <c r="P140" s="177" t="s">
        <v>824</v>
      </c>
      <c r="Q140" s="178" t="s">
        <v>827</v>
      </c>
      <c r="R140" s="75" t="s">
        <v>1181</v>
      </c>
      <c r="S140" s="76">
        <f>IF(R140="U",T140/1.2,T140)</f>
        <v>183.33333333333334</v>
      </c>
      <c r="T140" s="77">
        <v>220</v>
      </c>
      <c r="U140" s="78"/>
      <c r="V140" s="79"/>
      <c r="W140" s="80">
        <f>V140*S140</f>
        <v>0</v>
      </c>
      <c r="X140" s="81">
        <f>V140*T140</f>
        <v>0</v>
      </c>
      <c r="Y140" s="59"/>
      <c r="Z140" s="82"/>
      <c r="AA140" s="83"/>
      <c r="AB140" s="84"/>
      <c r="AC140" s="85"/>
    </row>
    <row r="141" spans="1:29" ht="15.75" customHeight="1" x14ac:dyDescent="0.2">
      <c r="A141" s="64" t="s">
        <v>321</v>
      </c>
      <c r="B141" s="65" t="s">
        <v>127</v>
      </c>
      <c r="C141" s="66" t="s">
        <v>120</v>
      </c>
      <c r="D141" s="67" t="s">
        <v>173</v>
      </c>
      <c r="E141" s="68" t="s">
        <v>322</v>
      </c>
      <c r="F141" s="69"/>
      <c r="G141" s="70" t="s">
        <v>323</v>
      </c>
      <c r="H141" s="71" t="s">
        <v>325</v>
      </c>
      <c r="I141" s="68" t="s">
        <v>177</v>
      </c>
      <c r="J141" s="72">
        <v>1999</v>
      </c>
      <c r="K141" s="73">
        <v>0.75</v>
      </c>
      <c r="L141" s="74">
        <v>3</v>
      </c>
      <c r="M141" s="174" t="s">
        <v>615</v>
      </c>
      <c r="N141" s="175"/>
      <c r="O141" s="176"/>
      <c r="P141" s="177" t="s">
        <v>824</v>
      </c>
      <c r="Q141" s="178" t="s">
        <v>828</v>
      </c>
      <c r="R141" s="95" t="s">
        <v>1181</v>
      </c>
      <c r="S141" s="76">
        <f>IF(R141="U",T141/1.2,T141)</f>
        <v>216.66666666666669</v>
      </c>
      <c r="T141" s="77">
        <v>260</v>
      </c>
      <c r="U141" s="78"/>
      <c r="V141" s="79"/>
      <c r="W141" s="80">
        <f>V141*S141</f>
        <v>0</v>
      </c>
      <c r="X141" s="81">
        <f>V141*T141</f>
        <v>0</v>
      </c>
      <c r="Y141" s="59"/>
      <c r="Z141" s="82"/>
      <c r="AA141" s="83"/>
      <c r="AB141" s="84"/>
      <c r="AC141" s="85"/>
    </row>
    <row r="142" spans="1:29" ht="15.75" customHeight="1" x14ac:dyDescent="0.2">
      <c r="A142" s="64" t="s">
        <v>321</v>
      </c>
      <c r="B142" s="65" t="s">
        <v>127</v>
      </c>
      <c r="C142" s="66" t="s">
        <v>120</v>
      </c>
      <c r="D142" s="67" t="s">
        <v>173</v>
      </c>
      <c r="E142" s="68" t="s">
        <v>322</v>
      </c>
      <c r="F142" s="69"/>
      <c r="G142" s="70" t="s">
        <v>323</v>
      </c>
      <c r="H142" s="71" t="s">
        <v>326</v>
      </c>
      <c r="I142" s="68" t="s">
        <v>177</v>
      </c>
      <c r="J142" s="72">
        <v>1995</v>
      </c>
      <c r="K142" s="73">
        <v>0.75</v>
      </c>
      <c r="L142" s="74">
        <v>19</v>
      </c>
      <c r="M142" s="174" t="s">
        <v>615</v>
      </c>
      <c r="N142" s="175"/>
      <c r="O142" s="176"/>
      <c r="P142" s="177" t="s">
        <v>824</v>
      </c>
      <c r="Q142" s="178" t="s">
        <v>829</v>
      </c>
      <c r="R142" s="95" t="s">
        <v>1181</v>
      </c>
      <c r="S142" s="76">
        <f>IF(R142="U",T142/1.2,T142)</f>
        <v>325</v>
      </c>
      <c r="T142" s="77">
        <v>390</v>
      </c>
      <c r="U142" s="78"/>
      <c r="V142" s="79"/>
      <c r="W142" s="80">
        <f>V142*S142</f>
        <v>0</v>
      </c>
      <c r="X142" s="81">
        <f>V142*T142</f>
        <v>0</v>
      </c>
      <c r="Y142" s="59"/>
      <c r="Z142" s="82"/>
      <c r="AA142" s="83"/>
      <c r="AB142" s="84"/>
      <c r="AC142" s="85"/>
    </row>
    <row r="143" spans="1:29" ht="15.75" customHeight="1" x14ac:dyDescent="0.2">
      <c r="A143" s="64" t="s">
        <v>321</v>
      </c>
      <c r="B143" s="65" t="s">
        <v>127</v>
      </c>
      <c r="C143" s="66" t="s">
        <v>120</v>
      </c>
      <c r="D143" s="67" t="s">
        <v>173</v>
      </c>
      <c r="E143" s="68" t="s">
        <v>322</v>
      </c>
      <c r="F143" s="69"/>
      <c r="G143" s="70" t="s">
        <v>323</v>
      </c>
      <c r="H143" s="71" t="s">
        <v>327</v>
      </c>
      <c r="I143" s="68" t="s">
        <v>177</v>
      </c>
      <c r="J143" s="72" t="s">
        <v>328</v>
      </c>
      <c r="K143" s="73">
        <v>1.5</v>
      </c>
      <c r="L143" s="74">
        <v>2</v>
      </c>
      <c r="M143" s="174" t="s">
        <v>615</v>
      </c>
      <c r="N143" s="175"/>
      <c r="O143" s="176"/>
      <c r="P143" s="177" t="s">
        <v>824</v>
      </c>
      <c r="Q143" s="178" t="s">
        <v>830</v>
      </c>
      <c r="R143" s="75" t="s">
        <v>1181</v>
      </c>
      <c r="S143" s="76">
        <f>IF(R143="U",T143/1.2,T143)</f>
        <v>83.333333333333343</v>
      </c>
      <c r="T143" s="77">
        <v>100</v>
      </c>
      <c r="U143" s="78"/>
      <c r="V143" s="79"/>
      <c r="W143" s="80">
        <f>V143*S143</f>
        <v>0</v>
      </c>
      <c r="X143" s="81">
        <f>V143*T143</f>
        <v>0</v>
      </c>
      <c r="Y143" s="59"/>
      <c r="Z143" s="82"/>
      <c r="AA143" s="83"/>
      <c r="AB143" s="84"/>
      <c r="AC143" s="85"/>
    </row>
    <row r="144" spans="1:29" ht="15.75" customHeight="1" x14ac:dyDescent="0.2">
      <c r="A144" s="64" t="s">
        <v>321</v>
      </c>
      <c r="B144" s="65" t="s">
        <v>127</v>
      </c>
      <c r="C144" s="66" t="s">
        <v>120</v>
      </c>
      <c r="D144" s="67" t="s">
        <v>173</v>
      </c>
      <c r="E144" s="68" t="s">
        <v>322</v>
      </c>
      <c r="F144" s="69"/>
      <c r="G144" s="70" t="s">
        <v>323</v>
      </c>
      <c r="H144" s="71" t="s">
        <v>329</v>
      </c>
      <c r="I144" s="68" t="s">
        <v>177</v>
      </c>
      <c r="J144" s="72">
        <v>2003</v>
      </c>
      <c r="K144" s="73">
        <v>0.75</v>
      </c>
      <c r="L144" s="74">
        <v>3</v>
      </c>
      <c r="M144" s="174" t="s">
        <v>615</v>
      </c>
      <c r="N144" s="175"/>
      <c r="O144" s="176"/>
      <c r="P144" s="177" t="s">
        <v>824</v>
      </c>
      <c r="Q144" s="178" t="s">
        <v>831</v>
      </c>
      <c r="R144" s="75" t="s">
        <v>1181</v>
      </c>
      <c r="S144" s="76">
        <f>IF(R144="U",T144/1.2,T144)</f>
        <v>183.33333333333334</v>
      </c>
      <c r="T144" s="77">
        <v>220</v>
      </c>
      <c r="U144" s="78"/>
      <c r="V144" s="79"/>
      <c r="W144" s="80">
        <f>V144*S144</f>
        <v>0</v>
      </c>
      <c r="X144" s="81">
        <f>V144*T144</f>
        <v>0</v>
      </c>
      <c r="Y144" s="59"/>
      <c r="Z144" s="82"/>
      <c r="AA144" s="83"/>
      <c r="AB144" s="84"/>
      <c r="AC144" s="85"/>
    </row>
    <row r="145" spans="1:29" ht="15.75" customHeight="1" x14ac:dyDescent="0.2">
      <c r="A145" s="64" t="s">
        <v>321</v>
      </c>
      <c r="B145" s="65" t="s">
        <v>127</v>
      </c>
      <c r="C145" s="66" t="s">
        <v>120</v>
      </c>
      <c r="D145" s="190" t="s">
        <v>173</v>
      </c>
      <c r="E145" s="191" t="s">
        <v>322</v>
      </c>
      <c r="F145" s="192"/>
      <c r="G145" s="193" t="s">
        <v>330</v>
      </c>
      <c r="H145" s="194" t="s">
        <v>330</v>
      </c>
      <c r="I145" s="68" t="s">
        <v>177</v>
      </c>
      <c r="J145" s="195">
        <v>2003</v>
      </c>
      <c r="K145" s="196">
        <v>1.5</v>
      </c>
      <c r="L145" s="197">
        <v>0</v>
      </c>
      <c r="M145" s="198" t="s">
        <v>615</v>
      </c>
      <c r="N145" s="199"/>
      <c r="O145" s="200"/>
      <c r="P145" s="201" t="s">
        <v>819</v>
      </c>
      <c r="Q145" s="202" t="s">
        <v>832</v>
      </c>
      <c r="R145" s="203" t="s">
        <v>1180</v>
      </c>
      <c r="S145" s="204">
        <f>IF(R145="U",T145/1.2,T145)</f>
        <v>570</v>
      </c>
      <c r="T145" s="205">
        <v>570</v>
      </c>
      <c r="U145" s="78"/>
      <c r="V145" s="206"/>
      <c r="W145" s="207">
        <f>V145*S145</f>
        <v>0</v>
      </c>
      <c r="X145" s="208">
        <f>V145*T145</f>
        <v>0</v>
      </c>
      <c r="Y145" s="59"/>
      <c r="Z145" s="82"/>
      <c r="AA145" s="83"/>
      <c r="AB145" s="84"/>
      <c r="AC145" s="85"/>
    </row>
    <row r="146" spans="1:29" ht="15.75" customHeight="1" x14ac:dyDescent="0.2">
      <c r="A146" s="64" t="s">
        <v>321</v>
      </c>
      <c r="B146" s="65" t="s">
        <v>127</v>
      </c>
      <c r="C146" s="66" t="s">
        <v>120</v>
      </c>
      <c r="D146" s="190" t="s">
        <v>173</v>
      </c>
      <c r="E146" s="191" t="s">
        <v>322</v>
      </c>
      <c r="F146" s="192"/>
      <c r="G146" s="193" t="s">
        <v>330</v>
      </c>
      <c r="H146" s="194" t="s">
        <v>330</v>
      </c>
      <c r="I146" s="68" t="s">
        <v>177</v>
      </c>
      <c r="J146" s="195">
        <v>2010</v>
      </c>
      <c r="K146" s="196">
        <v>0.75</v>
      </c>
      <c r="L146" s="197">
        <v>0</v>
      </c>
      <c r="M146" s="198" t="s">
        <v>615</v>
      </c>
      <c r="N146" s="199"/>
      <c r="O146" s="200"/>
      <c r="P146" s="201">
        <v>39</v>
      </c>
      <c r="Q146" s="202" t="s">
        <v>833</v>
      </c>
      <c r="R146" s="203" t="s">
        <v>1180</v>
      </c>
      <c r="S146" s="204">
        <f>IF(R146="U",T146/1.2,T146)</f>
        <v>190</v>
      </c>
      <c r="T146" s="205">
        <v>190</v>
      </c>
      <c r="U146" s="78"/>
      <c r="V146" s="206"/>
      <c r="W146" s="207">
        <f>V146*S146</f>
        <v>0</v>
      </c>
      <c r="X146" s="208">
        <f>V146*T146</f>
        <v>0</v>
      </c>
      <c r="Y146" s="59"/>
      <c r="Z146" s="82"/>
      <c r="AA146" s="83"/>
      <c r="AB146" s="84"/>
      <c r="AC146" s="85"/>
    </row>
    <row r="147" spans="1:29" ht="15.75" customHeight="1" x14ac:dyDescent="0.2">
      <c r="A147" s="64" t="s">
        <v>321</v>
      </c>
      <c r="B147" s="65" t="s">
        <v>127</v>
      </c>
      <c r="C147" s="66" t="s">
        <v>120</v>
      </c>
      <c r="D147" s="190" t="s">
        <v>173</v>
      </c>
      <c r="E147" s="191" t="s">
        <v>322</v>
      </c>
      <c r="F147" s="192"/>
      <c r="G147" s="193" t="s">
        <v>331</v>
      </c>
      <c r="H147" s="194" t="s">
        <v>332</v>
      </c>
      <c r="I147" s="68" t="s">
        <v>177</v>
      </c>
      <c r="J147" s="195">
        <v>2020</v>
      </c>
      <c r="K147" s="196">
        <v>0.75</v>
      </c>
      <c r="L147" s="197">
        <v>0</v>
      </c>
      <c r="M147" s="198" t="s">
        <v>615</v>
      </c>
      <c r="N147" s="199"/>
      <c r="O147" s="200"/>
      <c r="P147" s="201" t="s">
        <v>834</v>
      </c>
      <c r="Q147" s="202" t="s">
        <v>835</v>
      </c>
      <c r="R147" s="203" t="s">
        <v>1181</v>
      </c>
      <c r="S147" s="204">
        <f>IF(R147="U",T147/1.2,T147)</f>
        <v>112.5</v>
      </c>
      <c r="T147" s="205">
        <v>135</v>
      </c>
      <c r="U147" s="78"/>
      <c r="V147" s="206"/>
      <c r="W147" s="207">
        <f>V147*S147</f>
        <v>0</v>
      </c>
      <c r="X147" s="208">
        <f>V147*T147</f>
        <v>0</v>
      </c>
      <c r="Y147" s="59"/>
      <c r="Z147" s="82"/>
      <c r="AA147" s="83"/>
      <c r="AB147" s="84"/>
      <c r="AC147" s="85"/>
    </row>
    <row r="148" spans="1:29" ht="15.75" customHeight="1" x14ac:dyDescent="0.2">
      <c r="A148" s="64" t="s">
        <v>321</v>
      </c>
      <c r="B148" s="65" t="s">
        <v>333</v>
      </c>
      <c r="C148" s="66" t="s">
        <v>120</v>
      </c>
      <c r="D148" s="67" t="s">
        <v>173</v>
      </c>
      <c r="E148" s="68" t="s">
        <v>322</v>
      </c>
      <c r="F148" s="69"/>
      <c r="G148" s="70" t="s">
        <v>331</v>
      </c>
      <c r="H148" s="71" t="s">
        <v>334</v>
      </c>
      <c r="I148" s="68" t="s">
        <v>335</v>
      </c>
      <c r="J148" s="72">
        <v>2020</v>
      </c>
      <c r="K148" s="73">
        <v>0.75</v>
      </c>
      <c r="L148" s="74">
        <v>5</v>
      </c>
      <c r="M148" s="174" t="s">
        <v>615</v>
      </c>
      <c r="N148" s="175"/>
      <c r="O148" s="176"/>
      <c r="P148" s="177" t="s">
        <v>834</v>
      </c>
      <c r="Q148" s="178" t="s">
        <v>836</v>
      </c>
      <c r="R148" s="75" t="s">
        <v>1181</v>
      </c>
      <c r="S148" s="76">
        <f>IF(R148="U",T148/1.2,T148)</f>
        <v>116.66666666666667</v>
      </c>
      <c r="T148" s="77">
        <v>140</v>
      </c>
      <c r="U148" s="78"/>
      <c r="V148" s="79"/>
      <c r="W148" s="80">
        <f>V148*S148</f>
        <v>0</v>
      </c>
      <c r="X148" s="81">
        <f>V148*T148</f>
        <v>0</v>
      </c>
      <c r="Y148" s="59"/>
      <c r="Z148" s="82"/>
      <c r="AA148" s="83"/>
      <c r="AB148" s="84"/>
      <c r="AC148" s="85"/>
    </row>
    <row r="149" spans="1:29" ht="15.75" customHeight="1" x14ac:dyDescent="0.2">
      <c r="A149" s="64" t="s">
        <v>321</v>
      </c>
      <c r="B149" s="65" t="s">
        <v>127</v>
      </c>
      <c r="C149" s="66" t="s">
        <v>120</v>
      </c>
      <c r="D149" s="67" t="s">
        <v>173</v>
      </c>
      <c r="E149" s="68" t="s">
        <v>322</v>
      </c>
      <c r="F149" s="69"/>
      <c r="G149" s="70" t="s">
        <v>336</v>
      </c>
      <c r="H149" s="71" t="s">
        <v>337</v>
      </c>
      <c r="I149" s="68" t="s">
        <v>177</v>
      </c>
      <c r="J149" s="72">
        <v>1983</v>
      </c>
      <c r="K149" s="73">
        <v>0.75</v>
      </c>
      <c r="L149" s="74">
        <v>1</v>
      </c>
      <c r="M149" s="174" t="s">
        <v>647</v>
      </c>
      <c r="N149" s="175" t="s">
        <v>647</v>
      </c>
      <c r="O149" s="176" t="s">
        <v>647</v>
      </c>
      <c r="P149" s="177" t="s">
        <v>837</v>
      </c>
      <c r="Q149" s="178" t="s">
        <v>838</v>
      </c>
      <c r="R149" s="75" t="s">
        <v>1180</v>
      </c>
      <c r="S149" s="76">
        <f>IF(R149="U",T149/1.2,T149)</f>
        <v>330</v>
      </c>
      <c r="T149" s="77">
        <v>330</v>
      </c>
      <c r="U149" s="78"/>
      <c r="V149" s="79"/>
      <c r="W149" s="80">
        <f>V149*S149</f>
        <v>0</v>
      </c>
      <c r="X149" s="81">
        <f>V149*T149</f>
        <v>0</v>
      </c>
      <c r="Y149" s="59"/>
      <c r="Z149" s="82"/>
      <c r="AA149" s="83"/>
      <c r="AB149" s="84"/>
      <c r="AC149" s="85"/>
    </row>
    <row r="150" spans="1:29" ht="15.75" customHeight="1" x14ac:dyDescent="0.2">
      <c r="A150" s="64" t="s">
        <v>118</v>
      </c>
      <c r="B150" s="65" t="s">
        <v>127</v>
      </c>
      <c r="C150" s="66" t="s">
        <v>120</v>
      </c>
      <c r="D150" s="67" t="s">
        <v>173</v>
      </c>
      <c r="E150" s="68" t="s">
        <v>338</v>
      </c>
      <c r="F150" s="69"/>
      <c r="G150" s="70" t="s">
        <v>339</v>
      </c>
      <c r="H150" s="71" t="s">
        <v>340</v>
      </c>
      <c r="I150" s="68" t="s">
        <v>341</v>
      </c>
      <c r="J150" s="72">
        <v>2010</v>
      </c>
      <c r="K150" s="73">
        <v>0.5</v>
      </c>
      <c r="L150" s="74">
        <v>1</v>
      </c>
      <c r="M150" s="174" t="s">
        <v>615</v>
      </c>
      <c r="N150" s="175"/>
      <c r="O150" s="176"/>
      <c r="P150" s="177">
        <v>30</v>
      </c>
      <c r="Q150" s="178" t="s">
        <v>839</v>
      </c>
      <c r="R150" s="75" t="s">
        <v>1180</v>
      </c>
      <c r="S150" s="76">
        <f>IF(R150="U",T150/1.2,T150)</f>
        <v>130</v>
      </c>
      <c r="T150" s="77">
        <v>130</v>
      </c>
      <c r="U150" s="78"/>
      <c r="V150" s="79"/>
      <c r="W150" s="80">
        <f>V150*S150</f>
        <v>0</v>
      </c>
      <c r="X150" s="81">
        <f>V150*T150</f>
        <v>0</v>
      </c>
      <c r="Y150" s="59"/>
      <c r="Z150" s="82"/>
      <c r="AA150" s="83"/>
      <c r="AB150" s="84"/>
      <c r="AC150" s="85"/>
    </row>
    <row r="151" spans="1:29" ht="15.75" customHeight="1" x14ac:dyDescent="0.2">
      <c r="A151" s="64" t="s">
        <v>118</v>
      </c>
      <c r="B151" s="65" t="s">
        <v>333</v>
      </c>
      <c r="C151" s="66" t="s">
        <v>120</v>
      </c>
      <c r="D151" s="67" t="s">
        <v>173</v>
      </c>
      <c r="E151" s="68" t="s">
        <v>342</v>
      </c>
      <c r="F151" s="69"/>
      <c r="G151" s="70" t="s">
        <v>343</v>
      </c>
      <c r="H151" s="71" t="s">
        <v>344</v>
      </c>
      <c r="I151" s="68" t="s">
        <v>177</v>
      </c>
      <c r="J151" s="72">
        <v>2014</v>
      </c>
      <c r="K151" s="73">
        <v>0.75</v>
      </c>
      <c r="L151" s="74">
        <v>3</v>
      </c>
      <c r="M151" s="174" t="s">
        <v>615</v>
      </c>
      <c r="N151" s="175"/>
      <c r="O151" s="176"/>
      <c r="P151" s="177">
        <v>27</v>
      </c>
      <c r="Q151" s="178" t="s">
        <v>840</v>
      </c>
      <c r="R151" s="75" t="s">
        <v>1180</v>
      </c>
      <c r="S151" s="76">
        <f>IF(R151="U",T151/1.2,T151)</f>
        <v>20</v>
      </c>
      <c r="T151" s="77">
        <v>20</v>
      </c>
      <c r="U151" s="78"/>
      <c r="V151" s="79"/>
      <c r="W151" s="80">
        <f>V151*S151</f>
        <v>0</v>
      </c>
      <c r="X151" s="81">
        <f>V151*T151</f>
        <v>0</v>
      </c>
      <c r="Y151" s="59"/>
      <c r="Z151" s="82"/>
      <c r="AA151" s="83"/>
      <c r="AB151" s="84"/>
      <c r="AC151" s="85"/>
    </row>
    <row r="152" spans="1:29" ht="15.75" customHeight="1" x14ac:dyDescent="0.2">
      <c r="A152" s="64" t="s">
        <v>118</v>
      </c>
      <c r="B152" s="65" t="s">
        <v>119</v>
      </c>
      <c r="C152" s="66" t="s">
        <v>120</v>
      </c>
      <c r="D152" s="190" t="s">
        <v>173</v>
      </c>
      <c r="E152" s="191" t="s">
        <v>345</v>
      </c>
      <c r="F152" s="192" t="s">
        <v>346</v>
      </c>
      <c r="G152" s="193" t="s">
        <v>347</v>
      </c>
      <c r="H152" s="194" t="s">
        <v>348</v>
      </c>
      <c r="I152" s="68" t="s">
        <v>124</v>
      </c>
      <c r="J152" s="195">
        <v>1974</v>
      </c>
      <c r="K152" s="196">
        <v>0.75</v>
      </c>
      <c r="L152" s="197">
        <v>0</v>
      </c>
      <c r="M152" s="198">
        <v>-1</v>
      </c>
      <c r="N152" s="199"/>
      <c r="O152" s="200"/>
      <c r="P152" s="201" t="s">
        <v>789</v>
      </c>
      <c r="Q152" s="202" t="s">
        <v>841</v>
      </c>
      <c r="R152" s="203" t="s">
        <v>1180</v>
      </c>
      <c r="S152" s="204">
        <f>IF(R152="U",T152/1.2,T152)</f>
        <v>250</v>
      </c>
      <c r="T152" s="205">
        <v>250</v>
      </c>
      <c r="U152" s="78"/>
      <c r="V152" s="206"/>
      <c r="W152" s="207"/>
      <c r="X152" s="208"/>
      <c r="Y152" s="59"/>
      <c r="Z152" s="82"/>
      <c r="AA152" s="83"/>
      <c r="AB152" s="84"/>
      <c r="AC152" s="85"/>
    </row>
    <row r="153" spans="1:29" ht="15.75" customHeight="1" x14ac:dyDescent="0.2">
      <c r="A153" s="64" t="s">
        <v>118</v>
      </c>
      <c r="B153" s="65" t="s">
        <v>119</v>
      </c>
      <c r="C153" s="66" t="s">
        <v>120</v>
      </c>
      <c r="D153" s="67" t="s">
        <v>173</v>
      </c>
      <c r="E153" s="68" t="s">
        <v>345</v>
      </c>
      <c r="F153" s="69"/>
      <c r="G153" s="70" t="s">
        <v>349</v>
      </c>
      <c r="H153" s="71" t="s">
        <v>350</v>
      </c>
      <c r="I153" s="68" t="s">
        <v>177</v>
      </c>
      <c r="J153" s="72">
        <v>2009</v>
      </c>
      <c r="K153" s="73">
        <v>0.75</v>
      </c>
      <c r="L153" s="74">
        <v>1</v>
      </c>
      <c r="M153" s="174" t="s">
        <v>615</v>
      </c>
      <c r="N153" s="175"/>
      <c r="O153" s="176"/>
      <c r="P153" s="177">
        <v>3</v>
      </c>
      <c r="Q153" s="178" t="s">
        <v>842</v>
      </c>
      <c r="R153" s="75" t="s">
        <v>1180</v>
      </c>
      <c r="S153" s="76">
        <f>IF(R153="U",T153/1.2,T153)</f>
        <v>40</v>
      </c>
      <c r="T153" s="77">
        <v>40</v>
      </c>
      <c r="U153" s="78"/>
      <c r="V153" s="79"/>
      <c r="W153" s="80">
        <f>V153*S153</f>
        <v>0</v>
      </c>
      <c r="X153" s="81">
        <f>V153*T153</f>
        <v>0</v>
      </c>
      <c r="Y153" s="59"/>
      <c r="Z153" s="82"/>
      <c r="AA153" s="83"/>
      <c r="AB153" s="84"/>
      <c r="AC153" s="85"/>
    </row>
    <row r="154" spans="1:29" ht="15.75" customHeight="1" x14ac:dyDescent="0.2">
      <c r="A154" s="64" t="s">
        <v>118</v>
      </c>
      <c r="B154" s="65" t="s">
        <v>119</v>
      </c>
      <c r="C154" s="66" t="s">
        <v>120</v>
      </c>
      <c r="D154" s="67" t="s">
        <v>173</v>
      </c>
      <c r="E154" s="68" t="s">
        <v>345</v>
      </c>
      <c r="F154" s="69"/>
      <c r="G154" s="70" t="s">
        <v>351</v>
      </c>
      <c r="H154" s="71" t="s">
        <v>352</v>
      </c>
      <c r="I154" s="68" t="s">
        <v>177</v>
      </c>
      <c r="J154" s="72">
        <v>2001</v>
      </c>
      <c r="K154" s="73">
        <v>0.75</v>
      </c>
      <c r="L154" s="74">
        <v>2</v>
      </c>
      <c r="M154" s="174" t="s">
        <v>615</v>
      </c>
      <c r="N154" s="175"/>
      <c r="O154" s="176"/>
      <c r="P154" s="177">
        <v>19</v>
      </c>
      <c r="Q154" s="178" t="s">
        <v>843</v>
      </c>
      <c r="R154" s="95" t="s">
        <v>1180</v>
      </c>
      <c r="S154" s="76">
        <f>IF(R154="U",T154/1.2,T154)</f>
        <v>30</v>
      </c>
      <c r="T154" s="77">
        <v>30</v>
      </c>
      <c r="U154" s="78"/>
      <c r="V154" s="79"/>
      <c r="W154" s="80">
        <f>V154*S154</f>
        <v>0</v>
      </c>
      <c r="X154" s="81">
        <f>V154*T154</f>
        <v>0</v>
      </c>
      <c r="Y154" s="59"/>
      <c r="Z154" s="82"/>
      <c r="AA154" s="83"/>
      <c r="AB154" s="84"/>
      <c r="AC154" s="85"/>
    </row>
    <row r="155" spans="1:29" ht="15.75" customHeight="1" x14ac:dyDescent="0.2">
      <c r="A155" s="64" t="s">
        <v>118</v>
      </c>
      <c r="B155" s="65" t="s">
        <v>119</v>
      </c>
      <c r="C155" s="66" t="s">
        <v>120</v>
      </c>
      <c r="D155" s="67" t="s">
        <v>173</v>
      </c>
      <c r="E155" s="68" t="s">
        <v>345</v>
      </c>
      <c r="F155" s="69"/>
      <c r="G155" s="70" t="s">
        <v>353</v>
      </c>
      <c r="H155" s="71" t="s">
        <v>1183</v>
      </c>
      <c r="I155" s="68" t="s">
        <v>177</v>
      </c>
      <c r="J155" s="72">
        <v>2008</v>
      </c>
      <c r="K155" s="73">
        <v>0.75</v>
      </c>
      <c r="L155" s="74">
        <v>2</v>
      </c>
      <c r="M155" s="174" t="s">
        <v>615</v>
      </c>
      <c r="N155" s="175"/>
      <c r="O155" s="176" t="s">
        <v>632</v>
      </c>
      <c r="P155" s="177">
        <v>25</v>
      </c>
      <c r="Q155" s="178" t="s">
        <v>844</v>
      </c>
      <c r="R155" s="95" t="s">
        <v>1180</v>
      </c>
      <c r="S155" s="76">
        <f>IF(R155="U",T155/1.2,T155)</f>
        <v>40</v>
      </c>
      <c r="T155" s="77">
        <v>40</v>
      </c>
      <c r="U155" s="78"/>
      <c r="V155" s="79"/>
      <c r="W155" s="80">
        <f>V155*S155</f>
        <v>0</v>
      </c>
      <c r="X155" s="81">
        <f>V155*T155</f>
        <v>0</v>
      </c>
      <c r="Y155" s="59"/>
      <c r="Z155" s="82"/>
      <c r="AA155" s="83"/>
      <c r="AB155" s="84"/>
      <c r="AC155" s="85"/>
    </row>
    <row r="156" spans="1:29" ht="15.75" customHeight="1" x14ac:dyDescent="0.2">
      <c r="A156" s="64" t="s">
        <v>354</v>
      </c>
      <c r="B156" s="65" t="s">
        <v>119</v>
      </c>
      <c r="C156" s="66" t="s">
        <v>120</v>
      </c>
      <c r="D156" s="67" t="s">
        <v>355</v>
      </c>
      <c r="E156" s="68" t="s">
        <v>356</v>
      </c>
      <c r="F156" s="69" t="s">
        <v>356</v>
      </c>
      <c r="G156" s="70" t="s">
        <v>357</v>
      </c>
      <c r="H156" s="71" t="s">
        <v>358</v>
      </c>
      <c r="I156" s="68" t="s">
        <v>359</v>
      </c>
      <c r="J156" s="72">
        <v>1985</v>
      </c>
      <c r="K156" s="73">
        <v>0.75</v>
      </c>
      <c r="L156" s="74">
        <v>1</v>
      </c>
      <c r="M156" s="174">
        <v>-1</v>
      </c>
      <c r="N156" s="175"/>
      <c r="O156" s="176" t="s">
        <v>619</v>
      </c>
      <c r="P156" s="177" t="s">
        <v>845</v>
      </c>
      <c r="Q156" s="178" t="s">
        <v>846</v>
      </c>
      <c r="R156" s="75" t="s">
        <v>1180</v>
      </c>
      <c r="S156" s="76">
        <f>IF(R156="U",T156/1.2,T156)</f>
        <v>700</v>
      </c>
      <c r="T156" s="77">
        <v>700</v>
      </c>
      <c r="U156" s="78"/>
      <c r="V156" s="79"/>
      <c r="W156" s="80">
        <f>V156*S156</f>
        <v>0</v>
      </c>
      <c r="X156" s="81">
        <f>V156*T156</f>
        <v>0</v>
      </c>
      <c r="Y156" s="59"/>
      <c r="Z156" s="82"/>
      <c r="AA156" s="83"/>
      <c r="AB156" s="84"/>
      <c r="AC156" s="85"/>
    </row>
    <row r="157" spans="1:29" ht="15.75" customHeight="1" x14ac:dyDescent="0.2">
      <c r="A157" s="64" t="s">
        <v>354</v>
      </c>
      <c r="B157" s="65" t="s">
        <v>119</v>
      </c>
      <c r="C157" s="66" t="s">
        <v>120</v>
      </c>
      <c r="D157" s="67" t="s">
        <v>355</v>
      </c>
      <c r="E157" s="68" t="s">
        <v>356</v>
      </c>
      <c r="F157" s="69" t="s">
        <v>356</v>
      </c>
      <c r="G157" s="70" t="s">
        <v>357</v>
      </c>
      <c r="H157" s="71" t="s">
        <v>358</v>
      </c>
      <c r="I157" s="68" t="s">
        <v>359</v>
      </c>
      <c r="J157" s="72">
        <v>1989</v>
      </c>
      <c r="K157" s="73">
        <v>0.75</v>
      </c>
      <c r="L157" s="74">
        <v>1</v>
      </c>
      <c r="M157" s="174">
        <v>-1</v>
      </c>
      <c r="N157" s="175"/>
      <c r="O157" s="176" t="s">
        <v>619</v>
      </c>
      <c r="P157" s="177" t="s">
        <v>845</v>
      </c>
      <c r="Q157" s="178" t="s">
        <v>847</v>
      </c>
      <c r="R157" s="75" t="s">
        <v>1180</v>
      </c>
      <c r="S157" s="76">
        <f>IF(R157="U",T157/1.2,T157)</f>
        <v>440</v>
      </c>
      <c r="T157" s="77">
        <v>440</v>
      </c>
      <c r="U157" s="78"/>
      <c r="V157" s="79"/>
      <c r="W157" s="80">
        <f>V157*S157</f>
        <v>0</v>
      </c>
      <c r="X157" s="81">
        <f>V157*T157</f>
        <v>0</v>
      </c>
      <c r="Y157" s="59"/>
      <c r="Z157" s="82"/>
      <c r="AA157" s="83"/>
      <c r="AB157" s="84"/>
      <c r="AC157" s="85"/>
    </row>
    <row r="158" spans="1:29" ht="15.75" customHeight="1" x14ac:dyDescent="0.2">
      <c r="A158" s="64" t="s">
        <v>354</v>
      </c>
      <c r="B158" s="65" t="s">
        <v>119</v>
      </c>
      <c r="C158" s="66" t="s">
        <v>120</v>
      </c>
      <c r="D158" s="67" t="s">
        <v>355</v>
      </c>
      <c r="E158" s="68" t="s">
        <v>356</v>
      </c>
      <c r="F158" s="69" t="s">
        <v>356</v>
      </c>
      <c r="G158" s="70" t="s">
        <v>360</v>
      </c>
      <c r="H158" s="71" t="s">
        <v>361</v>
      </c>
      <c r="I158" s="68" t="s">
        <v>359</v>
      </c>
      <c r="J158" s="72">
        <v>1986</v>
      </c>
      <c r="K158" s="73">
        <v>0.75</v>
      </c>
      <c r="L158" s="74">
        <v>1</v>
      </c>
      <c r="M158" s="174" t="s">
        <v>626</v>
      </c>
      <c r="N158" s="175"/>
      <c r="O158" s="176" t="s">
        <v>631</v>
      </c>
      <c r="P158" s="177" t="s">
        <v>845</v>
      </c>
      <c r="Q158" s="178" t="s">
        <v>849</v>
      </c>
      <c r="R158" s="75" t="s">
        <v>1180</v>
      </c>
      <c r="S158" s="76">
        <f>IF(R158="U",T158/1.2,T158)</f>
        <v>450</v>
      </c>
      <c r="T158" s="77">
        <v>450</v>
      </c>
      <c r="U158" s="78"/>
      <c r="V158" s="79"/>
      <c r="W158" s="80">
        <f>V158*S158</f>
        <v>0</v>
      </c>
      <c r="X158" s="81">
        <f>V158*T158</f>
        <v>0</v>
      </c>
      <c r="Y158" s="59"/>
      <c r="Z158" s="82"/>
      <c r="AA158" s="83"/>
      <c r="AB158" s="84"/>
      <c r="AC158" s="85"/>
    </row>
    <row r="159" spans="1:29" ht="15.75" customHeight="1" x14ac:dyDescent="0.2">
      <c r="A159" s="64" t="s">
        <v>118</v>
      </c>
      <c r="B159" s="65" t="s">
        <v>119</v>
      </c>
      <c r="C159" s="66" t="s">
        <v>120</v>
      </c>
      <c r="D159" s="67" t="s">
        <v>355</v>
      </c>
      <c r="E159" s="68" t="s">
        <v>356</v>
      </c>
      <c r="F159" s="69"/>
      <c r="G159" s="70" t="s">
        <v>362</v>
      </c>
      <c r="H159" s="71" t="s">
        <v>363</v>
      </c>
      <c r="I159" s="68" t="s">
        <v>359</v>
      </c>
      <c r="J159" s="72">
        <v>2001</v>
      </c>
      <c r="K159" s="73">
        <v>0.75</v>
      </c>
      <c r="L159" s="74">
        <v>1</v>
      </c>
      <c r="M159" s="174" t="s">
        <v>615</v>
      </c>
      <c r="N159" s="175"/>
      <c r="O159" s="176"/>
      <c r="P159" s="177" t="s">
        <v>848</v>
      </c>
      <c r="Q159" s="178" t="s">
        <v>850</v>
      </c>
      <c r="R159" s="75" t="s">
        <v>1180</v>
      </c>
      <c r="S159" s="76">
        <f>IF(R159="U",T159/1.2,T159)</f>
        <v>490</v>
      </c>
      <c r="T159" s="77">
        <v>490</v>
      </c>
      <c r="U159" s="78"/>
      <c r="V159" s="79"/>
      <c r="W159" s="80">
        <f>V159*S159</f>
        <v>0</v>
      </c>
      <c r="X159" s="81">
        <f>V159*T159</f>
        <v>0</v>
      </c>
      <c r="Y159" s="59"/>
      <c r="Z159" s="82"/>
      <c r="AA159" s="83"/>
      <c r="AB159" s="84"/>
      <c r="AC159" s="85"/>
    </row>
    <row r="160" spans="1:29" ht="15.75" customHeight="1" x14ac:dyDescent="0.2">
      <c r="A160" s="64" t="s">
        <v>118</v>
      </c>
      <c r="B160" s="65" t="s">
        <v>119</v>
      </c>
      <c r="C160" s="66" t="s">
        <v>120</v>
      </c>
      <c r="D160" s="67" t="s">
        <v>355</v>
      </c>
      <c r="E160" s="68" t="s">
        <v>356</v>
      </c>
      <c r="F160" s="69"/>
      <c r="G160" s="70" t="s">
        <v>362</v>
      </c>
      <c r="H160" s="71" t="s">
        <v>363</v>
      </c>
      <c r="I160" s="68" t="s">
        <v>359</v>
      </c>
      <c r="J160" s="72">
        <v>2005</v>
      </c>
      <c r="K160" s="73">
        <v>0.75</v>
      </c>
      <c r="L160" s="74">
        <v>1</v>
      </c>
      <c r="M160" s="174" t="s">
        <v>615</v>
      </c>
      <c r="N160" s="175"/>
      <c r="O160" s="176"/>
      <c r="P160" s="177" t="s">
        <v>848</v>
      </c>
      <c r="Q160" s="178" t="s">
        <v>851</v>
      </c>
      <c r="R160" s="75" t="s">
        <v>1180</v>
      </c>
      <c r="S160" s="76">
        <f>IF(R160="U",T160/1.2,T160)</f>
        <v>360</v>
      </c>
      <c r="T160" s="77">
        <v>360</v>
      </c>
      <c r="U160" s="78"/>
      <c r="V160" s="79"/>
      <c r="W160" s="80">
        <f>V160*S160</f>
        <v>0</v>
      </c>
      <c r="X160" s="81">
        <f>V160*T160</f>
        <v>0</v>
      </c>
      <c r="Y160" s="59"/>
      <c r="Z160" s="82"/>
      <c r="AA160" s="83"/>
      <c r="AB160" s="84"/>
      <c r="AC160" s="85"/>
    </row>
    <row r="161" spans="1:29" ht="15.75" customHeight="1" x14ac:dyDescent="0.2">
      <c r="A161" s="64" t="s">
        <v>118</v>
      </c>
      <c r="B161" s="65" t="s">
        <v>119</v>
      </c>
      <c r="C161" s="66" t="s">
        <v>120</v>
      </c>
      <c r="D161" s="67" t="s">
        <v>355</v>
      </c>
      <c r="E161" s="68" t="s">
        <v>356</v>
      </c>
      <c r="F161" s="69"/>
      <c r="G161" s="70" t="s">
        <v>362</v>
      </c>
      <c r="H161" s="71" t="s">
        <v>363</v>
      </c>
      <c r="I161" s="68" t="s">
        <v>359</v>
      </c>
      <c r="J161" s="72">
        <v>2006</v>
      </c>
      <c r="K161" s="73">
        <v>0.75</v>
      </c>
      <c r="L161" s="74">
        <v>1</v>
      </c>
      <c r="M161" s="174" t="s">
        <v>615</v>
      </c>
      <c r="N161" s="175"/>
      <c r="O161" s="176"/>
      <c r="P161" s="177" t="s">
        <v>848</v>
      </c>
      <c r="Q161" s="178" t="s">
        <v>852</v>
      </c>
      <c r="R161" s="75" t="s">
        <v>1180</v>
      </c>
      <c r="S161" s="76">
        <f>IF(R161="U",T161/1.2,T161)</f>
        <v>455</v>
      </c>
      <c r="T161" s="77">
        <v>455</v>
      </c>
      <c r="U161" s="78"/>
      <c r="V161" s="79"/>
      <c r="W161" s="80">
        <f>V161*S161</f>
        <v>0</v>
      </c>
      <c r="X161" s="81">
        <f>V161*T161</f>
        <v>0</v>
      </c>
      <c r="Y161" s="59"/>
      <c r="Z161" s="82"/>
      <c r="AA161" s="83"/>
      <c r="AB161" s="84"/>
      <c r="AC161" s="85"/>
    </row>
    <row r="162" spans="1:29" ht="15.75" customHeight="1" x14ac:dyDescent="0.2">
      <c r="A162" s="64" t="s">
        <v>118</v>
      </c>
      <c r="B162" s="65" t="s">
        <v>119</v>
      </c>
      <c r="C162" s="66" t="s">
        <v>120</v>
      </c>
      <c r="D162" s="67" t="s">
        <v>355</v>
      </c>
      <c r="E162" s="68" t="s">
        <v>356</v>
      </c>
      <c r="F162" s="69"/>
      <c r="G162" s="70" t="s">
        <v>364</v>
      </c>
      <c r="H162" s="71" t="s">
        <v>365</v>
      </c>
      <c r="I162" s="68" t="s">
        <v>177</v>
      </c>
      <c r="J162" s="72">
        <v>2000</v>
      </c>
      <c r="K162" s="73">
        <v>1.5</v>
      </c>
      <c r="L162" s="74">
        <v>1</v>
      </c>
      <c r="M162" s="174">
        <v>-1.5</v>
      </c>
      <c r="N162" s="175"/>
      <c r="O162" s="176"/>
      <c r="P162" s="177" t="s">
        <v>853</v>
      </c>
      <c r="Q162" s="178" t="s">
        <v>854</v>
      </c>
      <c r="R162" s="95" t="s">
        <v>1180</v>
      </c>
      <c r="S162" s="76">
        <f>IF(R162="U",T162/1.2,T162)</f>
        <v>190</v>
      </c>
      <c r="T162" s="77">
        <v>190</v>
      </c>
      <c r="U162" s="78"/>
      <c r="V162" s="79"/>
      <c r="W162" s="80">
        <f>V162*S162</f>
        <v>0</v>
      </c>
      <c r="X162" s="81">
        <f>V162*T162</f>
        <v>0</v>
      </c>
      <c r="Y162" s="59"/>
      <c r="Z162" s="82"/>
      <c r="AA162" s="83"/>
      <c r="AB162" s="84"/>
      <c r="AC162" s="85"/>
    </row>
    <row r="163" spans="1:29" ht="15.75" customHeight="1" x14ac:dyDescent="0.2">
      <c r="A163" s="64" t="s">
        <v>118</v>
      </c>
      <c r="B163" s="65" t="s">
        <v>119</v>
      </c>
      <c r="C163" s="66" t="s">
        <v>120</v>
      </c>
      <c r="D163" s="67" t="s">
        <v>355</v>
      </c>
      <c r="E163" s="68" t="s">
        <v>356</v>
      </c>
      <c r="F163" s="69"/>
      <c r="G163" s="70" t="s">
        <v>366</v>
      </c>
      <c r="H163" s="71" t="s">
        <v>367</v>
      </c>
      <c r="I163" s="68" t="s">
        <v>359</v>
      </c>
      <c r="J163" s="72">
        <v>2015</v>
      </c>
      <c r="K163" s="73">
        <v>0.75</v>
      </c>
      <c r="L163" s="74">
        <v>2</v>
      </c>
      <c r="M163" s="174" t="s">
        <v>615</v>
      </c>
      <c r="N163" s="175"/>
      <c r="O163" s="176"/>
      <c r="P163" s="177" t="s">
        <v>855</v>
      </c>
      <c r="Q163" s="178" t="s">
        <v>856</v>
      </c>
      <c r="R163" s="95" t="s">
        <v>1180</v>
      </c>
      <c r="S163" s="76">
        <f>IF(R163="U",T163/1.2,T163)</f>
        <v>170</v>
      </c>
      <c r="T163" s="77">
        <v>170</v>
      </c>
      <c r="U163" s="78"/>
      <c r="V163" s="79"/>
      <c r="W163" s="80">
        <f>V163*S163</f>
        <v>0</v>
      </c>
      <c r="X163" s="81">
        <f>V163*T163</f>
        <v>0</v>
      </c>
      <c r="Y163" s="59"/>
      <c r="Z163" s="82"/>
      <c r="AA163" s="83"/>
      <c r="AB163" s="84"/>
      <c r="AC163" s="85"/>
    </row>
    <row r="164" spans="1:29" ht="15.75" customHeight="1" x14ac:dyDescent="0.2">
      <c r="A164" s="64" t="s">
        <v>118</v>
      </c>
      <c r="B164" s="65" t="s">
        <v>119</v>
      </c>
      <c r="C164" s="66" t="s">
        <v>120</v>
      </c>
      <c r="D164" s="67" t="s">
        <v>355</v>
      </c>
      <c r="E164" s="68" t="s">
        <v>356</v>
      </c>
      <c r="F164" s="69"/>
      <c r="G164" s="70" t="s">
        <v>366</v>
      </c>
      <c r="H164" s="71" t="s">
        <v>367</v>
      </c>
      <c r="I164" s="68" t="s">
        <v>359</v>
      </c>
      <c r="J164" s="72">
        <v>2017</v>
      </c>
      <c r="K164" s="73">
        <v>0.75</v>
      </c>
      <c r="L164" s="74">
        <v>3</v>
      </c>
      <c r="M164" s="174" t="s">
        <v>615</v>
      </c>
      <c r="N164" s="175"/>
      <c r="O164" s="176"/>
      <c r="P164" s="177" t="s">
        <v>855</v>
      </c>
      <c r="Q164" s="178" t="s">
        <v>857</v>
      </c>
      <c r="R164" s="95" t="s">
        <v>1180</v>
      </c>
      <c r="S164" s="76">
        <f>IF(R164="U",T164/1.2,T164)</f>
        <v>170</v>
      </c>
      <c r="T164" s="77">
        <v>170</v>
      </c>
      <c r="U164" s="78"/>
      <c r="V164" s="79"/>
      <c r="W164" s="80">
        <f>V164*S164</f>
        <v>0</v>
      </c>
      <c r="X164" s="81">
        <f>V164*T164</f>
        <v>0</v>
      </c>
      <c r="Y164" s="59"/>
      <c r="Z164" s="82"/>
      <c r="AA164" s="83"/>
      <c r="AB164" s="84"/>
      <c r="AC164" s="85"/>
    </row>
    <row r="165" spans="1:29" ht="15.75" customHeight="1" x14ac:dyDescent="0.2">
      <c r="A165" s="64" t="s">
        <v>118</v>
      </c>
      <c r="B165" s="65" t="s">
        <v>119</v>
      </c>
      <c r="C165" s="66" t="s">
        <v>120</v>
      </c>
      <c r="D165" s="67" t="s">
        <v>355</v>
      </c>
      <c r="E165" s="68" t="s">
        <v>356</v>
      </c>
      <c r="F165" s="69"/>
      <c r="G165" s="70" t="s">
        <v>366</v>
      </c>
      <c r="H165" s="71" t="s">
        <v>368</v>
      </c>
      <c r="I165" s="68" t="s">
        <v>359</v>
      </c>
      <c r="J165" s="72">
        <v>2015</v>
      </c>
      <c r="K165" s="73">
        <v>0.75</v>
      </c>
      <c r="L165" s="74">
        <v>2</v>
      </c>
      <c r="M165" s="174" t="s">
        <v>615</v>
      </c>
      <c r="N165" s="175"/>
      <c r="O165" s="176"/>
      <c r="P165" s="177" t="s">
        <v>858</v>
      </c>
      <c r="Q165" s="178" t="s">
        <v>859</v>
      </c>
      <c r="R165" s="95" t="s">
        <v>1180</v>
      </c>
      <c r="S165" s="76">
        <f>IF(R165="U",T165/1.2,T165)</f>
        <v>360</v>
      </c>
      <c r="T165" s="77">
        <v>360</v>
      </c>
      <c r="U165" s="78"/>
      <c r="V165" s="79"/>
      <c r="W165" s="80">
        <f>V165*S165</f>
        <v>0</v>
      </c>
      <c r="X165" s="81">
        <f>V165*T165</f>
        <v>0</v>
      </c>
      <c r="Y165" s="59"/>
      <c r="Z165" s="82"/>
      <c r="AA165" s="83"/>
      <c r="AB165" s="84"/>
      <c r="AC165" s="85"/>
    </row>
    <row r="166" spans="1:29" ht="15.75" customHeight="1" x14ac:dyDescent="0.2">
      <c r="A166" s="64" t="s">
        <v>118</v>
      </c>
      <c r="B166" s="65" t="s">
        <v>119</v>
      </c>
      <c r="C166" s="66" t="s">
        <v>120</v>
      </c>
      <c r="D166" s="67" t="s">
        <v>355</v>
      </c>
      <c r="E166" s="68" t="s">
        <v>356</v>
      </c>
      <c r="F166" s="69"/>
      <c r="G166" s="70" t="s">
        <v>366</v>
      </c>
      <c r="H166" s="71" t="s">
        <v>368</v>
      </c>
      <c r="I166" s="68" t="s">
        <v>359</v>
      </c>
      <c r="J166" s="72">
        <v>2017</v>
      </c>
      <c r="K166" s="73">
        <v>0.75</v>
      </c>
      <c r="L166" s="74">
        <v>3</v>
      </c>
      <c r="M166" s="174" t="s">
        <v>615</v>
      </c>
      <c r="N166" s="175"/>
      <c r="O166" s="176"/>
      <c r="P166" s="177" t="s">
        <v>855</v>
      </c>
      <c r="Q166" s="178" t="s">
        <v>860</v>
      </c>
      <c r="R166" s="95" t="s">
        <v>1180</v>
      </c>
      <c r="S166" s="76">
        <f>IF(R166="U",T166/1.2,T166)</f>
        <v>310</v>
      </c>
      <c r="T166" s="77">
        <v>310</v>
      </c>
      <c r="U166" s="78"/>
      <c r="V166" s="79"/>
      <c r="W166" s="80">
        <f>V166*S166</f>
        <v>0</v>
      </c>
      <c r="X166" s="81">
        <f>V166*T166</f>
        <v>0</v>
      </c>
      <c r="Y166" s="59"/>
      <c r="Z166" s="82"/>
      <c r="AA166" s="83"/>
      <c r="AB166" s="84"/>
      <c r="AC166" s="85"/>
    </row>
    <row r="167" spans="1:29" ht="15.75" customHeight="1" x14ac:dyDescent="0.2">
      <c r="A167" s="64" t="s">
        <v>118</v>
      </c>
      <c r="B167" s="65" t="s">
        <v>119</v>
      </c>
      <c r="C167" s="66" t="s">
        <v>120</v>
      </c>
      <c r="D167" s="67" t="s">
        <v>355</v>
      </c>
      <c r="E167" s="68" t="s">
        <v>356</v>
      </c>
      <c r="F167" s="69"/>
      <c r="G167" s="70" t="s">
        <v>366</v>
      </c>
      <c r="H167" s="71" t="s">
        <v>368</v>
      </c>
      <c r="I167" s="68" t="s">
        <v>359</v>
      </c>
      <c r="J167" s="72">
        <v>2018</v>
      </c>
      <c r="K167" s="73">
        <v>0.75</v>
      </c>
      <c r="L167" s="74">
        <v>3</v>
      </c>
      <c r="M167" s="174" t="s">
        <v>615</v>
      </c>
      <c r="N167" s="175"/>
      <c r="O167" s="176"/>
      <c r="P167" s="177" t="s">
        <v>855</v>
      </c>
      <c r="Q167" s="178" t="s">
        <v>861</v>
      </c>
      <c r="R167" s="95" t="s">
        <v>1180</v>
      </c>
      <c r="S167" s="76">
        <f>IF(R167="U",T167/1.2,T167)</f>
        <v>310</v>
      </c>
      <c r="T167" s="77">
        <v>310</v>
      </c>
      <c r="U167" s="78"/>
      <c r="V167" s="79"/>
      <c r="W167" s="80">
        <f>V167*S167</f>
        <v>0</v>
      </c>
      <c r="X167" s="81">
        <f>V167*T167</f>
        <v>0</v>
      </c>
      <c r="Y167" s="59"/>
      <c r="Z167" s="82"/>
      <c r="AA167" s="83"/>
      <c r="AB167" s="84"/>
      <c r="AC167" s="85"/>
    </row>
    <row r="168" spans="1:29" ht="15.75" customHeight="1" x14ac:dyDescent="0.2">
      <c r="A168" s="64" t="s">
        <v>118</v>
      </c>
      <c r="B168" s="65" t="s">
        <v>119</v>
      </c>
      <c r="C168" s="66" t="s">
        <v>120</v>
      </c>
      <c r="D168" s="67" t="s">
        <v>355</v>
      </c>
      <c r="E168" s="68" t="s">
        <v>356</v>
      </c>
      <c r="F168" s="69"/>
      <c r="G168" s="70" t="s">
        <v>369</v>
      </c>
      <c r="H168" s="71" t="s">
        <v>370</v>
      </c>
      <c r="I168" s="68" t="s">
        <v>359</v>
      </c>
      <c r="J168" s="72">
        <v>1974</v>
      </c>
      <c r="K168" s="73">
        <v>0.75</v>
      </c>
      <c r="L168" s="74">
        <v>1</v>
      </c>
      <c r="M168" s="174">
        <v>-3</v>
      </c>
      <c r="N168" s="175"/>
      <c r="O168" s="176"/>
      <c r="P168" s="177" t="s">
        <v>789</v>
      </c>
      <c r="Q168" s="178" t="s">
        <v>862</v>
      </c>
      <c r="R168" s="95" t="s">
        <v>1180</v>
      </c>
      <c r="S168" s="76">
        <f>IF(R168="U",T168/1.2,T168)</f>
        <v>50</v>
      </c>
      <c r="T168" s="77">
        <v>50</v>
      </c>
      <c r="U168" s="78"/>
      <c r="V168" s="79"/>
      <c r="W168" s="80">
        <f>V168*S168</f>
        <v>0</v>
      </c>
      <c r="X168" s="81">
        <f>V168*T168</f>
        <v>0</v>
      </c>
      <c r="Y168" s="59"/>
      <c r="Z168" s="82"/>
      <c r="AA168" s="83"/>
      <c r="AB168" s="84"/>
      <c r="AC168" s="85"/>
    </row>
    <row r="169" spans="1:29" ht="15.75" customHeight="1" x14ac:dyDescent="0.2">
      <c r="A169" s="64" t="s">
        <v>118</v>
      </c>
      <c r="B169" s="65" t="s">
        <v>119</v>
      </c>
      <c r="C169" s="66" t="s">
        <v>120</v>
      </c>
      <c r="D169" s="67" t="s">
        <v>355</v>
      </c>
      <c r="E169" s="68" t="s">
        <v>356</v>
      </c>
      <c r="F169" s="69"/>
      <c r="G169" s="70" t="s">
        <v>371</v>
      </c>
      <c r="H169" s="71" t="s">
        <v>363</v>
      </c>
      <c r="I169" s="68" t="s">
        <v>359</v>
      </c>
      <c r="J169" s="72">
        <v>1974</v>
      </c>
      <c r="K169" s="73">
        <v>0.75</v>
      </c>
      <c r="L169" s="74">
        <v>1</v>
      </c>
      <c r="M169" s="174" t="s">
        <v>614</v>
      </c>
      <c r="N169" s="175"/>
      <c r="O169" s="176"/>
      <c r="P169" s="177" t="s">
        <v>792</v>
      </c>
      <c r="Q169" s="178" t="s">
        <v>863</v>
      </c>
      <c r="R169" s="95" t="s">
        <v>1180</v>
      </c>
      <c r="S169" s="76">
        <f>IF(R169="U",T169/1.2,T169)</f>
        <v>40</v>
      </c>
      <c r="T169" s="77">
        <v>40</v>
      </c>
      <c r="U169" s="78"/>
      <c r="V169" s="79"/>
      <c r="W169" s="80">
        <f>V169*S169</f>
        <v>0</v>
      </c>
      <c r="X169" s="81">
        <f>V169*T169</f>
        <v>0</v>
      </c>
      <c r="Y169" s="59"/>
      <c r="Z169" s="82"/>
      <c r="AA169" s="83"/>
      <c r="AB169" s="84"/>
      <c r="AC169" s="85"/>
    </row>
    <row r="170" spans="1:29" ht="15.75" customHeight="1" x14ac:dyDescent="0.2">
      <c r="A170" s="64" t="s">
        <v>118</v>
      </c>
      <c r="B170" s="65" t="s">
        <v>119</v>
      </c>
      <c r="C170" s="66" t="s">
        <v>120</v>
      </c>
      <c r="D170" s="67" t="s">
        <v>355</v>
      </c>
      <c r="E170" s="68" t="s">
        <v>356</v>
      </c>
      <c r="F170" s="69"/>
      <c r="G170" s="70" t="s">
        <v>372</v>
      </c>
      <c r="H170" s="71" t="s">
        <v>373</v>
      </c>
      <c r="I170" s="68" t="s">
        <v>374</v>
      </c>
      <c r="J170" s="72">
        <v>1989</v>
      </c>
      <c r="K170" s="73">
        <v>0.75</v>
      </c>
      <c r="L170" s="74">
        <v>1</v>
      </c>
      <c r="M170" s="174" t="s">
        <v>614</v>
      </c>
      <c r="N170" s="175"/>
      <c r="O170" s="176"/>
      <c r="P170" s="177" t="s">
        <v>708</v>
      </c>
      <c r="Q170" s="178" t="s">
        <v>864</v>
      </c>
      <c r="R170" s="75" t="s">
        <v>1180</v>
      </c>
      <c r="S170" s="76">
        <f>IF(R170="U",T170/1.2,T170)</f>
        <v>20</v>
      </c>
      <c r="T170" s="77">
        <v>20</v>
      </c>
      <c r="U170" s="78"/>
      <c r="V170" s="79"/>
      <c r="W170" s="80">
        <f>V170*S170</f>
        <v>0</v>
      </c>
      <c r="X170" s="81">
        <f>V170*T170</f>
        <v>0</v>
      </c>
      <c r="Y170" s="59"/>
      <c r="Z170" s="82"/>
      <c r="AA170" s="83"/>
      <c r="AB170" s="84"/>
      <c r="AC170" s="85"/>
    </row>
    <row r="171" spans="1:29" ht="15.75" customHeight="1" x14ac:dyDescent="0.2">
      <c r="A171" s="64" t="s">
        <v>118</v>
      </c>
      <c r="B171" s="65" t="s">
        <v>119</v>
      </c>
      <c r="C171" s="66" t="s">
        <v>120</v>
      </c>
      <c r="D171" s="67" t="s">
        <v>355</v>
      </c>
      <c r="E171" s="68" t="s">
        <v>356</v>
      </c>
      <c r="F171" s="69"/>
      <c r="G171" s="70" t="s">
        <v>372</v>
      </c>
      <c r="H171" s="71" t="s">
        <v>375</v>
      </c>
      <c r="I171" s="68" t="s">
        <v>359</v>
      </c>
      <c r="J171" s="72">
        <v>1988</v>
      </c>
      <c r="K171" s="73">
        <v>0.75</v>
      </c>
      <c r="L171" s="74">
        <v>1</v>
      </c>
      <c r="M171" s="174" t="s">
        <v>626</v>
      </c>
      <c r="N171" s="175"/>
      <c r="O171" s="176" t="s">
        <v>648</v>
      </c>
      <c r="P171" s="177" t="s">
        <v>866</v>
      </c>
      <c r="Q171" s="178" t="s">
        <v>867</v>
      </c>
      <c r="R171" s="75" t="s">
        <v>1180</v>
      </c>
      <c r="S171" s="76">
        <f>IF(R171="U",T171/1.2,T171)</f>
        <v>100</v>
      </c>
      <c r="T171" s="77">
        <v>100</v>
      </c>
      <c r="U171" s="78"/>
      <c r="V171" s="79"/>
      <c r="W171" s="80">
        <f>V171*S171</f>
        <v>0</v>
      </c>
      <c r="X171" s="81">
        <f>V171*T171</f>
        <v>0</v>
      </c>
      <c r="Y171" s="59"/>
      <c r="Z171" s="82"/>
      <c r="AA171" s="83"/>
      <c r="AB171" s="84"/>
      <c r="AC171" s="85"/>
    </row>
    <row r="172" spans="1:29" ht="15.75" customHeight="1" x14ac:dyDescent="0.2">
      <c r="A172" s="64" t="s">
        <v>118</v>
      </c>
      <c r="B172" s="65" t="s">
        <v>119</v>
      </c>
      <c r="C172" s="66" t="s">
        <v>120</v>
      </c>
      <c r="D172" s="67" t="s">
        <v>355</v>
      </c>
      <c r="E172" s="68" t="s">
        <v>356</v>
      </c>
      <c r="F172" s="69"/>
      <c r="G172" s="70" t="s">
        <v>372</v>
      </c>
      <c r="H172" s="71" t="s">
        <v>375</v>
      </c>
      <c r="I172" s="68" t="s">
        <v>359</v>
      </c>
      <c r="J172" s="72">
        <v>1988</v>
      </c>
      <c r="K172" s="73">
        <v>0.75</v>
      </c>
      <c r="L172" s="74">
        <v>1</v>
      </c>
      <c r="M172" s="174" t="s">
        <v>614</v>
      </c>
      <c r="N172" s="175"/>
      <c r="O172" s="176" t="s">
        <v>636</v>
      </c>
      <c r="P172" s="177" t="s">
        <v>730</v>
      </c>
      <c r="Q172" s="178" t="s">
        <v>865</v>
      </c>
      <c r="R172" s="75" t="s">
        <v>1180</v>
      </c>
      <c r="S172" s="76">
        <f>IF(R172="U",T172/1.2,T172)</f>
        <v>100</v>
      </c>
      <c r="T172" s="77">
        <v>100</v>
      </c>
      <c r="U172" s="78"/>
      <c r="V172" s="79"/>
      <c r="W172" s="80">
        <f>V172*S172</f>
        <v>0</v>
      </c>
      <c r="X172" s="81">
        <f>V172*T172</f>
        <v>0</v>
      </c>
      <c r="Y172" s="59"/>
      <c r="Z172" s="82"/>
      <c r="AA172" s="83"/>
      <c r="AB172" s="84"/>
      <c r="AC172" s="85"/>
    </row>
    <row r="173" spans="1:29" ht="15.75" customHeight="1" x14ac:dyDescent="0.2">
      <c r="A173" s="64" t="s">
        <v>118</v>
      </c>
      <c r="B173" s="65" t="s">
        <v>119</v>
      </c>
      <c r="C173" s="66" t="s">
        <v>120</v>
      </c>
      <c r="D173" s="67" t="s">
        <v>355</v>
      </c>
      <c r="E173" s="68" t="s">
        <v>356</v>
      </c>
      <c r="F173" s="69"/>
      <c r="G173" s="70" t="s">
        <v>372</v>
      </c>
      <c r="H173" s="71" t="s">
        <v>375</v>
      </c>
      <c r="I173" s="68" t="s">
        <v>359</v>
      </c>
      <c r="J173" s="72">
        <v>1988</v>
      </c>
      <c r="K173" s="73">
        <v>0.75</v>
      </c>
      <c r="L173" s="74">
        <v>4</v>
      </c>
      <c r="M173" s="174" t="s">
        <v>626</v>
      </c>
      <c r="N173" s="175"/>
      <c r="O173" s="176" t="s">
        <v>649</v>
      </c>
      <c r="P173" s="177" t="s">
        <v>703</v>
      </c>
      <c r="Q173" s="178" t="s">
        <v>868</v>
      </c>
      <c r="R173" s="95" t="s">
        <v>1180</v>
      </c>
      <c r="S173" s="76">
        <f>IF(R173="U",T173/1.2,T173)</f>
        <v>100</v>
      </c>
      <c r="T173" s="77">
        <v>100</v>
      </c>
      <c r="U173" s="78"/>
      <c r="V173" s="79"/>
      <c r="W173" s="80">
        <f>V173*S173</f>
        <v>0</v>
      </c>
      <c r="X173" s="81">
        <f>V173*T173</f>
        <v>0</v>
      </c>
      <c r="Y173" s="59"/>
      <c r="Z173" s="82"/>
      <c r="AA173" s="83"/>
      <c r="AB173" s="84"/>
      <c r="AC173" s="85"/>
    </row>
    <row r="174" spans="1:29" ht="15.75" customHeight="1" x14ac:dyDescent="0.2">
      <c r="A174" s="64" t="s">
        <v>118</v>
      </c>
      <c r="B174" s="65" t="s">
        <v>119</v>
      </c>
      <c r="C174" s="66" t="s">
        <v>120</v>
      </c>
      <c r="D174" s="67" t="s">
        <v>355</v>
      </c>
      <c r="E174" s="68" t="s">
        <v>356</v>
      </c>
      <c r="F174" s="69"/>
      <c r="G174" s="70" t="s">
        <v>372</v>
      </c>
      <c r="H174" s="71" t="s">
        <v>376</v>
      </c>
      <c r="I174" s="68" t="s">
        <v>177</v>
      </c>
      <c r="J174" s="72">
        <v>1985</v>
      </c>
      <c r="K174" s="73">
        <v>1.5</v>
      </c>
      <c r="L174" s="74">
        <v>1</v>
      </c>
      <c r="M174" s="174" t="s">
        <v>614</v>
      </c>
      <c r="N174" s="175" t="s">
        <v>628</v>
      </c>
      <c r="O174" s="176" t="s">
        <v>650</v>
      </c>
      <c r="P174" s="177" t="s">
        <v>869</v>
      </c>
      <c r="Q174" s="178" t="s">
        <v>870</v>
      </c>
      <c r="R174" s="95" t="s">
        <v>1180</v>
      </c>
      <c r="S174" s="76">
        <f>IF(R174="U",T174/1.2,T174)</f>
        <v>380</v>
      </c>
      <c r="T174" s="77">
        <v>380</v>
      </c>
      <c r="U174" s="78"/>
      <c r="V174" s="79"/>
      <c r="W174" s="80">
        <f>V174*S174</f>
        <v>0</v>
      </c>
      <c r="X174" s="81">
        <f>V174*T174</f>
        <v>0</v>
      </c>
      <c r="Y174" s="59"/>
      <c r="Z174" s="82"/>
      <c r="AA174" s="83"/>
      <c r="AB174" s="84"/>
      <c r="AC174" s="85"/>
    </row>
    <row r="175" spans="1:29" ht="15.75" customHeight="1" x14ac:dyDescent="0.2">
      <c r="A175" s="64" t="s">
        <v>118</v>
      </c>
      <c r="B175" s="65" t="s">
        <v>119</v>
      </c>
      <c r="C175" s="66" t="s">
        <v>120</v>
      </c>
      <c r="D175" s="67" t="s">
        <v>355</v>
      </c>
      <c r="E175" s="68" t="s">
        <v>356</v>
      </c>
      <c r="F175" s="69"/>
      <c r="G175" s="70" t="s">
        <v>377</v>
      </c>
      <c r="H175" s="71" t="s">
        <v>378</v>
      </c>
      <c r="I175" s="68" t="s">
        <v>359</v>
      </c>
      <c r="J175" s="72">
        <v>2005</v>
      </c>
      <c r="K175" s="73">
        <v>0.75</v>
      </c>
      <c r="L175" s="74">
        <v>1</v>
      </c>
      <c r="M175" s="174" t="s">
        <v>615</v>
      </c>
      <c r="N175" s="175"/>
      <c r="O175" s="176"/>
      <c r="P175" s="177" t="s">
        <v>848</v>
      </c>
      <c r="Q175" s="178" t="s">
        <v>871</v>
      </c>
      <c r="R175" s="75" t="s">
        <v>1180</v>
      </c>
      <c r="S175" s="76">
        <f>IF(R175="U",T175/1.2,T175)</f>
        <v>540</v>
      </c>
      <c r="T175" s="77">
        <v>540</v>
      </c>
      <c r="U175" s="78"/>
      <c r="V175" s="79"/>
      <c r="W175" s="80">
        <f>V175*S175</f>
        <v>0</v>
      </c>
      <c r="X175" s="81">
        <f>V175*T175</f>
        <v>0</v>
      </c>
      <c r="Y175" s="59"/>
      <c r="Z175" s="82"/>
      <c r="AA175" s="83"/>
      <c r="AB175" s="84"/>
      <c r="AC175" s="85"/>
    </row>
    <row r="176" spans="1:29" ht="15.75" customHeight="1" x14ac:dyDescent="0.2">
      <c r="A176" s="64" t="s">
        <v>118</v>
      </c>
      <c r="B176" s="65" t="s">
        <v>119</v>
      </c>
      <c r="C176" s="66" t="s">
        <v>120</v>
      </c>
      <c r="D176" s="67" t="s">
        <v>355</v>
      </c>
      <c r="E176" s="68" t="s">
        <v>356</v>
      </c>
      <c r="F176" s="69"/>
      <c r="G176" s="70" t="s">
        <v>377</v>
      </c>
      <c r="H176" s="71" t="s">
        <v>379</v>
      </c>
      <c r="I176" s="68" t="s">
        <v>359</v>
      </c>
      <c r="J176" s="72">
        <v>2006</v>
      </c>
      <c r="K176" s="73">
        <v>0.75</v>
      </c>
      <c r="L176" s="74">
        <v>1</v>
      </c>
      <c r="M176" s="174" t="s">
        <v>615</v>
      </c>
      <c r="N176" s="175"/>
      <c r="O176" s="176"/>
      <c r="P176" s="177" t="s">
        <v>848</v>
      </c>
      <c r="Q176" s="178" t="s">
        <v>872</v>
      </c>
      <c r="R176" s="75" t="s">
        <v>1180</v>
      </c>
      <c r="S176" s="76">
        <f>IF(R176="U",T176/1.2,T176)</f>
        <v>480</v>
      </c>
      <c r="T176" s="77">
        <v>480</v>
      </c>
      <c r="U176" s="78"/>
      <c r="V176" s="79"/>
      <c r="W176" s="80">
        <f>V176*S176</f>
        <v>0</v>
      </c>
      <c r="X176" s="81">
        <f>V176*T176</f>
        <v>0</v>
      </c>
      <c r="Y176" s="59"/>
      <c r="Z176" s="82"/>
      <c r="AA176" s="83"/>
      <c r="AB176" s="84"/>
      <c r="AC176" s="85"/>
    </row>
    <row r="177" spans="1:29" ht="15.75" customHeight="1" x14ac:dyDescent="0.2">
      <c r="A177" s="64" t="s">
        <v>118</v>
      </c>
      <c r="B177" s="65" t="s">
        <v>119</v>
      </c>
      <c r="C177" s="66" t="s">
        <v>120</v>
      </c>
      <c r="D177" s="67" t="s">
        <v>355</v>
      </c>
      <c r="E177" s="68" t="s">
        <v>356</v>
      </c>
      <c r="F177" s="69"/>
      <c r="G177" s="70" t="s">
        <v>380</v>
      </c>
      <c r="H177" s="71" t="s">
        <v>381</v>
      </c>
      <c r="I177" s="68" t="s">
        <v>374</v>
      </c>
      <c r="J177" s="72">
        <v>1999</v>
      </c>
      <c r="K177" s="73">
        <v>0.75</v>
      </c>
      <c r="L177" s="74">
        <v>1</v>
      </c>
      <c r="M177" s="174" t="s">
        <v>626</v>
      </c>
      <c r="N177" s="175"/>
      <c r="O177" s="176"/>
      <c r="P177" s="177">
        <v>37</v>
      </c>
      <c r="Q177" s="178" t="s">
        <v>873</v>
      </c>
      <c r="R177" s="75" t="s">
        <v>1180</v>
      </c>
      <c r="S177" s="76">
        <f>IF(R177="U",T177/1.2,T177)</f>
        <v>15</v>
      </c>
      <c r="T177" s="77">
        <v>15</v>
      </c>
      <c r="U177" s="78"/>
      <c r="V177" s="79"/>
      <c r="W177" s="80">
        <f>V177*S177</f>
        <v>0</v>
      </c>
      <c r="X177" s="81">
        <f>V177*T177</f>
        <v>0</v>
      </c>
      <c r="Y177" s="59"/>
      <c r="Z177" s="82"/>
      <c r="AA177" s="83"/>
      <c r="AB177" s="84"/>
      <c r="AC177" s="85"/>
    </row>
    <row r="178" spans="1:29" ht="15.75" customHeight="1" x14ac:dyDescent="0.2">
      <c r="A178" s="64" t="s">
        <v>118</v>
      </c>
      <c r="B178" s="65" t="s">
        <v>119</v>
      </c>
      <c r="C178" s="66" t="s">
        <v>120</v>
      </c>
      <c r="D178" s="67" t="s">
        <v>355</v>
      </c>
      <c r="E178" s="68" t="s">
        <v>382</v>
      </c>
      <c r="F178" s="69"/>
      <c r="G178" s="70" t="s">
        <v>383</v>
      </c>
      <c r="H178" s="71" t="s">
        <v>384</v>
      </c>
      <c r="I178" s="68" t="s">
        <v>385</v>
      </c>
      <c r="J178" s="72">
        <v>1985</v>
      </c>
      <c r="K178" s="73">
        <v>0.75</v>
      </c>
      <c r="L178" s="74">
        <v>1</v>
      </c>
      <c r="M178" s="174" t="s">
        <v>626</v>
      </c>
      <c r="N178" s="175" t="s">
        <v>628</v>
      </c>
      <c r="O178" s="176" t="s">
        <v>649</v>
      </c>
      <c r="P178" s="177" t="s">
        <v>732</v>
      </c>
      <c r="Q178" s="178" t="s">
        <v>875</v>
      </c>
      <c r="R178" s="95" t="s">
        <v>1180</v>
      </c>
      <c r="S178" s="76">
        <f>IF(R178="U",T178/1.2,T178)</f>
        <v>90</v>
      </c>
      <c r="T178" s="77">
        <v>90</v>
      </c>
      <c r="U178" s="78"/>
      <c r="V178" s="79"/>
      <c r="W178" s="80">
        <f>V178*S178</f>
        <v>0</v>
      </c>
      <c r="X178" s="81">
        <f>V178*T178</f>
        <v>0</v>
      </c>
      <c r="Y178" s="59"/>
      <c r="Z178" s="82"/>
      <c r="AA178" s="83"/>
      <c r="AB178" s="84"/>
      <c r="AC178" s="85"/>
    </row>
    <row r="179" spans="1:29" ht="15.75" customHeight="1" x14ac:dyDescent="0.2">
      <c r="A179" s="64" t="s">
        <v>118</v>
      </c>
      <c r="B179" s="65" t="s">
        <v>119</v>
      </c>
      <c r="C179" s="66" t="s">
        <v>120</v>
      </c>
      <c r="D179" s="67" t="s">
        <v>355</v>
      </c>
      <c r="E179" s="68" t="s">
        <v>382</v>
      </c>
      <c r="F179" s="69"/>
      <c r="G179" s="70" t="s">
        <v>383</v>
      </c>
      <c r="H179" s="71" t="s">
        <v>384</v>
      </c>
      <c r="I179" s="68" t="s">
        <v>385</v>
      </c>
      <c r="J179" s="72">
        <v>1985</v>
      </c>
      <c r="K179" s="73">
        <v>1.5</v>
      </c>
      <c r="L179" s="74">
        <v>1</v>
      </c>
      <c r="M179" s="174" t="s">
        <v>626</v>
      </c>
      <c r="N179" s="175" t="s">
        <v>628</v>
      </c>
      <c r="O179" s="176" t="s">
        <v>649</v>
      </c>
      <c r="P179" s="177" t="s">
        <v>874</v>
      </c>
      <c r="Q179" s="178" t="s">
        <v>876</v>
      </c>
      <c r="R179" s="95" t="s">
        <v>1180</v>
      </c>
      <c r="S179" s="76">
        <f>IF(R179="U",T179/1.2,T179)</f>
        <v>190</v>
      </c>
      <c r="T179" s="77">
        <v>190</v>
      </c>
      <c r="U179" s="78"/>
      <c r="V179" s="79"/>
      <c r="W179" s="80">
        <f>V179*S179</f>
        <v>0</v>
      </c>
      <c r="X179" s="81">
        <f>V179*T179</f>
        <v>0</v>
      </c>
      <c r="Y179" s="59"/>
      <c r="Z179" s="82"/>
      <c r="AA179" s="83"/>
      <c r="AB179" s="84"/>
      <c r="AC179" s="85"/>
    </row>
    <row r="180" spans="1:29" ht="15.75" customHeight="1" x14ac:dyDescent="0.2">
      <c r="A180" s="64" t="s">
        <v>118</v>
      </c>
      <c r="B180" s="65" t="s">
        <v>119</v>
      </c>
      <c r="C180" s="66" t="s">
        <v>120</v>
      </c>
      <c r="D180" s="67" t="s">
        <v>355</v>
      </c>
      <c r="E180" s="68" t="s">
        <v>382</v>
      </c>
      <c r="F180" s="69"/>
      <c r="G180" s="70" t="s">
        <v>383</v>
      </c>
      <c r="H180" s="71" t="s">
        <v>386</v>
      </c>
      <c r="I180" s="68" t="s">
        <v>177</v>
      </c>
      <c r="J180" s="72">
        <v>1986</v>
      </c>
      <c r="K180" s="73">
        <v>0.75</v>
      </c>
      <c r="L180" s="74">
        <v>4</v>
      </c>
      <c r="M180" s="174" t="s">
        <v>626</v>
      </c>
      <c r="N180" s="175"/>
      <c r="O180" s="176" t="s">
        <v>649</v>
      </c>
      <c r="P180" s="177" t="s">
        <v>732</v>
      </c>
      <c r="Q180" s="178" t="s">
        <v>877</v>
      </c>
      <c r="R180" s="75" t="s">
        <v>1180</v>
      </c>
      <c r="S180" s="76">
        <f>IF(R180="U",T180/1.2,T180)</f>
        <v>15</v>
      </c>
      <c r="T180" s="77">
        <v>15</v>
      </c>
      <c r="U180" s="78"/>
      <c r="V180" s="79"/>
      <c r="W180" s="80">
        <f>V180*S180</f>
        <v>0</v>
      </c>
      <c r="X180" s="81">
        <f>V180*T180</f>
        <v>0</v>
      </c>
      <c r="Y180" s="59"/>
      <c r="Z180" s="82"/>
      <c r="AA180" s="83"/>
      <c r="AB180" s="84"/>
      <c r="AC180" s="85"/>
    </row>
    <row r="181" spans="1:29" ht="15.75" customHeight="1" x14ac:dyDescent="0.2">
      <c r="A181" s="64" t="s">
        <v>118</v>
      </c>
      <c r="B181" s="65" t="s">
        <v>119</v>
      </c>
      <c r="C181" s="66" t="s">
        <v>120</v>
      </c>
      <c r="D181" s="67" t="s">
        <v>355</v>
      </c>
      <c r="E181" s="68" t="s">
        <v>382</v>
      </c>
      <c r="F181" s="69"/>
      <c r="G181" s="70" t="s">
        <v>383</v>
      </c>
      <c r="H181" s="71" t="s">
        <v>386</v>
      </c>
      <c r="I181" s="68" t="s">
        <v>177</v>
      </c>
      <c r="J181" s="72">
        <v>1987</v>
      </c>
      <c r="K181" s="73">
        <v>1.5</v>
      </c>
      <c r="L181" s="74">
        <v>1</v>
      </c>
      <c r="M181" s="174" t="s">
        <v>614</v>
      </c>
      <c r="N181" s="175" t="s">
        <v>621</v>
      </c>
      <c r="O181" s="176" t="s">
        <v>649</v>
      </c>
      <c r="P181" s="177" t="s">
        <v>874</v>
      </c>
      <c r="Q181" s="178" t="s">
        <v>878</v>
      </c>
      <c r="R181" s="75" t="s">
        <v>1180</v>
      </c>
      <c r="S181" s="76">
        <f>IF(R181="U",T181/1.2,T181)</f>
        <v>35</v>
      </c>
      <c r="T181" s="77">
        <v>35</v>
      </c>
      <c r="U181" s="78"/>
      <c r="V181" s="79"/>
      <c r="W181" s="80">
        <f>V181*S181</f>
        <v>0</v>
      </c>
      <c r="X181" s="81">
        <f>V181*T181</f>
        <v>0</v>
      </c>
      <c r="Y181" s="59"/>
      <c r="Z181" s="82"/>
      <c r="AA181" s="83"/>
      <c r="AB181" s="84"/>
      <c r="AC181" s="85"/>
    </row>
    <row r="182" spans="1:29" ht="15.75" customHeight="1" x14ac:dyDescent="0.2">
      <c r="A182" s="64" t="s">
        <v>118</v>
      </c>
      <c r="B182" s="65" t="s">
        <v>119</v>
      </c>
      <c r="C182" s="66" t="s">
        <v>120</v>
      </c>
      <c r="D182" s="67" t="s">
        <v>355</v>
      </c>
      <c r="E182" s="68" t="s">
        <v>382</v>
      </c>
      <c r="F182" s="69"/>
      <c r="G182" s="70" t="s">
        <v>387</v>
      </c>
      <c r="H182" s="71" t="s">
        <v>388</v>
      </c>
      <c r="I182" s="68" t="s">
        <v>177</v>
      </c>
      <c r="J182" s="72">
        <v>1974</v>
      </c>
      <c r="K182" s="73">
        <v>0.75</v>
      </c>
      <c r="L182" s="74">
        <v>2</v>
      </c>
      <c r="M182" s="174" t="s">
        <v>626</v>
      </c>
      <c r="N182" s="175"/>
      <c r="O182" s="176"/>
      <c r="P182" s="177" t="s">
        <v>789</v>
      </c>
      <c r="Q182" s="178" t="s">
        <v>879</v>
      </c>
      <c r="R182" s="75" t="s">
        <v>1180</v>
      </c>
      <c r="S182" s="76">
        <f>IF(R182="U",T182/1.2,T182)</f>
        <v>65</v>
      </c>
      <c r="T182" s="77">
        <v>65</v>
      </c>
      <c r="U182" s="78"/>
      <c r="V182" s="79"/>
      <c r="W182" s="80">
        <f>V182*S182</f>
        <v>0</v>
      </c>
      <c r="X182" s="81">
        <f>V182*T182</f>
        <v>0</v>
      </c>
      <c r="Y182" s="59"/>
      <c r="Z182" s="82"/>
      <c r="AA182" s="83"/>
      <c r="AB182" s="84"/>
      <c r="AC182" s="85"/>
    </row>
    <row r="183" spans="1:29" ht="15.75" customHeight="1" x14ac:dyDescent="0.2">
      <c r="A183" s="64" t="s">
        <v>118</v>
      </c>
      <c r="B183" s="65" t="s">
        <v>119</v>
      </c>
      <c r="C183" s="66" t="s">
        <v>120</v>
      </c>
      <c r="D183" s="67" t="s">
        <v>355</v>
      </c>
      <c r="E183" s="68" t="s">
        <v>382</v>
      </c>
      <c r="F183" s="69"/>
      <c r="G183" s="70" t="s">
        <v>389</v>
      </c>
      <c r="H183" s="71" t="s">
        <v>390</v>
      </c>
      <c r="I183" s="68" t="s">
        <v>177</v>
      </c>
      <c r="J183" s="72">
        <v>1990</v>
      </c>
      <c r="K183" s="73">
        <v>0.75</v>
      </c>
      <c r="L183" s="74">
        <v>1</v>
      </c>
      <c r="M183" s="174" t="s">
        <v>626</v>
      </c>
      <c r="N183" s="175"/>
      <c r="O183" s="176" t="s">
        <v>619</v>
      </c>
      <c r="P183" s="177">
        <v>29</v>
      </c>
      <c r="Q183" s="178" t="s">
        <v>880</v>
      </c>
      <c r="R183" s="95" t="s">
        <v>1180</v>
      </c>
      <c r="S183" s="76">
        <f>IF(R183="U",T183/1.2,T183)</f>
        <v>200</v>
      </c>
      <c r="T183" s="77">
        <v>200</v>
      </c>
      <c r="U183" s="78"/>
      <c r="V183" s="79"/>
      <c r="W183" s="80">
        <f>V183*S183</f>
        <v>0</v>
      </c>
      <c r="X183" s="81">
        <f>V183*T183</f>
        <v>0</v>
      </c>
      <c r="Y183" s="59"/>
      <c r="Z183" s="82"/>
      <c r="AA183" s="83"/>
      <c r="AB183" s="84"/>
      <c r="AC183" s="85"/>
    </row>
    <row r="184" spans="1:29" ht="15.75" customHeight="1" x14ac:dyDescent="0.2">
      <c r="A184" s="64" t="s">
        <v>118</v>
      </c>
      <c r="B184" s="65" t="s">
        <v>119</v>
      </c>
      <c r="C184" s="66" t="s">
        <v>120</v>
      </c>
      <c r="D184" s="67" t="s">
        <v>355</v>
      </c>
      <c r="E184" s="68" t="s">
        <v>382</v>
      </c>
      <c r="F184" s="69"/>
      <c r="G184" s="70" t="s">
        <v>391</v>
      </c>
      <c r="H184" s="71" t="s">
        <v>392</v>
      </c>
      <c r="I184" s="68" t="s">
        <v>239</v>
      </c>
      <c r="J184" s="72">
        <v>2008</v>
      </c>
      <c r="K184" s="73">
        <v>1.5</v>
      </c>
      <c r="L184" s="74">
        <v>1</v>
      </c>
      <c r="M184" s="174" t="s">
        <v>615</v>
      </c>
      <c r="N184" s="175"/>
      <c r="O184" s="176"/>
      <c r="P184" s="177" t="s">
        <v>667</v>
      </c>
      <c r="Q184" s="178" t="s">
        <v>881</v>
      </c>
      <c r="R184" s="95" t="s">
        <v>1180</v>
      </c>
      <c r="S184" s="76">
        <f>IF(R184="U",T184/1.2,T184)</f>
        <v>80</v>
      </c>
      <c r="T184" s="77">
        <v>80</v>
      </c>
      <c r="U184" s="78"/>
      <c r="V184" s="79"/>
      <c r="W184" s="80">
        <f>V184*S184</f>
        <v>0</v>
      </c>
      <c r="X184" s="81">
        <f>V184*T184</f>
        <v>0</v>
      </c>
      <c r="Y184" s="59"/>
      <c r="Z184" s="82"/>
      <c r="AA184" s="83"/>
      <c r="AB184" s="84"/>
      <c r="AC184" s="85"/>
    </row>
    <row r="185" spans="1:29" ht="15.75" customHeight="1" x14ac:dyDescent="0.2">
      <c r="A185" s="64" t="s">
        <v>118</v>
      </c>
      <c r="B185" s="65" t="s">
        <v>119</v>
      </c>
      <c r="C185" s="66" t="s">
        <v>120</v>
      </c>
      <c r="D185" s="67" t="s">
        <v>355</v>
      </c>
      <c r="E185" s="68" t="s">
        <v>382</v>
      </c>
      <c r="F185" s="69"/>
      <c r="G185" s="70" t="s">
        <v>393</v>
      </c>
      <c r="H185" s="71" t="s">
        <v>394</v>
      </c>
      <c r="I185" s="68" t="s">
        <v>385</v>
      </c>
      <c r="J185" s="72">
        <v>2001</v>
      </c>
      <c r="K185" s="73">
        <v>0.75</v>
      </c>
      <c r="L185" s="74">
        <v>1</v>
      </c>
      <c r="M185" s="174" t="s">
        <v>615</v>
      </c>
      <c r="N185" s="175"/>
      <c r="O185" s="176"/>
      <c r="P185" s="177">
        <v>30</v>
      </c>
      <c r="Q185" s="178" t="s">
        <v>883</v>
      </c>
      <c r="R185" s="95" t="s">
        <v>1180</v>
      </c>
      <c r="S185" s="76">
        <f>IF(R185="U",T185/1.2,T185)</f>
        <v>50</v>
      </c>
      <c r="T185" s="77">
        <v>50</v>
      </c>
      <c r="U185" s="78"/>
      <c r="V185" s="79"/>
      <c r="W185" s="80">
        <f>V185*S185</f>
        <v>0</v>
      </c>
      <c r="X185" s="81">
        <f>V185*T185</f>
        <v>0</v>
      </c>
      <c r="Y185" s="59"/>
      <c r="Z185" s="82"/>
      <c r="AA185" s="83"/>
      <c r="AB185" s="84"/>
      <c r="AC185" s="85"/>
    </row>
    <row r="186" spans="1:29" ht="15.75" customHeight="1" x14ac:dyDescent="0.2">
      <c r="A186" s="64" t="s">
        <v>118</v>
      </c>
      <c r="B186" s="65" t="s">
        <v>119</v>
      </c>
      <c r="C186" s="66" t="s">
        <v>120</v>
      </c>
      <c r="D186" s="67" t="s">
        <v>355</v>
      </c>
      <c r="E186" s="68" t="s">
        <v>382</v>
      </c>
      <c r="F186" s="69"/>
      <c r="G186" s="70" t="s">
        <v>395</v>
      </c>
      <c r="H186" s="71" t="s">
        <v>396</v>
      </c>
      <c r="I186" s="68" t="s">
        <v>177</v>
      </c>
      <c r="J186" s="72">
        <v>2009</v>
      </c>
      <c r="K186" s="73">
        <v>0.75</v>
      </c>
      <c r="L186" s="74">
        <v>6</v>
      </c>
      <c r="M186" s="174" t="s">
        <v>615</v>
      </c>
      <c r="N186" s="175"/>
      <c r="O186" s="176"/>
      <c r="P186" s="177" t="s">
        <v>882</v>
      </c>
      <c r="Q186" s="178" t="s">
        <v>884</v>
      </c>
      <c r="R186" s="95" t="s">
        <v>1180</v>
      </c>
      <c r="S186" s="76">
        <f>IF(R186="U",T186/1.2,T186)</f>
        <v>130</v>
      </c>
      <c r="T186" s="77">
        <v>130</v>
      </c>
      <c r="U186" s="78"/>
      <c r="V186" s="79"/>
      <c r="W186" s="80">
        <f>V186*S186</f>
        <v>0</v>
      </c>
      <c r="X186" s="81">
        <f>V186*T186</f>
        <v>0</v>
      </c>
      <c r="Y186" s="59"/>
      <c r="Z186" s="82"/>
      <c r="AA186" s="83"/>
      <c r="AB186" s="84"/>
      <c r="AC186" s="85"/>
    </row>
    <row r="187" spans="1:29" ht="15.75" customHeight="1" x14ac:dyDescent="0.2">
      <c r="A187" s="64" t="s">
        <v>118</v>
      </c>
      <c r="B187" s="65" t="s">
        <v>119</v>
      </c>
      <c r="C187" s="66" t="s">
        <v>120</v>
      </c>
      <c r="D187" s="190" t="s">
        <v>355</v>
      </c>
      <c r="E187" s="191" t="s">
        <v>382</v>
      </c>
      <c r="F187" s="192"/>
      <c r="G187" s="193" t="s">
        <v>397</v>
      </c>
      <c r="H187" s="194" t="s">
        <v>398</v>
      </c>
      <c r="I187" s="68" t="s">
        <v>177</v>
      </c>
      <c r="J187" s="195">
        <v>2007</v>
      </c>
      <c r="K187" s="196">
        <v>0.75</v>
      </c>
      <c r="L187" s="197">
        <v>0</v>
      </c>
      <c r="M187" s="198" t="s">
        <v>615</v>
      </c>
      <c r="N187" s="199"/>
      <c r="O187" s="200"/>
      <c r="P187" s="201">
        <v>32</v>
      </c>
      <c r="Q187" s="202" t="s">
        <v>885</v>
      </c>
      <c r="R187" s="203" t="s">
        <v>1180</v>
      </c>
      <c r="S187" s="204">
        <f>IF(R187="U",T187/1.2,T187)</f>
        <v>60</v>
      </c>
      <c r="T187" s="205">
        <v>60</v>
      </c>
      <c r="U187" s="78"/>
      <c r="V187" s="206"/>
      <c r="W187" s="207"/>
      <c r="X187" s="208"/>
      <c r="Y187" s="59"/>
      <c r="Z187" s="82"/>
      <c r="AA187" s="83"/>
      <c r="AB187" s="84"/>
      <c r="AC187" s="85"/>
    </row>
    <row r="188" spans="1:29" ht="15.75" customHeight="1" x14ac:dyDescent="0.2">
      <c r="A188" s="64" t="s">
        <v>118</v>
      </c>
      <c r="B188" s="65" t="s">
        <v>119</v>
      </c>
      <c r="C188" s="66" t="s">
        <v>120</v>
      </c>
      <c r="D188" s="67" t="s">
        <v>355</v>
      </c>
      <c r="E188" s="68" t="s">
        <v>382</v>
      </c>
      <c r="F188" s="69"/>
      <c r="G188" s="70" t="s">
        <v>397</v>
      </c>
      <c r="H188" s="71" t="s">
        <v>399</v>
      </c>
      <c r="I188" s="68" t="s">
        <v>239</v>
      </c>
      <c r="J188" s="72">
        <v>2005</v>
      </c>
      <c r="K188" s="73">
        <v>0.75</v>
      </c>
      <c r="L188" s="74">
        <v>2</v>
      </c>
      <c r="M188" s="174" t="s">
        <v>615</v>
      </c>
      <c r="N188" s="175"/>
      <c r="O188" s="176"/>
      <c r="P188" s="177" t="s">
        <v>886</v>
      </c>
      <c r="Q188" s="178" t="s">
        <v>887</v>
      </c>
      <c r="R188" s="95" t="s">
        <v>1180</v>
      </c>
      <c r="S188" s="76">
        <f>IF(R188="U",T188/1.2,T188)</f>
        <v>960</v>
      </c>
      <c r="T188" s="77">
        <v>960</v>
      </c>
      <c r="U188" s="78"/>
      <c r="V188" s="79"/>
      <c r="W188" s="80">
        <f>V188*S188</f>
        <v>0</v>
      </c>
      <c r="X188" s="81">
        <f>V188*T188</f>
        <v>0</v>
      </c>
      <c r="Y188" s="59"/>
      <c r="Z188" s="82"/>
      <c r="AA188" s="83"/>
      <c r="AB188" s="84"/>
      <c r="AC188" s="85"/>
    </row>
    <row r="189" spans="1:29" ht="15.75" customHeight="1" x14ac:dyDescent="0.2">
      <c r="A189" s="64" t="s">
        <v>118</v>
      </c>
      <c r="B189" s="65" t="s">
        <v>119</v>
      </c>
      <c r="C189" s="66" t="s">
        <v>120</v>
      </c>
      <c r="D189" s="67" t="s">
        <v>355</v>
      </c>
      <c r="E189" s="68" t="s">
        <v>382</v>
      </c>
      <c r="F189" s="69"/>
      <c r="G189" s="70" t="s">
        <v>397</v>
      </c>
      <c r="H189" s="71" t="s">
        <v>400</v>
      </c>
      <c r="I189" s="68" t="s">
        <v>177</v>
      </c>
      <c r="J189" s="72">
        <v>1996</v>
      </c>
      <c r="K189" s="73">
        <v>0.75</v>
      </c>
      <c r="L189" s="74">
        <v>1</v>
      </c>
      <c r="M189" s="174" t="s">
        <v>614</v>
      </c>
      <c r="N189" s="175"/>
      <c r="O189" s="176" t="s">
        <v>632</v>
      </c>
      <c r="P189" s="177">
        <v>36</v>
      </c>
      <c r="Q189" s="178" t="s">
        <v>888</v>
      </c>
      <c r="R189" s="95" t="s">
        <v>1180</v>
      </c>
      <c r="S189" s="76">
        <f>IF(R189="U",T189/1.2,T189)</f>
        <v>250</v>
      </c>
      <c r="T189" s="77">
        <v>250</v>
      </c>
      <c r="U189" s="78"/>
      <c r="V189" s="79"/>
      <c r="W189" s="80">
        <f>V189*S189</f>
        <v>0</v>
      </c>
      <c r="X189" s="81">
        <f>V189*T189</f>
        <v>0</v>
      </c>
      <c r="Y189" s="59"/>
      <c r="Z189" s="82"/>
      <c r="AA189" s="83"/>
      <c r="AB189" s="84"/>
      <c r="AC189" s="85"/>
    </row>
    <row r="190" spans="1:29" ht="15.75" customHeight="1" x14ac:dyDescent="0.2">
      <c r="A190" s="64" t="s">
        <v>118</v>
      </c>
      <c r="B190" s="65" t="s">
        <v>119</v>
      </c>
      <c r="C190" s="66" t="s">
        <v>120</v>
      </c>
      <c r="D190" s="67" t="s">
        <v>355</v>
      </c>
      <c r="E190" s="68" t="s">
        <v>382</v>
      </c>
      <c r="F190" s="69"/>
      <c r="G190" s="70" t="s">
        <v>397</v>
      </c>
      <c r="H190" s="71" t="s">
        <v>400</v>
      </c>
      <c r="I190" s="68" t="s">
        <v>177</v>
      </c>
      <c r="J190" s="72">
        <v>2007</v>
      </c>
      <c r="K190" s="73">
        <v>0.75</v>
      </c>
      <c r="L190" s="74">
        <v>6</v>
      </c>
      <c r="M190" s="174" t="s">
        <v>615</v>
      </c>
      <c r="N190" s="175"/>
      <c r="O190" s="176"/>
      <c r="P190" s="177" t="s">
        <v>686</v>
      </c>
      <c r="Q190" s="178" t="s">
        <v>889</v>
      </c>
      <c r="R190" s="75" t="s">
        <v>1180</v>
      </c>
      <c r="S190" s="76">
        <f>IF(R190="U",T190/1.2,T190)</f>
        <v>280</v>
      </c>
      <c r="T190" s="77">
        <v>280</v>
      </c>
      <c r="U190" s="78"/>
      <c r="V190" s="79"/>
      <c r="W190" s="80">
        <f>V190*S190</f>
        <v>0</v>
      </c>
      <c r="X190" s="81">
        <f>V190*T190</f>
        <v>0</v>
      </c>
      <c r="Y190" s="59"/>
      <c r="Z190" s="82"/>
      <c r="AA190" s="83"/>
      <c r="AB190" s="84"/>
      <c r="AC190" s="85"/>
    </row>
    <row r="191" spans="1:29" ht="15.75" customHeight="1" x14ac:dyDescent="0.2">
      <c r="A191" s="64" t="s">
        <v>118</v>
      </c>
      <c r="B191" s="65" t="s">
        <v>119</v>
      </c>
      <c r="C191" s="66" t="s">
        <v>120</v>
      </c>
      <c r="D191" s="67" t="s">
        <v>355</v>
      </c>
      <c r="E191" s="68" t="s">
        <v>382</v>
      </c>
      <c r="F191" s="69"/>
      <c r="G191" s="70" t="s">
        <v>397</v>
      </c>
      <c r="H191" s="71" t="s">
        <v>400</v>
      </c>
      <c r="I191" s="68" t="s">
        <v>177</v>
      </c>
      <c r="J191" s="72">
        <v>2008</v>
      </c>
      <c r="K191" s="73">
        <v>0.75</v>
      </c>
      <c r="L191" s="74">
        <v>6</v>
      </c>
      <c r="M191" s="174" t="s">
        <v>615</v>
      </c>
      <c r="N191" s="175"/>
      <c r="O191" s="176"/>
      <c r="P191" s="177" t="s">
        <v>686</v>
      </c>
      <c r="Q191" s="178" t="s">
        <v>890</v>
      </c>
      <c r="R191" s="95" t="s">
        <v>1180</v>
      </c>
      <c r="S191" s="76">
        <f>IF(R191="U",T191/1.2,T191)</f>
        <v>250</v>
      </c>
      <c r="T191" s="77">
        <v>250</v>
      </c>
      <c r="U191" s="78"/>
      <c r="V191" s="79"/>
      <c r="W191" s="80">
        <f>V191*S191</f>
        <v>0</v>
      </c>
      <c r="X191" s="81">
        <f>V191*T191</f>
        <v>0</v>
      </c>
      <c r="Y191" s="59"/>
      <c r="Z191" s="82"/>
      <c r="AA191" s="83"/>
      <c r="AB191" s="84"/>
      <c r="AC191" s="85"/>
    </row>
    <row r="192" spans="1:29" ht="15.75" customHeight="1" x14ac:dyDescent="0.2">
      <c r="A192" s="64" t="s">
        <v>118</v>
      </c>
      <c r="B192" s="65" t="s">
        <v>119</v>
      </c>
      <c r="C192" s="66" t="s">
        <v>120</v>
      </c>
      <c r="D192" s="190" t="s">
        <v>355</v>
      </c>
      <c r="E192" s="191" t="s">
        <v>382</v>
      </c>
      <c r="F192" s="192"/>
      <c r="G192" s="193" t="s">
        <v>397</v>
      </c>
      <c r="H192" s="194" t="s">
        <v>400</v>
      </c>
      <c r="I192" s="68" t="s">
        <v>177</v>
      </c>
      <c r="J192" s="195">
        <v>2011</v>
      </c>
      <c r="K192" s="196">
        <v>0.75</v>
      </c>
      <c r="L192" s="197">
        <v>0</v>
      </c>
      <c r="M192" s="198" t="s">
        <v>615</v>
      </c>
      <c r="N192" s="199"/>
      <c r="O192" s="200" t="s">
        <v>632</v>
      </c>
      <c r="P192" s="201">
        <v>36</v>
      </c>
      <c r="Q192" s="202" t="s">
        <v>891</v>
      </c>
      <c r="R192" s="203" t="s">
        <v>1180</v>
      </c>
      <c r="S192" s="204">
        <f>IF(R192="U",T192/1.2,T192)</f>
        <v>190</v>
      </c>
      <c r="T192" s="205">
        <v>190</v>
      </c>
      <c r="U192" s="78"/>
      <c r="V192" s="206"/>
      <c r="W192" s="207"/>
      <c r="X192" s="208"/>
      <c r="Y192" s="59"/>
      <c r="Z192" s="82"/>
      <c r="AA192" s="83"/>
      <c r="AB192" s="84"/>
      <c r="AC192" s="85"/>
    </row>
    <row r="193" spans="1:29" ht="15.75" customHeight="1" x14ac:dyDescent="0.2">
      <c r="A193" s="64" t="s">
        <v>118</v>
      </c>
      <c r="B193" s="65" t="s">
        <v>119</v>
      </c>
      <c r="C193" s="66" t="s">
        <v>120</v>
      </c>
      <c r="D193" s="67" t="s">
        <v>355</v>
      </c>
      <c r="E193" s="68" t="s">
        <v>382</v>
      </c>
      <c r="F193" s="69"/>
      <c r="G193" s="70" t="s">
        <v>397</v>
      </c>
      <c r="H193" s="71" t="s">
        <v>401</v>
      </c>
      <c r="I193" s="68" t="s">
        <v>177</v>
      </c>
      <c r="J193" s="72">
        <v>2001</v>
      </c>
      <c r="K193" s="73">
        <v>0.75</v>
      </c>
      <c r="L193" s="74">
        <v>1</v>
      </c>
      <c r="M193" s="174" t="s">
        <v>614</v>
      </c>
      <c r="N193" s="175"/>
      <c r="O193" s="176" t="s">
        <v>648</v>
      </c>
      <c r="P193" s="177" t="s">
        <v>686</v>
      </c>
      <c r="Q193" s="178" t="s">
        <v>892</v>
      </c>
      <c r="R193" s="95" t="s">
        <v>1180</v>
      </c>
      <c r="S193" s="76">
        <f>IF(R193="U",T193/1.2,T193)</f>
        <v>1800</v>
      </c>
      <c r="T193" s="77">
        <v>1800</v>
      </c>
      <c r="U193" s="78"/>
      <c r="V193" s="79"/>
      <c r="W193" s="80">
        <f>V193*S193</f>
        <v>0</v>
      </c>
      <c r="X193" s="81">
        <f>V193*T193</f>
        <v>0</v>
      </c>
      <c r="Y193" s="59"/>
      <c r="Z193" s="82"/>
      <c r="AA193" s="83"/>
      <c r="AB193" s="84"/>
      <c r="AC193" s="85"/>
    </row>
    <row r="194" spans="1:29" ht="15.75" customHeight="1" x14ac:dyDescent="0.2">
      <c r="A194" s="64" t="s">
        <v>118</v>
      </c>
      <c r="B194" s="65" t="s">
        <v>119</v>
      </c>
      <c r="C194" s="66" t="s">
        <v>120</v>
      </c>
      <c r="D194" s="67" t="s">
        <v>355</v>
      </c>
      <c r="E194" s="68" t="s">
        <v>382</v>
      </c>
      <c r="F194" s="69"/>
      <c r="G194" s="70" t="s">
        <v>402</v>
      </c>
      <c r="H194" s="71" t="s">
        <v>400</v>
      </c>
      <c r="I194" s="68" t="s">
        <v>177</v>
      </c>
      <c r="J194" s="72">
        <v>1989</v>
      </c>
      <c r="K194" s="73">
        <v>0.75</v>
      </c>
      <c r="L194" s="74">
        <v>3</v>
      </c>
      <c r="M194" s="174" t="s">
        <v>615</v>
      </c>
      <c r="N194" s="175"/>
      <c r="O194" s="176" t="s">
        <v>636</v>
      </c>
      <c r="P194" s="177" t="s">
        <v>893</v>
      </c>
      <c r="Q194" s="178" t="s">
        <v>894</v>
      </c>
      <c r="R194" s="95" t="s">
        <v>1180</v>
      </c>
      <c r="S194" s="76">
        <f>IF(R194="U",T194/1.2,T194)</f>
        <v>250</v>
      </c>
      <c r="T194" s="77">
        <v>250</v>
      </c>
      <c r="U194" s="78"/>
      <c r="V194" s="79"/>
      <c r="W194" s="80">
        <f>V194*S194</f>
        <v>0</v>
      </c>
      <c r="X194" s="81">
        <f>V194*T194</f>
        <v>0</v>
      </c>
      <c r="Y194" s="59"/>
      <c r="Z194" s="82"/>
      <c r="AA194" s="83"/>
      <c r="AB194" s="84"/>
      <c r="AC194" s="85"/>
    </row>
    <row r="195" spans="1:29" ht="15.75" customHeight="1" x14ac:dyDescent="0.2">
      <c r="A195" s="64" t="s">
        <v>118</v>
      </c>
      <c r="B195" s="65" t="s">
        <v>119</v>
      </c>
      <c r="C195" s="66" t="s">
        <v>120</v>
      </c>
      <c r="D195" s="67" t="s">
        <v>355</v>
      </c>
      <c r="E195" s="68" t="s">
        <v>382</v>
      </c>
      <c r="F195" s="69"/>
      <c r="G195" s="70" t="s">
        <v>402</v>
      </c>
      <c r="H195" s="71" t="s">
        <v>400</v>
      </c>
      <c r="I195" s="68" t="s">
        <v>177</v>
      </c>
      <c r="J195" s="72">
        <v>1990</v>
      </c>
      <c r="K195" s="73">
        <v>0.75</v>
      </c>
      <c r="L195" s="74">
        <v>2</v>
      </c>
      <c r="M195" s="174" t="s">
        <v>615</v>
      </c>
      <c r="N195" s="175"/>
      <c r="O195" s="176" t="s">
        <v>636</v>
      </c>
      <c r="P195" s="177" t="s">
        <v>893</v>
      </c>
      <c r="Q195" s="178" t="s">
        <v>895</v>
      </c>
      <c r="R195" s="95" t="s">
        <v>1180</v>
      </c>
      <c r="S195" s="76">
        <f>IF(R195="U",T195/1.2,T195)</f>
        <v>290</v>
      </c>
      <c r="T195" s="77">
        <v>290</v>
      </c>
      <c r="U195" s="78"/>
      <c r="V195" s="79"/>
      <c r="W195" s="80">
        <f>V195*S195</f>
        <v>0</v>
      </c>
      <c r="X195" s="81">
        <f>V195*T195</f>
        <v>0</v>
      </c>
      <c r="Y195" s="59"/>
      <c r="Z195" s="82"/>
      <c r="AA195" s="83"/>
      <c r="AB195" s="84"/>
      <c r="AC195" s="85"/>
    </row>
    <row r="196" spans="1:29" ht="15.75" customHeight="1" x14ac:dyDescent="0.2">
      <c r="A196" s="64" t="s">
        <v>118</v>
      </c>
      <c r="B196" s="65" t="s">
        <v>119</v>
      </c>
      <c r="C196" s="66" t="s">
        <v>120</v>
      </c>
      <c r="D196" s="67" t="s">
        <v>355</v>
      </c>
      <c r="E196" s="68" t="s">
        <v>382</v>
      </c>
      <c r="F196" s="69"/>
      <c r="G196" s="70" t="s">
        <v>402</v>
      </c>
      <c r="H196" s="71" t="s">
        <v>400</v>
      </c>
      <c r="I196" s="68" t="s">
        <v>177</v>
      </c>
      <c r="J196" s="72">
        <v>1991</v>
      </c>
      <c r="K196" s="73">
        <v>0.75</v>
      </c>
      <c r="L196" s="74">
        <v>3</v>
      </c>
      <c r="M196" s="174" t="s">
        <v>615</v>
      </c>
      <c r="N196" s="175"/>
      <c r="O196" s="176" t="s">
        <v>636</v>
      </c>
      <c r="P196" s="177" t="s">
        <v>893</v>
      </c>
      <c r="Q196" s="178" t="s">
        <v>896</v>
      </c>
      <c r="R196" s="75" t="s">
        <v>1180</v>
      </c>
      <c r="S196" s="76">
        <f>IF(R196="U",T196/1.2,T196)</f>
        <v>220</v>
      </c>
      <c r="T196" s="77">
        <v>220</v>
      </c>
      <c r="U196" s="78"/>
      <c r="V196" s="79"/>
      <c r="W196" s="80">
        <f>V196*S196</f>
        <v>0</v>
      </c>
      <c r="X196" s="81">
        <f>V196*T196</f>
        <v>0</v>
      </c>
      <c r="Y196" s="59"/>
      <c r="Z196" s="82"/>
      <c r="AA196" s="83"/>
      <c r="AB196" s="84"/>
      <c r="AC196" s="85"/>
    </row>
    <row r="197" spans="1:29" ht="15.75" customHeight="1" x14ac:dyDescent="0.2">
      <c r="A197" s="64" t="s">
        <v>118</v>
      </c>
      <c r="B197" s="65" t="s">
        <v>119</v>
      </c>
      <c r="C197" s="66" t="s">
        <v>120</v>
      </c>
      <c r="D197" s="67" t="s">
        <v>355</v>
      </c>
      <c r="E197" s="68" t="s">
        <v>382</v>
      </c>
      <c r="F197" s="69"/>
      <c r="G197" s="70" t="s">
        <v>402</v>
      </c>
      <c r="H197" s="71" t="s">
        <v>400</v>
      </c>
      <c r="I197" s="68" t="s">
        <v>177</v>
      </c>
      <c r="J197" s="72">
        <v>1992</v>
      </c>
      <c r="K197" s="73">
        <v>0.75</v>
      </c>
      <c r="L197" s="74">
        <v>1</v>
      </c>
      <c r="M197" s="174" t="s">
        <v>614</v>
      </c>
      <c r="N197" s="175"/>
      <c r="O197" s="176" t="s">
        <v>642</v>
      </c>
      <c r="P197" s="177" t="s">
        <v>721</v>
      </c>
      <c r="Q197" s="178" t="s">
        <v>897</v>
      </c>
      <c r="R197" s="95" t="s">
        <v>1180</v>
      </c>
      <c r="S197" s="76">
        <f>IF(R197="U",T197/1.2,T197)</f>
        <v>200</v>
      </c>
      <c r="T197" s="77">
        <v>200</v>
      </c>
      <c r="U197" s="78"/>
      <c r="V197" s="79"/>
      <c r="W197" s="80">
        <f>V197*S197</f>
        <v>0</v>
      </c>
      <c r="X197" s="81">
        <f>V197*T197</f>
        <v>0</v>
      </c>
      <c r="Y197" s="59"/>
      <c r="Z197" s="82"/>
      <c r="AA197" s="83"/>
      <c r="AB197" s="84"/>
      <c r="AC197" s="85"/>
    </row>
    <row r="198" spans="1:29" ht="15.75" customHeight="1" x14ac:dyDescent="0.2">
      <c r="A198" s="64" t="s">
        <v>118</v>
      </c>
      <c r="B198" s="65" t="s">
        <v>119</v>
      </c>
      <c r="C198" s="66" t="s">
        <v>120</v>
      </c>
      <c r="D198" s="67" t="s">
        <v>355</v>
      </c>
      <c r="E198" s="68" t="s">
        <v>382</v>
      </c>
      <c r="F198" s="69"/>
      <c r="G198" s="70" t="s">
        <v>403</v>
      </c>
      <c r="H198" s="71" t="s">
        <v>404</v>
      </c>
      <c r="I198" s="68" t="s">
        <v>177</v>
      </c>
      <c r="J198" s="72">
        <v>2001</v>
      </c>
      <c r="K198" s="73">
        <v>0.75</v>
      </c>
      <c r="L198" s="74">
        <v>1</v>
      </c>
      <c r="M198" s="174" t="s">
        <v>626</v>
      </c>
      <c r="N198" s="175"/>
      <c r="O198" s="176" t="s">
        <v>632</v>
      </c>
      <c r="P198" s="177">
        <v>36</v>
      </c>
      <c r="Q198" s="178" t="s">
        <v>898</v>
      </c>
      <c r="R198" s="95" t="s">
        <v>1180</v>
      </c>
      <c r="S198" s="76">
        <f>IF(R198="U",T198/1.2,T198)</f>
        <v>160</v>
      </c>
      <c r="T198" s="77">
        <v>160</v>
      </c>
      <c r="U198" s="78"/>
      <c r="V198" s="79"/>
      <c r="W198" s="80">
        <f>V198*S198</f>
        <v>0</v>
      </c>
      <c r="X198" s="81">
        <f>V198*T198</f>
        <v>0</v>
      </c>
      <c r="Y198" s="59"/>
      <c r="Z198" s="82"/>
      <c r="AA198" s="83"/>
      <c r="AB198" s="84"/>
      <c r="AC198" s="85"/>
    </row>
    <row r="199" spans="1:29" ht="15.75" customHeight="1" x14ac:dyDescent="0.2">
      <c r="A199" s="64" t="s">
        <v>118</v>
      </c>
      <c r="B199" s="65" t="s">
        <v>119</v>
      </c>
      <c r="C199" s="66" t="s">
        <v>120</v>
      </c>
      <c r="D199" s="67" t="s">
        <v>355</v>
      </c>
      <c r="E199" s="68" t="s">
        <v>382</v>
      </c>
      <c r="F199" s="69"/>
      <c r="G199" s="70" t="s">
        <v>405</v>
      </c>
      <c r="H199" s="71" t="s">
        <v>406</v>
      </c>
      <c r="I199" s="68" t="s">
        <v>177</v>
      </c>
      <c r="J199" s="72">
        <v>1984</v>
      </c>
      <c r="K199" s="73">
        <v>0.75</v>
      </c>
      <c r="L199" s="74">
        <v>1</v>
      </c>
      <c r="M199" s="174" t="s">
        <v>626</v>
      </c>
      <c r="N199" s="175" t="s">
        <v>628</v>
      </c>
      <c r="O199" s="176" t="s">
        <v>620</v>
      </c>
      <c r="P199" s="177" t="s">
        <v>721</v>
      </c>
      <c r="Q199" s="178" t="s">
        <v>899</v>
      </c>
      <c r="R199" s="75" t="s">
        <v>1180</v>
      </c>
      <c r="S199" s="76">
        <f>IF(R199="U",T199/1.2,T199)</f>
        <v>450</v>
      </c>
      <c r="T199" s="77">
        <v>450</v>
      </c>
      <c r="U199" s="78"/>
      <c r="V199" s="79"/>
      <c r="W199" s="80">
        <f>V199*S199</f>
        <v>0</v>
      </c>
      <c r="X199" s="81">
        <f>V199*T199</f>
        <v>0</v>
      </c>
      <c r="Y199" s="59"/>
      <c r="Z199" s="82"/>
      <c r="AA199" s="83"/>
      <c r="AB199" s="84"/>
      <c r="AC199" s="85"/>
    </row>
    <row r="200" spans="1:29" ht="15.75" customHeight="1" x14ac:dyDescent="0.2">
      <c r="A200" s="64" t="s">
        <v>118</v>
      </c>
      <c r="B200" s="65" t="s">
        <v>119</v>
      </c>
      <c r="C200" s="66" t="s">
        <v>120</v>
      </c>
      <c r="D200" s="67" t="s">
        <v>355</v>
      </c>
      <c r="E200" s="68" t="s">
        <v>382</v>
      </c>
      <c r="F200" s="69"/>
      <c r="G200" s="70" t="s">
        <v>405</v>
      </c>
      <c r="H200" s="71" t="s">
        <v>406</v>
      </c>
      <c r="I200" s="68" t="s">
        <v>177</v>
      </c>
      <c r="J200" s="72">
        <v>1987</v>
      </c>
      <c r="K200" s="73">
        <v>0.75</v>
      </c>
      <c r="L200" s="74">
        <v>2</v>
      </c>
      <c r="M200" s="174" t="s">
        <v>614</v>
      </c>
      <c r="N200" s="175" t="s">
        <v>621</v>
      </c>
      <c r="O200" s="176" t="s">
        <v>620</v>
      </c>
      <c r="P200" s="177" t="s">
        <v>721</v>
      </c>
      <c r="Q200" s="178" t="s">
        <v>900</v>
      </c>
      <c r="R200" s="95" t="s">
        <v>1180</v>
      </c>
      <c r="S200" s="76">
        <f>IF(R200="U",T200/1.2,T200)</f>
        <v>290</v>
      </c>
      <c r="T200" s="77">
        <v>290</v>
      </c>
      <c r="U200" s="78"/>
      <c r="V200" s="79"/>
      <c r="W200" s="80">
        <f>V200*S200</f>
        <v>0</v>
      </c>
      <c r="X200" s="81">
        <f>V200*T200</f>
        <v>0</v>
      </c>
      <c r="Y200" s="59"/>
      <c r="Z200" s="82"/>
      <c r="AA200" s="83"/>
      <c r="AB200" s="84"/>
      <c r="AC200" s="85"/>
    </row>
    <row r="201" spans="1:29" ht="15.75" customHeight="1" x14ac:dyDescent="0.2">
      <c r="A201" s="64" t="s">
        <v>118</v>
      </c>
      <c r="B201" s="65" t="s">
        <v>119</v>
      </c>
      <c r="C201" s="66" t="s">
        <v>120</v>
      </c>
      <c r="D201" s="67" t="s">
        <v>355</v>
      </c>
      <c r="E201" s="68" t="s">
        <v>382</v>
      </c>
      <c r="F201" s="69"/>
      <c r="G201" s="70" t="s">
        <v>405</v>
      </c>
      <c r="H201" s="71" t="s">
        <v>406</v>
      </c>
      <c r="I201" s="68" t="s">
        <v>177</v>
      </c>
      <c r="J201" s="72">
        <v>1988</v>
      </c>
      <c r="K201" s="73">
        <v>0.75</v>
      </c>
      <c r="L201" s="74">
        <v>2</v>
      </c>
      <c r="M201" s="174" t="s">
        <v>626</v>
      </c>
      <c r="N201" s="175"/>
      <c r="O201" s="176" t="s">
        <v>627</v>
      </c>
      <c r="P201" s="177" t="s">
        <v>721</v>
      </c>
      <c r="Q201" s="178" t="s">
        <v>901</v>
      </c>
      <c r="R201" s="95" t="s">
        <v>1180</v>
      </c>
      <c r="S201" s="76">
        <f>IF(R201="U",T201/1.2,T201)</f>
        <v>550</v>
      </c>
      <c r="T201" s="77">
        <v>550</v>
      </c>
      <c r="U201" s="78"/>
      <c r="V201" s="79"/>
      <c r="W201" s="80">
        <f>V201*S201</f>
        <v>0</v>
      </c>
      <c r="X201" s="81">
        <f>V201*T201</f>
        <v>0</v>
      </c>
      <c r="Y201" s="59"/>
      <c r="Z201" s="82"/>
      <c r="AA201" s="83"/>
      <c r="AB201" s="84"/>
      <c r="AC201" s="85"/>
    </row>
    <row r="202" spans="1:29" ht="15.75" customHeight="1" x14ac:dyDescent="0.2">
      <c r="A202" s="64" t="s">
        <v>118</v>
      </c>
      <c r="B202" s="65" t="s">
        <v>119</v>
      </c>
      <c r="C202" s="66" t="s">
        <v>120</v>
      </c>
      <c r="D202" s="67" t="s">
        <v>355</v>
      </c>
      <c r="E202" s="68" t="s">
        <v>382</v>
      </c>
      <c r="F202" s="69"/>
      <c r="G202" s="70" t="s">
        <v>405</v>
      </c>
      <c r="H202" s="71" t="s">
        <v>406</v>
      </c>
      <c r="I202" s="68" t="s">
        <v>177</v>
      </c>
      <c r="J202" s="72">
        <v>1989</v>
      </c>
      <c r="K202" s="73">
        <v>1.5</v>
      </c>
      <c r="L202" s="74">
        <v>1</v>
      </c>
      <c r="M202" s="174" t="s">
        <v>614</v>
      </c>
      <c r="N202" s="175"/>
      <c r="O202" s="176"/>
      <c r="P202" s="177" t="s">
        <v>718</v>
      </c>
      <c r="Q202" s="178" t="s">
        <v>903</v>
      </c>
      <c r="R202" s="95" t="s">
        <v>1180</v>
      </c>
      <c r="S202" s="76">
        <f>IF(R202="U",T202/1.2,T202)</f>
        <v>680</v>
      </c>
      <c r="T202" s="77">
        <v>680</v>
      </c>
      <c r="U202" s="78"/>
      <c r="V202" s="79"/>
      <c r="W202" s="80">
        <f>V202*S202</f>
        <v>0</v>
      </c>
      <c r="X202" s="81">
        <f>V202*T202</f>
        <v>0</v>
      </c>
      <c r="Y202" s="59"/>
      <c r="Z202" s="82"/>
      <c r="AA202" s="83"/>
      <c r="AB202" s="84"/>
      <c r="AC202" s="85"/>
    </row>
    <row r="203" spans="1:29" ht="15.75" customHeight="1" x14ac:dyDescent="0.2">
      <c r="A203" s="64" t="s">
        <v>118</v>
      </c>
      <c r="B203" s="65" t="s">
        <v>119</v>
      </c>
      <c r="C203" s="66" t="s">
        <v>120</v>
      </c>
      <c r="D203" s="67" t="s">
        <v>355</v>
      </c>
      <c r="E203" s="68" t="s">
        <v>382</v>
      </c>
      <c r="F203" s="69"/>
      <c r="G203" s="70" t="s">
        <v>405</v>
      </c>
      <c r="H203" s="71" t="s">
        <v>406</v>
      </c>
      <c r="I203" s="68" t="s">
        <v>177</v>
      </c>
      <c r="J203" s="72">
        <v>1989</v>
      </c>
      <c r="K203" s="73">
        <v>0.75</v>
      </c>
      <c r="L203" s="74">
        <v>3</v>
      </c>
      <c r="M203" s="174" t="s">
        <v>626</v>
      </c>
      <c r="N203" s="175"/>
      <c r="O203" s="176" t="s">
        <v>651</v>
      </c>
      <c r="P203" s="177" t="s">
        <v>723</v>
      </c>
      <c r="Q203" s="178" t="s">
        <v>902</v>
      </c>
      <c r="R203" s="95" t="s">
        <v>1180</v>
      </c>
      <c r="S203" s="76">
        <f>IF(R203="U",T203/1.2,T203)</f>
        <v>300</v>
      </c>
      <c r="T203" s="77">
        <v>300</v>
      </c>
      <c r="U203" s="78"/>
      <c r="V203" s="79"/>
      <c r="W203" s="80">
        <f>V203*S203</f>
        <v>0</v>
      </c>
      <c r="X203" s="81">
        <f>V203*T203</f>
        <v>0</v>
      </c>
      <c r="Y203" s="59"/>
      <c r="Z203" s="82"/>
      <c r="AA203" s="83"/>
      <c r="AB203" s="84"/>
      <c r="AC203" s="85"/>
    </row>
    <row r="204" spans="1:29" ht="15.75" customHeight="1" x14ac:dyDescent="0.2">
      <c r="A204" s="64" t="s">
        <v>118</v>
      </c>
      <c r="B204" s="65" t="s">
        <v>119</v>
      </c>
      <c r="C204" s="66" t="s">
        <v>120</v>
      </c>
      <c r="D204" s="67" t="s">
        <v>355</v>
      </c>
      <c r="E204" s="68" t="s">
        <v>382</v>
      </c>
      <c r="F204" s="69"/>
      <c r="G204" s="70" t="s">
        <v>405</v>
      </c>
      <c r="H204" s="71" t="s">
        <v>406</v>
      </c>
      <c r="I204" s="68" t="s">
        <v>177</v>
      </c>
      <c r="J204" s="72">
        <v>1990</v>
      </c>
      <c r="K204" s="73">
        <v>0.75</v>
      </c>
      <c r="L204" s="74">
        <v>4</v>
      </c>
      <c r="M204" s="174" t="s">
        <v>626</v>
      </c>
      <c r="N204" s="175"/>
      <c r="O204" s="176" t="s">
        <v>652</v>
      </c>
      <c r="P204" s="177" t="s">
        <v>866</v>
      </c>
      <c r="Q204" s="178" t="s">
        <v>904</v>
      </c>
      <c r="R204" s="95" t="s">
        <v>1180</v>
      </c>
      <c r="S204" s="76">
        <f>IF(R204="U",T204/1.2,T204)</f>
        <v>410</v>
      </c>
      <c r="T204" s="77">
        <v>410</v>
      </c>
      <c r="U204" s="78"/>
      <c r="V204" s="79"/>
      <c r="W204" s="80">
        <f>V204*S204</f>
        <v>0</v>
      </c>
      <c r="X204" s="81">
        <f>V204*T204</f>
        <v>0</v>
      </c>
      <c r="Y204" s="59"/>
      <c r="Z204" s="82"/>
      <c r="AA204" s="83"/>
      <c r="AB204" s="84"/>
      <c r="AC204" s="85"/>
    </row>
    <row r="205" spans="1:29" ht="15.75" customHeight="1" x14ac:dyDescent="0.2">
      <c r="A205" s="64" t="s">
        <v>118</v>
      </c>
      <c r="B205" s="65" t="s">
        <v>119</v>
      </c>
      <c r="C205" s="66" t="s">
        <v>120</v>
      </c>
      <c r="D205" s="67" t="s">
        <v>355</v>
      </c>
      <c r="E205" s="68" t="s">
        <v>382</v>
      </c>
      <c r="F205" s="69"/>
      <c r="G205" s="70" t="s">
        <v>405</v>
      </c>
      <c r="H205" s="71" t="s">
        <v>406</v>
      </c>
      <c r="I205" s="68" t="s">
        <v>177</v>
      </c>
      <c r="J205" s="72">
        <v>1991</v>
      </c>
      <c r="K205" s="73">
        <v>1.5</v>
      </c>
      <c r="L205" s="74">
        <v>1</v>
      </c>
      <c r="M205" s="174" t="s">
        <v>614</v>
      </c>
      <c r="N205" s="175"/>
      <c r="O205" s="176"/>
      <c r="P205" s="177" t="s">
        <v>718</v>
      </c>
      <c r="Q205" s="178" t="s">
        <v>906</v>
      </c>
      <c r="R205" s="75" t="s">
        <v>1180</v>
      </c>
      <c r="S205" s="76">
        <f>IF(R205="U",T205/1.2,T205)</f>
        <v>800</v>
      </c>
      <c r="T205" s="77">
        <v>800</v>
      </c>
      <c r="U205" s="78"/>
      <c r="V205" s="79"/>
      <c r="W205" s="80">
        <f>V205*S205</f>
        <v>0</v>
      </c>
      <c r="X205" s="81">
        <f>V205*T205</f>
        <v>0</v>
      </c>
      <c r="Y205" s="59"/>
      <c r="Z205" s="82"/>
      <c r="AA205" s="83"/>
      <c r="AB205" s="84"/>
      <c r="AC205" s="85"/>
    </row>
    <row r="206" spans="1:29" ht="15.75" customHeight="1" x14ac:dyDescent="0.2">
      <c r="A206" s="64" t="s">
        <v>118</v>
      </c>
      <c r="B206" s="65" t="s">
        <v>119</v>
      </c>
      <c r="C206" s="66" t="s">
        <v>120</v>
      </c>
      <c r="D206" s="67" t="s">
        <v>355</v>
      </c>
      <c r="E206" s="68" t="s">
        <v>382</v>
      </c>
      <c r="F206" s="69"/>
      <c r="G206" s="70" t="s">
        <v>405</v>
      </c>
      <c r="H206" s="71" t="s">
        <v>406</v>
      </c>
      <c r="I206" s="68" t="s">
        <v>177</v>
      </c>
      <c r="J206" s="72">
        <v>1991</v>
      </c>
      <c r="K206" s="73">
        <v>0.75</v>
      </c>
      <c r="L206" s="74">
        <v>3</v>
      </c>
      <c r="M206" s="174" t="s">
        <v>626</v>
      </c>
      <c r="N206" s="175"/>
      <c r="O206" s="176" t="s">
        <v>653</v>
      </c>
      <c r="P206" s="177" t="s">
        <v>866</v>
      </c>
      <c r="Q206" s="178" t="s">
        <v>905</v>
      </c>
      <c r="R206" s="95" t="s">
        <v>1180</v>
      </c>
      <c r="S206" s="76">
        <f>IF(R206="U",T206/1.2,T206)</f>
        <v>300</v>
      </c>
      <c r="T206" s="77">
        <v>300</v>
      </c>
      <c r="U206" s="78"/>
      <c r="V206" s="79"/>
      <c r="W206" s="80">
        <f>V206*S206</f>
        <v>0</v>
      </c>
      <c r="X206" s="81">
        <f>V206*T206</f>
        <v>0</v>
      </c>
      <c r="Y206" s="59"/>
      <c r="Z206" s="82"/>
      <c r="AA206" s="83"/>
      <c r="AB206" s="84"/>
      <c r="AC206" s="85"/>
    </row>
    <row r="207" spans="1:29" ht="15.75" customHeight="1" x14ac:dyDescent="0.2">
      <c r="A207" s="64" t="s">
        <v>118</v>
      </c>
      <c r="B207" s="65" t="s">
        <v>119</v>
      </c>
      <c r="C207" s="66" t="s">
        <v>120</v>
      </c>
      <c r="D207" s="67" t="s">
        <v>355</v>
      </c>
      <c r="E207" s="68" t="s">
        <v>382</v>
      </c>
      <c r="F207" s="69"/>
      <c r="G207" s="70" t="s">
        <v>405</v>
      </c>
      <c r="H207" s="71" t="s">
        <v>406</v>
      </c>
      <c r="I207" s="68" t="s">
        <v>177</v>
      </c>
      <c r="J207" s="72">
        <v>1992</v>
      </c>
      <c r="K207" s="73">
        <v>0.75</v>
      </c>
      <c r="L207" s="74">
        <v>1</v>
      </c>
      <c r="M207" s="174" t="s">
        <v>614</v>
      </c>
      <c r="N207" s="175"/>
      <c r="O207" s="176" t="s">
        <v>642</v>
      </c>
      <c r="P207" s="177" t="s">
        <v>721</v>
      </c>
      <c r="Q207" s="178" t="s">
        <v>907</v>
      </c>
      <c r="R207" s="95" t="s">
        <v>1180</v>
      </c>
      <c r="S207" s="76">
        <f>IF(R207="U",T207/1.2,T207)</f>
        <v>275</v>
      </c>
      <c r="T207" s="77">
        <v>275</v>
      </c>
      <c r="U207" s="78"/>
      <c r="V207" s="79"/>
      <c r="W207" s="80">
        <f>V207*S207</f>
        <v>0</v>
      </c>
      <c r="X207" s="81">
        <f>V207*T207</f>
        <v>0</v>
      </c>
      <c r="Y207" s="59"/>
      <c r="Z207" s="82"/>
      <c r="AA207" s="83"/>
      <c r="AB207" s="84"/>
      <c r="AC207" s="85"/>
    </row>
    <row r="208" spans="1:29" ht="15.75" customHeight="1" x14ac:dyDescent="0.2">
      <c r="A208" s="64" t="s">
        <v>118</v>
      </c>
      <c r="B208" s="65" t="s">
        <v>119</v>
      </c>
      <c r="C208" s="66" t="s">
        <v>120</v>
      </c>
      <c r="D208" s="67" t="s">
        <v>355</v>
      </c>
      <c r="E208" s="68" t="s">
        <v>382</v>
      </c>
      <c r="F208" s="69"/>
      <c r="G208" s="70" t="s">
        <v>405</v>
      </c>
      <c r="H208" s="71" t="s">
        <v>406</v>
      </c>
      <c r="I208" s="68" t="s">
        <v>177</v>
      </c>
      <c r="J208" s="72">
        <v>2010</v>
      </c>
      <c r="K208" s="73">
        <v>0.75</v>
      </c>
      <c r="L208" s="74">
        <v>6</v>
      </c>
      <c r="M208" s="174" t="s">
        <v>614</v>
      </c>
      <c r="N208" s="175"/>
      <c r="O208" s="176"/>
      <c r="P208" s="177" t="s">
        <v>882</v>
      </c>
      <c r="Q208" s="178" t="s">
        <v>908</v>
      </c>
      <c r="R208" s="95" t="s">
        <v>1180</v>
      </c>
      <c r="S208" s="76">
        <f>IF(R208="U",T208/1.2,T208)</f>
        <v>340</v>
      </c>
      <c r="T208" s="77">
        <v>340</v>
      </c>
      <c r="U208" s="78"/>
      <c r="V208" s="79"/>
      <c r="W208" s="80">
        <f>V208*S208</f>
        <v>0</v>
      </c>
      <c r="X208" s="81">
        <f>V208*T208</f>
        <v>0</v>
      </c>
      <c r="Y208" s="59"/>
      <c r="Z208" s="82"/>
      <c r="AA208" s="83"/>
      <c r="AB208" s="84"/>
      <c r="AC208" s="85"/>
    </row>
    <row r="209" spans="1:29" ht="15.75" customHeight="1" x14ac:dyDescent="0.2">
      <c r="A209" s="64" t="s">
        <v>118</v>
      </c>
      <c r="B209" s="65" t="s">
        <v>119</v>
      </c>
      <c r="C209" s="66" t="s">
        <v>120</v>
      </c>
      <c r="D209" s="190" t="s">
        <v>355</v>
      </c>
      <c r="E209" s="191" t="s">
        <v>382</v>
      </c>
      <c r="F209" s="192"/>
      <c r="G209" s="193" t="s">
        <v>405</v>
      </c>
      <c r="H209" s="194" t="s">
        <v>406</v>
      </c>
      <c r="I209" s="68" t="s">
        <v>177</v>
      </c>
      <c r="J209" s="195">
        <v>2011</v>
      </c>
      <c r="K209" s="196">
        <v>0.75</v>
      </c>
      <c r="L209" s="197">
        <v>0</v>
      </c>
      <c r="M209" s="198" t="s">
        <v>615</v>
      </c>
      <c r="N209" s="199"/>
      <c r="O209" s="200"/>
      <c r="P209" s="201">
        <v>36</v>
      </c>
      <c r="Q209" s="202" t="s">
        <v>909</v>
      </c>
      <c r="R209" s="203" t="s">
        <v>1180</v>
      </c>
      <c r="S209" s="204">
        <f>IF(R209="U",T209/1.2,T209)</f>
        <v>270</v>
      </c>
      <c r="T209" s="205">
        <v>270</v>
      </c>
      <c r="U209" s="78"/>
      <c r="V209" s="206"/>
      <c r="W209" s="207"/>
      <c r="X209" s="208"/>
      <c r="Y209" s="59"/>
      <c r="Z209" s="82"/>
      <c r="AA209" s="83"/>
      <c r="AB209" s="84"/>
      <c r="AC209" s="85"/>
    </row>
    <row r="210" spans="1:29" ht="15.75" customHeight="1" x14ac:dyDescent="0.2">
      <c r="A210" s="64" t="s">
        <v>118</v>
      </c>
      <c r="B210" s="65" t="s">
        <v>119</v>
      </c>
      <c r="C210" s="66" t="s">
        <v>120</v>
      </c>
      <c r="D210" s="67" t="s">
        <v>355</v>
      </c>
      <c r="E210" s="68" t="s">
        <v>382</v>
      </c>
      <c r="F210" s="69"/>
      <c r="G210" s="70" t="s">
        <v>407</v>
      </c>
      <c r="H210" s="71" t="s">
        <v>408</v>
      </c>
      <c r="I210" s="68" t="s">
        <v>177</v>
      </c>
      <c r="J210" s="72">
        <v>1987</v>
      </c>
      <c r="K210" s="73">
        <v>0.75</v>
      </c>
      <c r="L210" s="74">
        <v>2</v>
      </c>
      <c r="M210" s="174" t="s">
        <v>654</v>
      </c>
      <c r="N210" s="175" t="s">
        <v>628</v>
      </c>
      <c r="O210" s="176" t="s">
        <v>655</v>
      </c>
      <c r="P210" s="177" t="s">
        <v>893</v>
      </c>
      <c r="Q210" s="178" t="s">
        <v>911</v>
      </c>
      <c r="R210" s="95" t="s">
        <v>1180</v>
      </c>
      <c r="S210" s="76">
        <f>IF(R210="U",T210/1.2,T210)</f>
        <v>265</v>
      </c>
      <c r="T210" s="77">
        <v>265</v>
      </c>
      <c r="U210" s="78"/>
      <c r="V210" s="79"/>
      <c r="W210" s="80">
        <f>V210*S210</f>
        <v>0</v>
      </c>
      <c r="X210" s="81">
        <f>V210*T210</f>
        <v>0</v>
      </c>
      <c r="Y210" s="59"/>
      <c r="Z210" s="82"/>
      <c r="AA210" s="83"/>
      <c r="AB210" s="84"/>
      <c r="AC210" s="85"/>
    </row>
    <row r="211" spans="1:29" ht="15.75" customHeight="1" x14ac:dyDescent="0.2">
      <c r="A211" s="64" t="s">
        <v>118</v>
      </c>
      <c r="B211" s="65" t="s">
        <v>119</v>
      </c>
      <c r="C211" s="66" t="s">
        <v>120</v>
      </c>
      <c r="D211" s="67" t="s">
        <v>355</v>
      </c>
      <c r="E211" s="68" t="s">
        <v>382</v>
      </c>
      <c r="F211" s="69"/>
      <c r="G211" s="70" t="s">
        <v>407</v>
      </c>
      <c r="H211" s="71" t="s">
        <v>408</v>
      </c>
      <c r="I211" s="68" t="s">
        <v>177</v>
      </c>
      <c r="J211" s="72">
        <v>1989</v>
      </c>
      <c r="K211" s="73">
        <v>0.75</v>
      </c>
      <c r="L211" s="74">
        <v>3</v>
      </c>
      <c r="M211" s="174" t="s">
        <v>626</v>
      </c>
      <c r="N211" s="175"/>
      <c r="O211" s="176" t="s">
        <v>651</v>
      </c>
      <c r="P211" s="177" t="s">
        <v>910</v>
      </c>
      <c r="Q211" s="178" t="s">
        <v>912</v>
      </c>
      <c r="R211" s="95" t="s">
        <v>1180</v>
      </c>
      <c r="S211" s="76">
        <f>IF(R211="U",T211/1.2,T211)</f>
        <v>340</v>
      </c>
      <c r="T211" s="77">
        <v>340</v>
      </c>
      <c r="U211" s="78"/>
      <c r="V211" s="79"/>
      <c r="W211" s="80">
        <f>V211*S211</f>
        <v>0</v>
      </c>
      <c r="X211" s="81">
        <f>V211*T211</f>
        <v>0</v>
      </c>
      <c r="Y211" s="59"/>
      <c r="Z211" s="82"/>
      <c r="AA211" s="83"/>
      <c r="AB211" s="84"/>
      <c r="AC211" s="85"/>
    </row>
    <row r="212" spans="1:29" ht="15.75" customHeight="1" x14ac:dyDescent="0.2">
      <c r="A212" s="64" t="s">
        <v>118</v>
      </c>
      <c r="B212" s="65" t="s">
        <v>119</v>
      </c>
      <c r="C212" s="66" t="s">
        <v>120</v>
      </c>
      <c r="D212" s="67" t="s">
        <v>355</v>
      </c>
      <c r="E212" s="68" t="s">
        <v>382</v>
      </c>
      <c r="F212" s="69"/>
      <c r="G212" s="70" t="s">
        <v>407</v>
      </c>
      <c r="H212" s="71" t="s">
        <v>408</v>
      </c>
      <c r="I212" s="68" t="s">
        <v>177</v>
      </c>
      <c r="J212" s="72">
        <v>1990</v>
      </c>
      <c r="K212" s="73">
        <v>0.75</v>
      </c>
      <c r="L212" s="74">
        <v>1</v>
      </c>
      <c r="M212" s="174" t="s">
        <v>614</v>
      </c>
      <c r="N212" s="175"/>
      <c r="O212" s="176" t="s">
        <v>652</v>
      </c>
      <c r="P212" s="177" t="s">
        <v>913</v>
      </c>
      <c r="Q212" s="178" t="s">
        <v>914</v>
      </c>
      <c r="R212" s="75" t="s">
        <v>1180</v>
      </c>
      <c r="S212" s="76">
        <f>IF(R212="U",T212/1.2,T212)</f>
        <v>355</v>
      </c>
      <c r="T212" s="77">
        <v>355</v>
      </c>
      <c r="U212" s="78"/>
      <c r="V212" s="79"/>
      <c r="W212" s="80">
        <f>V212*S212</f>
        <v>0</v>
      </c>
      <c r="X212" s="81">
        <f>V212*T212</f>
        <v>0</v>
      </c>
      <c r="Y212" s="59"/>
      <c r="Z212" s="82"/>
      <c r="AA212" s="83"/>
      <c r="AB212" s="84"/>
      <c r="AC212" s="85"/>
    </row>
    <row r="213" spans="1:29" ht="15.75" customHeight="1" x14ac:dyDescent="0.2">
      <c r="A213" s="64" t="s">
        <v>118</v>
      </c>
      <c r="B213" s="65" t="s">
        <v>119</v>
      </c>
      <c r="C213" s="66" t="s">
        <v>120</v>
      </c>
      <c r="D213" s="67" t="s">
        <v>355</v>
      </c>
      <c r="E213" s="68" t="s">
        <v>382</v>
      </c>
      <c r="F213" s="69"/>
      <c r="G213" s="70" t="s">
        <v>407</v>
      </c>
      <c r="H213" s="71" t="s">
        <v>408</v>
      </c>
      <c r="I213" s="68" t="s">
        <v>177</v>
      </c>
      <c r="J213" s="72">
        <v>1991</v>
      </c>
      <c r="K213" s="73">
        <v>0.75</v>
      </c>
      <c r="L213" s="74">
        <v>2</v>
      </c>
      <c r="M213" s="174" t="s">
        <v>614</v>
      </c>
      <c r="N213" s="175" t="s">
        <v>628</v>
      </c>
      <c r="O213" s="176" t="s">
        <v>625</v>
      </c>
      <c r="P213" s="177" t="s">
        <v>910</v>
      </c>
      <c r="Q213" s="178" t="s">
        <v>915</v>
      </c>
      <c r="R213" s="75" t="s">
        <v>1180</v>
      </c>
      <c r="S213" s="76">
        <f>IF(R213="U",T213/1.2,T213)</f>
        <v>300</v>
      </c>
      <c r="T213" s="77">
        <v>300</v>
      </c>
      <c r="U213" s="78"/>
      <c r="V213" s="79"/>
      <c r="W213" s="80">
        <f>V213*S213</f>
        <v>0</v>
      </c>
      <c r="X213" s="81">
        <f>V213*T213</f>
        <v>0</v>
      </c>
      <c r="Y213" s="59"/>
      <c r="Z213" s="82"/>
      <c r="AA213" s="83"/>
      <c r="AB213" s="84"/>
      <c r="AC213" s="85"/>
    </row>
    <row r="214" spans="1:29" ht="15.75" customHeight="1" x14ac:dyDescent="0.2">
      <c r="A214" s="64" t="s">
        <v>118</v>
      </c>
      <c r="B214" s="65" t="s">
        <v>119</v>
      </c>
      <c r="C214" s="66" t="s">
        <v>120</v>
      </c>
      <c r="D214" s="67" t="s">
        <v>355</v>
      </c>
      <c r="E214" s="68" t="s">
        <v>382</v>
      </c>
      <c r="F214" s="69"/>
      <c r="G214" s="70" t="s">
        <v>407</v>
      </c>
      <c r="H214" s="71" t="s">
        <v>409</v>
      </c>
      <c r="I214" s="68" t="s">
        <v>177</v>
      </c>
      <c r="J214" s="72">
        <v>1981</v>
      </c>
      <c r="K214" s="73">
        <v>0.75</v>
      </c>
      <c r="L214" s="74">
        <v>1</v>
      </c>
      <c r="M214" s="174" t="s">
        <v>618</v>
      </c>
      <c r="N214" s="175" t="s">
        <v>628</v>
      </c>
      <c r="O214" s="176" t="s">
        <v>656</v>
      </c>
      <c r="P214" s="177" t="s">
        <v>916</v>
      </c>
      <c r="Q214" s="178" t="s">
        <v>917</v>
      </c>
      <c r="R214" s="75" t="s">
        <v>1180</v>
      </c>
      <c r="S214" s="76">
        <f>IF(R214="U",T214/1.2,T214)</f>
        <v>160</v>
      </c>
      <c r="T214" s="77">
        <v>160</v>
      </c>
      <c r="U214" s="78"/>
      <c r="V214" s="79"/>
      <c r="W214" s="80">
        <f>V214*S214</f>
        <v>0</v>
      </c>
      <c r="X214" s="81">
        <f>V214*T214</f>
        <v>0</v>
      </c>
      <c r="Y214" s="59"/>
      <c r="Z214" s="82"/>
      <c r="AA214" s="83"/>
      <c r="AB214" s="84"/>
      <c r="AC214" s="85"/>
    </row>
    <row r="215" spans="1:29" ht="15.75" customHeight="1" x14ac:dyDescent="0.2">
      <c r="A215" s="64" t="s">
        <v>118</v>
      </c>
      <c r="B215" s="65" t="s">
        <v>119</v>
      </c>
      <c r="C215" s="66" t="s">
        <v>120</v>
      </c>
      <c r="D215" s="67" t="s">
        <v>355</v>
      </c>
      <c r="E215" s="68" t="s">
        <v>382</v>
      </c>
      <c r="F215" s="69"/>
      <c r="G215" s="70" t="s">
        <v>407</v>
      </c>
      <c r="H215" s="71" t="s">
        <v>409</v>
      </c>
      <c r="I215" s="68" t="s">
        <v>177</v>
      </c>
      <c r="J215" s="72">
        <v>1982</v>
      </c>
      <c r="K215" s="73">
        <v>0.75</v>
      </c>
      <c r="L215" s="74">
        <v>1</v>
      </c>
      <c r="M215" s="174" t="s">
        <v>626</v>
      </c>
      <c r="N215" s="175"/>
      <c r="O215" s="176" t="s">
        <v>657</v>
      </c>
      <c r="P215" s="177" t="s">
        <v>916</v>
      </c>
      <c r="Q215" s="178" t="s">
        <v>918</v>
      </c>
      <c r="R215" s="75" t="s">
        <v>1180</v>
      </c>
      <c r="S215" s="76">
        <f>IF(R215="U",T215/1.2,T215)</f>
        <v>190</v>
      </c>
      <c r="T215" s="77">
        <v>190</v>
      </c>
      <c r="U215" s="78"/>
      <c r="V215" s="79"/>
      <c r="W215" s="80">
        <f>V215*S215</f>
        <v>0</v>
      </c>
      <c r="X215" s="81">
        <f>V215*T215</f>
        <v>0</v>
      </c>
      <c r="Y215" s="59"/>
      <c r="Z215" s="82"/>
      <c r="AA215" s="83"/>
      <c r="AB215" s="84"/>
      <c r="AC215" s="85"/>
    </row>
    <row r="216" spans="1:29" ht="15.75" customHeight="1" x14ac:dyDescent="0.2">
      <c r="A216" s="64" t="s">
        <v>118</v>
      </c>
      <c r="B216" s="65" t="s">
        <v>119</v>
      </c>
      <c r="C216" s="66" t="s">
        <v>120</v>
      </c>
      <c r="D216" s="67" t="s">
        <v>355</v>
      </c>
      <c r="E216" s="68" t="s">
        <v>382</v>
      </c>
      <c r="F216" s="69"/>
      <c r="G216" s="70" t="s">
        <v>407</v>
      </c>
      <c r="H216" s="71" t="s">
        <v>409</v>
      </c>
      <c r="I216" s="68" t="s">
        <v>177</v>
      </c>
      <c r="J216" s="72">
        <v>1985</v>
      </c>
      <c r="K216" s="73">
        <v>0.75</v>
      </c>
      <c r="L216" s="74">
        <v>2</v>
      </c>
      <c r="M216" s="174" t="s">
        <v>626</v>
      </c>
      <c r="N216" s="175"/>
      <c r="O216" s="176" t="s">
        <v>627</v>
      </c>
      <c r="P216" s="177" t="s">
        <v>916</v>
      </c>
      <c r="Q216" s="178" t="s">
        <v>919</v>
      </c>
      <c r="R216" s="75" t="s">
        <v>1180</v>
      </c>
      <c r="S216" s="76">
        <f>IF(R216="U",T216/1.2,T216)</f>
        <v>240</v>
      </c>
      <c r="T216" s="77">
        <v>240</v>
      </c>
      <c r="U216" s="78"/>
      <c r="V216" s="79"/>
      <c r="W216" s="80">
        <f>V216*S216</f>
        <v>0</v>
      </c>
      <c r="X216" s="81">
        <f>V216*T216</f>
        <v>0</v>
      </c>
      <c r="Y216" s="59"/>
      <c r="Z216" s="82"/>
      <c r="AA216" s="83"/>
      <c r="AB216" s="84"/>
      <c r="AC216" s="85"/>
    </row>
    <row r="217" spans="1:29" ht="15.75" customHeight="1" x14ac:dyDescent="0.2">
      <c r="A217" s="64" t="s">
        <v>118</v>
      </c>
      <c r="B217" s="65" t="s">
        <v>119</v>
      </c>
      <c r="C217" s="66" t="s">
        <v>120</v>
      </c>
      <c r="D217" s="67" t="s">
        <v>355</v>
      </c>
      <c r="E217" s="68" t="s">
        <v>382</v>
      </c>
      <c r="F217" s="69"/>
      <c r="G217" s="70" t="s">
        <v>407</v>
      </c>
      <c r="H217" s="71" t="s">
        <v>409</v>
      </c>
      <c r="I217" s="68" t="s">
        <v>177</v>
      </c>
      <c r="J217" s="72">
        <v>1986</v>
      </c>
      <c r="K217" s="73">
        <v>1.5</v>
      </c>
      <c r="L217" s="74">
        <v>1</v>
      </c>
      <c r="M217" s="174" t="s">
        <v>614</v>
      </c>
      <c r="N217" s="175"/>
      <c r="O217" s="176" t="s">
        <v>627</v>
      </c>
      <c r="P217" s="177" t="s">
        <v>869</v>
      </c>
      <c r="Q217" s="178" t="s">
        <v>920</v>
      </c>
      <c r="R217" s="95" t="s">
        <v>1180</v>
      </c>
      <c r="S217" s="76">
        <f>IF(R217="U",T217/1.2,T217)</f>
        <v>430</v>
      </c>
      <c r="T217" s="77">
        <v>430</v>
      </c>
      <c r="U217" s="78"/>
      <c r="V217" s="79"/>
      <c r="W217" s="80">
        <f>V217*S217</f>
        <v>0</v>
      </c>
      <c r="X217" s="81">
        <f>V217*T217</f>
        <v>0</v>
      </c>
      <c r="Y217" s="59"/>
      <c r="Z217" s="82"/>
      <c r="AA217" s="83"/>
      <c r="AB217" s="84"/>
      <c r="AC217" s="85"/>
    </row>
    <row r="218" spans="1:29" ht="15.75" customHeight="1" x14ac:dyDescent="0.2">
      <c r="A218" s="64" t="s">
        <v>118</v>
      </c>
      <c r="B218" s="65" t="s">
        <v>119</v>
      </c>
      <c r="C218" s="66" t="s">
        <v>120</v>
      </c>
      <c r="D218" s="67" t="s">
        <v>355</v>
      </c>
      <c r="E218" s="68" t="s">
        <v>382</v>
      </c>
      <c r="F218" s="69"/>
      <c r="G218" s="70" t="s">
        <v>407</v>
      </c>
      <c r="H218" s="71" t="s">
        <v>409</v>
      </c>
      <c r="I218" s="68" t="s">
        <v>177</v>
      </c>
      <c r="J218" s="72">
        <v>1990</v>
      </c>
      <c r="K218" s="73">
        <v>1.5</v>
      </c>
      <c r="L218" s="74">
        <v>1</v>
      </c>
      <c r="M218" s="174" t="s">
        <v>626</v>
      </c>
      <c r="N218" s="175"/>
      <c r="O218" s="176" t="s">
        <v>627</v>
      </c>
      <c r="P218" s="177" t="s">
        <v>921</v>
      </c>
      <c r="Q218" s="178" t="s">
        <v>922</v>
      </c>
      <c r="R218" s="95" t="s">
        <v>1180</v>
      </c>
      <c r="S218" s="76">
        <f>IF(R218="U",T218/1.2,T218)</f>
        <v>400</v>
      </c>
      <c r="T218" s="77">
        <v>400</v>
      </c>
      <c r="U218" s="78"/>
      <c r="V218" s="79"/>
      <c r="W218" s="80">
        <f>V218*S218</f>
        <v>0</v>
      </c>
      <c r="X218" s="81">
        <f>V218*T218</f>
        <v>0</v>
      </c>
      <c r="Y218" s="59"/>
      <c r="Z218" s="82"/>
      <c r="AA218" s="83"/>
      <c r="AB218" s="84"/>
      <c r="AC218" s="85"/>
    </row>
    <row r="219" spans="1:29" ht="15.75" customHeight="1" x14ac:dyDescent="0.2">
      <c r="A219" s="64" t="s">
        <v>118</v>
      </c>
      <c r="B219" s="65" t="s">
        <v>127</v>
      </c>
      <c r="C219" s="66" t="s">
        <v>120</v>
      </c>
      <c r="D219" s="67" t="s">
        <v>410</v>
      </c>
      <c r="E219" s="68"/>
      <c r="F219" s="69"/>
      <c r="G219" s="70" t="s">
        <v>411</v>
      </c>
      <c r="H219" s="71" t="s">
        <v>412</v>
      </c>
      <c r="I219" s="68" t="s">
        <v>413</v>
      </c>
      <c r="J219" s="72">
        <v>2016</v>
      </c>
      <c r="K219" s="73">
        <v>0.75</v>
      </c>
      <c r="L219" s="74">
        <v>2</v>
      </c>
      <c r="M219" s="174" t="s">
        <v>615</v>
      </c>
      <c r="N219" s="175"/>
      <c r="O219" s="176"/>
      <c r="P219" s="177">
        <v>20</v>
      </c>
      <c r="Q219" s="178" t="s">
        <v>924</v>
      </c>
      <c r="R219" s="95" t="s">
        <v>1180</v>
      </c>
      <c r="S219" s="76">
        <f>IF(R219="U",T219/1.2,T219)</f>
        <v>40</v>
      </c>
      <c r="T219" s="77">
        <v>40</v>
      </c>
      <c r="U219" s="78"/>
      <c r="V219" s="79"/>
      <c r="W219" s="80">
        <f>V219*S219</f>
        <v>0</v>
      </c>
      <c r="X219" s="81">
        <f>V219*T219</f>
        <v>0</v>
      </c>
      <c r="Y219" s="59"/>
      <c r="Z219" s="82"/>
      <c r="AA219" s="83"/>
      <c r="AB219" s="84"/>
      <c r="AC219" s="85"/>
    </row>
    <row r="220" spans="1:29" ht="15.75" customHeight="1" x14ac:dyDescent="0.2">
      <c r="A220" s="64" t="s">
        <v>118</v>
      </c>
      <c r="B220" s="65" t="s">
        <v>127</v>
      </c>
      <c r="C220" s="66" t="s">
        <v>120</v>
      </c>
      <c r="D220" s="67" t="s">
        <v>410</v>
      </c>
      <c r="E220" s="68"/>
      <c r="F220" s="69"/>
      <c r="G220" s="70" t="s">
        <v>411</v>
      </c>
      <c r="H220" s="71" t="s">
        <v>412</v>
      </c>
      <c r="I220" s="68" t="s">
        <v>413</v>
      </c>
      <c r="J220" s="72">
        <v>2016</v>
      </c>
      <c r="K220" s="73">
        <v>0.75</v>
      </c>
      <c r="L220" s="74">
        <v>12</v>
      </c>
      <c r="M220" s="174" t="s">
        <v>615</v>
      </c>
      <c r="N220" s="175"/>
      <c r="O220" s="176"/>
      <c r="P220" s="177">
        <v>22</v>
      </c>
      <c r="Q220" s="178" t="s">
        <v>923</v>
      </c>
      <c r="R220" s="95" t="s">
        <v>1180</v>
      </c>
      <c r="S220" s="76">
        <f>IF(R220="U",T220/1.2,T220)</f>
        <v>40</v>
      </c>
      <c r="T220" s="77">
        <v>40</v>
      </c>
      <c r="U220" s="78"/>
      <c r="V220" s="79"/>
      <c r="W220" s="80">
        <f>V220*S220</f>
        <v>0</v>
      </c>
      <c r="X220" s="81">
        <f>V220*T220</f>
        <v>0</v>
      </c>
      <c r="Y220" s="59"/>
      <c r="Z220" s="82"/>
      <c r="AA220" s="83"/>
      <c r="AB220" s="84"/>
      <c r="AC220" s="85"/>
    </row>
    <row r="221" spans="1:29" ht="15.75" customHeight="1" x14ac:dyDescent="0.2">
      <c r="A221" s="64" t="s">
        <v>118</v>
      </c>
      <c r="B221" s="65" t="s">
        <v>127</v>
      </c>
      <c r="C221" s="66" t="s">
        <v>120</v>
      </c>
      <c r="D221" s="67" t="s">
        <v>410</v>
      </c>
      <c r="E221" s="68"/>
      <c r="F221" s="69"/>
      <c r="G221" s="70" t="s">
        <v>411</v>
      </c>
      <c r="H221" s="71" t="s">
        <v>414</v>
      </c>
      <c r="I221" s="68" t="s">
        <v>413</v>
      </c>
      <c r="J221" s="72">
        <v>2015</v>
      </c>
      <c r="K221" s="73">
        <v>0.75</v>
      </c>
      <c r="L221" s="74">
        <v>5</v>
      </c>
      <c r="M221" s="174" t="s">
        <v>615</v>
      </c>
      <c r="N221" s="175"/>
      <c r="O221" s="176"/>
      <c r="P221" s="177">
        <v>21</v>
      </c>
      <c r="Q221" s="178" t="s">
        <v>925</v>
      </c>
      <c r="R221" s="95" t="s">
        <v>1180</v>
      </c>
      <c r="S221" s="76">
        <f>IF(R221="U",T221/1.2,T221)</f>
        <v>40</v>
      </c>
      <c r="T221" s="77">
        <v>40</v>
      </c>
      <c r="U221" s="78"/>
      <c r="V221" s="79"/>
      <c r="W221" s="80">
        <f>V221*S221</f>
        <v>0</v>
      </c>
      <c r="X221" s="81">
        <f>V221*T221</f>
        <v>0</v>
      </c>
      <c r="Y221" s="59"/>
      <c r="Z221" s="82"/>
      <c r="AA221" s="83"/>
      <c r="AB221" s="84"/>
      <c r="AC221" s="85"/>
    </row>
    <row r="222" spans="1:29" ht="15.75" customHeight="1" x14ac:dyDescent="0.2">
      <c r="A222" s="64" t="s">
        <v>118</v>
      </c>
      <c r="B222" s="65" t="s">
        <v>127</v>
      </c>
      <c r="C222" s="66" t="s">
        <v>120</v>
      </c>
      <c r="D222" s="67" t="s">
        <v>410</v>
      </c>
      <c r="E222" s="68"/>
      <c r="F222" s="69"/>
      <c r="G222" s="70" t="s">
        <v>411</v>
      </c>
      <c r="H222" s="71" t="s">
        <v>415</v>
      </c>
      <c r="I222" s="68" t="s">
        <v>413</v>
      </c>
      <c r="J222" s="72">
        <v>2016</v>
      </c>
      <c r="K222" s="73">
        <v>0.75</v>
      </c>
      <c r="L222" s="74">
        <v>5</v>
      </c>
      <c r="M222" s="174" t="s">
        <v>615</v>
      </c>
      <c r="N222" s="175"/>
      <c r="O222" s="176"/>
      <c r="P222" s="177">
        <v>21</v>
      </c>
      <c r="Q222" s="178" t="s">
        <v>926</v>
      </c>
      <c r="R222" s="95" t="s">
        <v>1180</v>
      </c>
      <c r="S222" s="76">
        <f>IF(R222="U",T222/1.2,T222)</f>
        <v>30</v>
      </c>
      <c r="T222" s="77">
        <v>30</v>
      </c>
      <c r="U222" s="78"/>
      <c r="V222" s="79"/>
      <c r="W222" s="80">
        <f>V222*S222</f>
        <v>0</v>
      </c>
      <c r="X222" s="81">
        <f>V222*T222</f>
        <v>0</v>
      </c>
      <c r="Y222" s="59"/>
      <c r="Z222" s="82"/>
      <c r="AA222" s="83"/>
      <c r="AB222" s="84"/>
      <c r="AC222" s="85"/>
    </row>
    <row r="223" spans="1:29" ht="15.75" customHeight="1" x14ac:dyDescent="0.2">
      <c r="A223" s="64" t="s">
        <v>118</v>
      </c>
      <c r="B223" s="65" t="s">
        <v>127</v>
      </c>
      <c r="C223" s="66" t="s">
        <v>120</v>
      </c>
      <c r="D223" s="190" t="s">
        <v>416</v>
      </c>
      <c r="E223" s="191" t="s">
        <v>417</v>
      </c>
      <c r="F223" s="192"/>
      <c r="G223" s="193" t="s">
        <v>418</v>
      </c>
      <c r="H223" s="194" t="s">
        <v>419</v>
      </c>
      <c r="I223" s="68" t="s">
        <v>177</v>
      </c>
      <c r="J223" s="195">
        <v>2003</v>
      </c>
      <c r="K223" s="196">
        <v>0.75</v>
      </c>
      <c r="L223" s="197">
        <v>0</v>
      </c>
      <c r="M223" s="198" t="s">
        <v>615</v>
      </c>
      <c r="N223" s="199"/>
      <c r="O223" s="200"/>
      <c r="P223" s="201">
        <v>37</v>
      </c>
      <c r="Q223" s="202" t="s">
        <v>927</v>
      </c>
      <c r="R223" s="203" t="s">
        <v>1180</v>
      </c>
      <c r="S223" s="204">
        <f>IF(R223="U",T223/1.2,T223)</f>
        <v>105</v>
      </c>
      <c r="T223" s="205">
        <v>105</v>
      </c>
      <c r="U223" s="78"/>
      <c r="V223" s="206"/>
      <c r="W223" s="207">
        <f>V223*S223</f>
        <v>0</v>
      </c>
      <c r="X223" s="208">
        <f>V223*T223</f>
        <v>0</v>
      </c>
      <c r="Y223" s="59"/>
      <c r="Z223" s="82"/>
      <c r="AA223" s="83"/>
      <c r="AB223" s="84"/>
      <c r="AC223" s="85"/>
    </row>
    <row r="224" spans="1:29" ht="15.75" customHeight="1" x14ac:dyDescent="0.2">
      <c r="A224" s="64" t="s">
        <v>118</v>
      </c>
      <c r="B224" s="65" t="s">
        <v>127</v>
      </c>
      <c r="C224" s="66" t="s">
        <v>120</v>
      </c>
      <c r="D224" s="67" t="s">
        <v>416</v>
      </c>
      <c r="E224" s="68" t="s">
        <v>420</v>
      </c>
      <c r="F224" s="69"/>
      <c r="G224" s="70" t="s">
        <v>421</v>
      </c>
      <c r="H224" s="71" t="s">
        <v>422</v>
      </c>
      <c r="I224" s="68" t="s">
        <v>423</v>
      </c>
      <c r="J224" s="72">
        <v>1999</v>
      </c>
      <c r="K224" s="73">
        <v>1.5</v>
      </c>
      <c r="L224" s="74">
        <v>1</v>
      </c>
      <c r="M224" s="174">
        <v>-2</v>
      </c>
      <c r="N224" s="175"/>
      <c r="O224" s="176" t="s">
        <v>636</v>
      </c>
      <c r="P224" s="177">
        <v>6</v>
      </c>
      <c r="Q224" s="178" t="s">
        <v>928</v>
      </c>
      <c r="R224" s="95" t="s">
        <v>1180</v>
      </c>
      <c r="S224" s="76">
        <f>IF(R224="U",T224/1.2,T224)</f>
        <v>120</v>
      </c>
      <c r="T224" s="77">
        <v>120</v>
      </c>
      <c r="U224" s="78"/>
      <c r="V224" s="79"/>
      <c r="W224" s="80">
        <f>V224*S224</f>
        <v>0</v>
      </c>
      <c r="X224" s="81">
        <f>V224*T224</f>
        <v>0</v>
      </c>
      <c r="Y224" s="59"/>
      <c r="Z224" s="82"/>
      <c r="AA224" s="83"/>
      <c r="AB224" s="84"/>
      <c r="AC224" s="85"/>
    </row>
    <row r="225" spans="1:29" ht="15.75" customHeight="1" x14ac:dyDescent="0.2">
      <c r="A225" s="64" t="s">
        <v>118</v>
      </c>
      <c r="B225" s="65" t="s">
        <v>127</v>
      </c>
      <c r="C225" s="66" t="s">
        <v>120</v>
      </c>
      <c r="D225" s="67" t="s">
        <v>416</v>
      </c>
      <c r="E225" s="68" t="s">
        <v>420</v>
      </c>
      <c r="F225" s="69"/>
      <c r="G225" s="70" t="s">
        <v>421</v>
      </c>
      <c r="H225" s="71" t="s">
        <v>422</v>
      </c>
      <c r="I225" s="68" t="s">
        <v>423</v>
      </c>
      <c r="J225" s="72">
        <v>2012</v>
      </c>
      <c r="K225" s="73">
        <v>1.5</v>
      </c>
      <c r="L225" s="74">
        <v>1</v>
      </c>
      <c r="M225" s="174">
        <v>-0.5</v>
      </c>
      <c r="N225" s="175"/>
      <c r="O225" s="176" t="s">
        <v>624</v>
      </c>
      <c r="P225" s="177">
        <v>4</v>
      </c>
      <c r="Q225" s="178" t="s">
        <v>929</v>
      </c>
      <c r="R225" s="95" t="s">
        <v>1180</v>
      </c>
      <c r="S225" s="76">
        <f>IF(R225="U",T225/1.2,T225)</f>
        <v>100</v>
      </c>
      <c r="T225" s="77">
        <v>100</v>
      </c>
      <c r="U225" s="78"/>
      <c r="V225" s="79"/>
      <c r="W225" s="80">
        <f>V225*S225</f>
        <v>0</v>
      </c>
      <c r="X225" s="81">
        <f>V225*T225</f>
        <v>0</v>
      </c>
      <c r="Y225" s="59"/>
      <c r="Z225" s="82"/>
      <c r="AA225" s="83"/>
      <c r="AB225" s="84"/>
      <c r="AC225" s="85"/>
    </row>
    <row r="226" spans="1:29" ht="15.75" customHeight="1" x14ac:dyDescent="0.2">
      <c r="A226" s="64" t="s">
        <v>118</v>
      </c>
      <c r="B226" s="65" t="s">
        <v>127</v>
      </c>
      <c r="C226" s="66" t="s">
        <v>120</v>
      </c>
      <c r="D226" s="67" t="s">
        <v>416</v>
      </c>
      <c r="E226" s="68" t="s">
        <v>420</v>
      </c>
      <c r="F226" s="69"/>
      <c r="G226" s="70" t="s">
        <v>421</v>
      </c>
      <c r="H226" s="71" t="s">
        <v>424</v>
      </c>
      <c r="I226" s="68" t="s">
        <v>132</v>
      </c>
      <c r="J226" s="72">
        <v>2001</v>
      </c>
      <c r="K226" s="73">
        <v>1.5</v>
      </c>
      <c r="L226" s="74">
        <v>4</v>
      </c>
      <c r="M226" s="174" t="s">
        <v>658</v>
      </c>
      <c r="N226" s="175"/>
      <c r="O226" s="176" t="s">
        <v>632</v>
      </c>
      <c r="P226" s="177">
        <v>4</v>
      </c>
      <c r="Q226" s="178" t="s">
        <v>930</v>
      </c>
      <c r="R226" s="95" t="s">
        <v>1180</v>
      </c>
      <c r="S226" s="76">
        <f>IF(R226="U",T226/1.2,T226)</f>
        <v>120</v>
      </c>
      <c r="T226" s="77">
        <v>120</v>
      </c>
      <c r="U226" s="78"/>
      <c r="V226" s="79"/>
      <c r="W226" s="80">
        <f>V226*S226</f>
        <v>0</v>
      </c>
      <c r="X226" s="81">
        <f>V226*T226</f>
        <v>0</v>
      </c>
      <c r="Y226" s="59"/>
      <c r="Z226" s="82"/>
      <c r="AA226" s="83"/>
      <c r="AB226" s="84"/>
      <c r="AC226" s="85"/>
    </row>
    <row r="227" spans="1:29" ht="15.75" customHeight="1" x14ac:dyDescent="0.2">
      <c r="A227" s="64" t="s">
        <v>118</v>
      </c>
      <c r="B227" s="65" t="s">
        <v>127</v>
      </c>
      <c r="C227" s="66" t="s">
        <v>120</v>
      </c>
      <c r="D227" s="190" t="s">
        <v>416</v>
      </c>
      <c r="E227" s="191" t="s">
        <v>420</v>
      </c>
      <c r="F227" s="192"/>
      <c r="G227" s="193" t="s">
        <v>421</v>
      </c>
      <c r="H227" s="194" t="s">
        <v>424</v>
      </c>
      <c r="I227" s="68" t="s">
        <v>132</v>
      </c>
      <c r="J227" s="195">
        <v>2003</v>
      </c>
      <c r="K227" s="196">
        <v>0.75</v>
      </c>
      <c r="L227" s="197">
        <v>0</v>
      </c>
      <c r="M227" s="198" t="s">
        <v>615</v>
      </c>
      <c r="N227" s="199"/>
      <c r="O227" s="200" t="s">
        <v>620</v>
      </c>
      <c r="P227" s="201">
        <v>37</v>
      </c>
      <c r="Q227" s="202" t="s">
        <v>931</v>
      </c>
      <c r="R227" s="203" t="s">
        <v>1180</v>
      </c>
      <c r="S227" s="204">
        <f>IF(R227="U",T227/1.2,T227)</f>
        <v>50</v>
      </c>
      <c r="T227" s="205">
        <v>50</v>
      </c>
      <c r="U227" s="78"/>
      <c r="V227" s="206"/>
      <c r="W227" s="207">
        <f>V227*S227</f>
        <v>0</v>
      </c>
      <c r="X227" s="208">
        <f>V227*T227</f>
        <v>0</v>
      </c>
      <c r="Y227" s="59"/>
      <c r="Z227" s="82"/>
      <c r="AA227" s="83"/>
      <c r="AB227" s="84"/>
      <c r="AC227" s="85"/>
    </row>
    <row r="228" spans="1:29" ht="15.75" customHeight="1" x14ac:dyDescent="0.2">
      <c r="A228" s="64" t="s">
        <v>118</v>
      </c>
      <c r="B228" s="65" t="s">
        <v>127</v>
      </c>
      <c r="C228" s="66" t="s">
        <v>120</v>
      </c>
      <c r="D228" s="190" t="s">
        <v>416</v>
      </c>
      <c r="E228" s="191" t="s">
        <v>425</v>
      </c>
      <c r="F228" s="192"/>
      <c r="G228" s="193" t="s">
        <v>426</v>
      </c>
      <c r="H228" s="194" t="s">
        <v>427</v>
      </c>
      <c r="I228" s="68" t="s">
        <v>428</v>
      </c>
      <c r="J228" s="195">
        <v>2003</v>
      </c>
      <c r="K228" s="196">
        <v>0.75</v>
      </c>
      <c r="L228" s="197">
        <v>0</v>
      </c>
      <c r="M228" s="198" t="s">
        <v>615</v>
      </c>
      <c r="N228" s="199"/>
      <c r="O228" s="200"/>
      <c r="P228" s="201" t="s">
        <v>932</v>
      </c>
      <c r="Q228" s="202" t="s">
        <v>933</v>
      </c>
      <c r="R228" s="203" t="s">
        <v>1180</v>
      </c>
      <c r="S228" s="204">
        <f>IF(R228="U",T228/1.2,T228)</f>
        <v>35</v>
      </c>
      <c r="T228" s="205">
        <v>35</v>
      </c>
      <c r="U228" s="78"/>
      <c r="V228" s="206"/>
      <c r="W228" s="207">
        <f>V228*S228</f>
        <v>0</v>
      </c>
      <c r="X228" s="208">
        <f>V228*T228</f>
        <v>0</v>
      </c>
      <c r="Y228" s="59"/>
      <c r="Z228" s="82"/>
      <c r="AA228" s="83"/>
      <c r="AB228" s="84"/>
      <c r="AC228" s="85"/>
    </row>
    <row r="229" spans="1:29" ht="15.75" customHeight="1" x14ac:dyDescent="0.2">
      <c r="A229" s="64" t="s">
        <v>118</v>
      </c>
      <c r="B229" s="65" t="s">
        <v>127</v>
      </c>
      <c r="C229" s="66" t="s">
        <v>120</v>
      </c>
      <c r="D229" s="67" t="s">
        <v>416</v>
      </c>
      <c r="E229" s="68" t="s">
        <v>425</v>
      </c>
      <c r="F229" s="69"/>
      <c r="G229" s="70" t="s">
        <v>426</v>
      </c>
      <c r="H229" s="71" t="s">
        <v>429</v>
      </c>
      <c r="I229" s="68" t="s">
        <v>132</v>
      </c>
      <c r="J229" s="72">
        <v>2000</v>
      </c>
      <c r="K229" s="73">
        <v>0.75</v>
      </c>
      <c r="L229" s="74">
        <v>1</v>
      </c>
      <c r="M229" s="174" t="s">
        <v>615</v>
      </c>
      <c r="N229" s="175" t="s">
        <v>659</v>
      </c>
      <c r="O229" s="176"/>
      <c r="P229" s="177">
        <v>2</v>
      </c>
      <c r="Q229" s="178" t="s">
        <v>936</v>
      </c>
      <c r="R229" s="95" t="s">
        <v>1180</v>
      </c>
      <c r="S229" s="76">
        <f>IF(R229="U",T229/1.2,T229)</f>
        <v>55</v>
      </c>
      <c r="T229" s="77">
        <v>55</v>
      </c>
      <c r="U229" s="78"/>
      <c r="V229" s="79"/>
      <c r="W229" s="80">
        <f>V229*S229</f>
        <v>0</v>
      </c>
      <c r="X229" s="81">
        <f>V229*T229</f>
        <v>0</v>
      </c>
      <c r="Y229" s="59"/>
      <c r="Z229" s="82"/>
      <c r="AA229" s="83"/>
      <c r="AB229" s="84"/>
      <c r="AC229" s="85"/>
    </row>
    <row r="230" spans="1:29" ht="15.75" customHeight="1" x14ac:dyDescent="0.2">
      <c r="A230" s="64" t="s">
        <v>118</v>
      </c>
      <c r="B230" s="65" t="s">
        <v>127</v>
      </c>
      <c r="C230" s="66" t="s">
        <v>120</v>
      </c>
      <c r="D230" s="67" t="s">
        <v>416</v>
      </c>
      <c r="E230" s="68" t="s">
        <v>425</v>
      </c>
      <c r="F230" s="69"/>
      <c r="G230" s="70" t="s">
        <v>426</v>
      </c>
      <c r="H230" s="71" t="s">
        <v>429</v>
      </c>
      <c r="I230" s="68" t="s">
        <v>132</v>
      </c>
      <c r="J230" s="72">
        <v>2000</v>
      </c>
      <c r="K230" s="73">
        <v>0.75</v>
      </c>
      <c r="L230" s="74">
        <v>4</v>
      </c>
      <c r="M230" s="174" t="s">
        <v>615</v>
      </c>
      <c r="N230" s="175"/>
      <c r="O230" s="176"/>
      <c r="P230" s="177">
        <v>2</v>
      </c>
      <c r="Q230" s="178" t="s">
        <v>935</v>
      </c>
      <c r="R230" s="95" t="s">
        <v>1180</v>
      </c>
      <c r="S230" s="76">
        <f>IF(R230="U",T230/1.2,T230)</f>
        <v>55</v>
      </c>
      <c r="T230" s="77">
        <v>55</v>
      </c>
      <c r="U230" s="78"/>
      <c r="V230" s="79"/>
      <c r="W230" s="80">
        <f>V230*S230</f>
        <v>0</v>
      </c>
      <c r="X230" s="81">
        <f>V230*T230</f>
        <v>0</v>
      </c>
      <c r="Y230" s="59"/>
      <c r="Z230" s="82"/>
      <c r="AA230" s="83"/>
      <c r="AB230" s="84"/>
      <c r="AC230" s="85"/>
    </row>
    <row r="231" spans="1:29" ht="15.75" customHeight="1" x14ac:dyDescent="0.2">
      <c r="A231" s="64" t="s">
        <v>118</v>
      </c>
      <c r="B231" s="65" t="s">
        <v>127</v>
      </c>
      <c r="C231" s="66" t="s">
        <v>120</v>
      </c>
      <c r="D231" s="67" t="s">
        <v>416</v>
      </c>
      <c r="E231" s="68" t="s">
        <v>425</v>
      </c>
      <c r="F231" s="69"/>
      <c r="G231" s="70" t="s">
        <v>426</v>
      </c>
      <c r="H231" s="71" t="s">
        <v>429</v>
      </c>
      <c r="I231" s="68" t="s">
        <v>132</v>
      </c>
      <c r="J231" s="72">
        <v>2003</v>
      </c>
      <c r="K231" s="73">
        <v>1.5</v>
      </c>
      <c r="L231" s="74">
        <v>1</v>
      </c>
      <c r="M231" s="174" t="s">
        <v>615</v>
      </c>
      <c r="N231" s="175"/>
      <c r="O231" s="176"/>
      <c r="P231" s="177" t="s">
        <v>934</v>
      </c>
      <c r="Q231" s="178" t="s">
        <v>937</v>
      </c>
      <c r="R231" s="95" t="s">
        <v>1180</v>
      </c>
      <c r="S231" s="76">
        <f>IF(R231="U",T231/1.2,T231)</f>
        <v>100</v>
      </c>
      <c r="T231" s="77">
        <v>100</v>
      </c>
      <c r="U231" s="78"/>
      <c r="V231" s="79"/>
      <c r="W231" s="80">
        <f>V231*S231</f>
        <v>0</v>
      </c>
      <c r="X231" s="81">
        <f>V231*T231</f>
        <v>0</v>
      </c>
      <c r="Y231" s="59"/>
      <c r="Z231" s="82"/>
      <c r="AA231" s="83"/>
      <c r="AB231" s="84"/>
      <c r="AC231" s="85"/>
    </row>
    <row r="232" spans="1:29" ht="15.75" customHeight="1" x14ac:dyDescent="0.2">
      <c r="A232" s="64" t="s">
        <v>118</v>
      </c>
      <c r="B232" s="65" t="s">
        <v>127</v>
      </c>
      <c r="C232" s="66" t="s">
        <v>120</v>
      </c>
      <c r="D232" s="67" t="s">
        <v>416</v>
      </c>
      <c r="E232" s="68" t="s">
        <v>425</v>
      </c>
      <c r="F232" s="69"/>
      <c r="G232" s="70" t="s">
        <v>426</v>
      </c>
      <c r="H232" s="71" t="s">
        <v>429</v>
      </c>
      <c r="I232" s="68" t="s">
        <v>132</v>
      </c>
      <c r="J232" s="72">
        <v>2010</v>
      </c>
      <c r="K232" s="73">
        <v>0.75</v>
      </c>
      <c r="L232" s="74">
        <v>1</v>
      </c>
      <c r="M232" s="174" t="s">
        <v>615</v>
      </c>
      <c r="N232" s="175"/>
      <c r="O232" s="176"/>
      <c r="P232" s="177">
        <v>39</v>
      </c>
      <c r="Q232" s="178" t="s">
        <v>938</v>
      </c>
      <c r="R232" s="95" t="s">
        <v>1180</v>
      </c>
      <c r="S232" s="76">
        <f>IF(R232="U",T232/1.2,T232)</f>
        <v>45</v>
      </c>
      <c r="T232" s="77">
        <v>45</v>
      </c>
      <c r="U232" s="78"/>
      <c r="V232" s="79"/>
      <c r="W232" s="80">
        <f>V232*S232</f>
        <v>0</v>
      </c>
      <c r="X232" s="81">
        <f>V232*T232</f>
        <v>0</v>
      </c>
      <c r="Y232" s="59"/>
      <c r="Z232" s="82"/>
      <c r="AA232" s="83"/>
      <c r="AB232" s="84"/>
      <c r="AC232" s="85"/>
    </row>
    <row r="233" spans="1:29" ht="15.75" customHeight="1" x14ac:dyDescent="0.2">
      <c r="A233" s="64" t="s">
        <v>118</v>
      </c>
      <c r="B233" s="65" t="s">
        <v>127</v>
      </c>
      <c r="C233" s="66" t="s">
        <v>120</v>
      </c>
      <c r="D233" s="67" t="s">
        <v>416</v>
      </c>
      <c r="E233" s="68" t="s">
        <v>425</v>
      </c>
      <c r="F233" s="69"/>
      <c r="G233" s="70" t="s">
        <v>426</v>
      </c>
      <c r="H233" s="71" t="s">
        <v>430</v>
      </c>
      <c r="I233" s="68" t="s">
        <v>430</v>
      </c>
      <c r="J233" s="72">
        <v>2003</v>
      </c>
      <c r="K233" s="73">
        <v>0.75</v>
      </c>
      <c r="L233" s="74">
        <v>3</v>
      </c>
      <c r="M233" s="174" t="s">
        <v>615</v>
      </c>
      <c r="N233" s="175"/>
      <c r="O233" s="176"/>
      <c r="P233" s="177" t="s">
        <v>939</v>
      </c>
      <c r="Q233" s="178" t="s">
        <v>940</v>
      </c>
      <c r="R233" s="95" t="s">
        <v>1180</v>
      </c>
      <c r="S233" s="76">
        <f>IF(R233="U",T233/1.2,T233)</f>
        <v>25</v>
      </c>
      <c r="T233" s="77">
        <v>25</v>
      </c>
      <c r="U233" s="78"/>
      <c r="V233" s="79"/>
      <c r="W233" s="80">
        <f>V233*S233</f>
        <v>0</v>
      </c>
      <c r="X233" s="81">
        <f>V233*T233</f>
        <v>0</v>
      </c>
      <c r="Y233" s="59"/>
      <c r="Z233" s="82"/>
      <c r="AA233" s="83"/>
      <c r="AB233" s="84"/>
      <c r="AC233" s="85"/>
    </row>
    <row r="234" spans="1:29" ht="15.75" customHeight="1" x14ac:dyDescent="0.2">
      <c r="A234" s="64" t="s">
        <v>118</v>
      </c>
      <c r="B234" s="65" t="s">
        <v>127</v>
      </c>
      <c r="C234" s="66" t="s">
        <v>120</v>
      </c>
      <c r="D234" s="67" t="s">
        <v>416</v>
      </c>
      <c r="E234" s="68" t="s">
        <v>425</v>
      </c>
      <c r="F234" s="69"/>
      <c r="G234" s="70" t="s">
        <v>431</v>
      </c>
      <c r="H234" s="71" t="s">
        <v>432</v>
      </c>
      <c r="I234" s="68" t="s">
        <v>428</v>
      </c>
      <c r="J234" s="72">
        <v>2006</v>
      </c>
      <c r="K234" s="73">
        <v>1.5</v>
      </c>
      <c r="L234" s="74">
        <v>2</v>
      </c>
      <c r="M234" s="174" t="s">
        <v>615</v>
      </c>
      <c r="N234" s="175"/>
      <c r="O234" s="176"/>
      <c r="P234" s="177" t="s">
        <v>941</v>
      </c>
      <c r="Q234" s="178" t="s">
        <v>942</v>
      </c>
      <c r="R234" s="95" t="s">
        <v>1180</v>
      </c>
      <c r="S234" s="76">
        <f>IF(R234="U",T234/1.2,T234)</f>
        <v>30</v>
      </c>
      <c r="T234" s="77">
        <v>30</v>
      </c>
      <c r="U234" s="78"/>
      <c r="V234" s="79"/>
      <c r="W234" s="80">
        <f>V234*S234</f>
        <v>0</v>
      </c>
      <c r="X234" s="81">
        <f>V234*T234</f>
        <v>0</v>
      </c>
      <c r="Y234" s="59"/>
      <c r="Z234" s="82"/>
      <c r="AA234" s="83"/>
      <c r="AB234" s="84"/>
      <c r="AC234" s="85"/>
    </row>
    <row r="235" spans="1:29" ht="15.75" customHeight="1" x14ac:dyDescent="0.2">
      <c r="A235" s="64" t="s">
        <v>118</v>
      </c>
      <c r="B235" s="65" t="s">
        <v>119</v>
      </c>
      <c r="C235" s="66" t="s">
        <v>120</v>
      </c>
      <c r="D235" s="190" t="s">
        <v>416</v>
      </c>
      <c r="E235" s="191" t="s">
        <v>433</v>
      </c>
      <c r="F235" s="192"/>
      <c r="G235" s="193" t="s">
        <v>434</v>
      </c>
      <c r="H235" s="194" t="s">
        <v>435</v>
      </c>
      <c r="I235" s="68" t="s">
        <v>436</v>
      </c>
      <c r="J235" s="195">
        <v>1997</v>
      </c>
      <c r="K235" s="196">
        <v>0.75</v>
      </c>
      <c r="L235" s="197">
        <v>0</v>
      </c>
      <c r="M235" s="198" t="s">
        <v>615</v>
      </c>
      <c r="N235" s="199"/>
      <c r="O235" s="200"/>
      <c r="P235" s="201">
        <v>13</v>
      </c>
      <c r="Q235" s="202" t="s">
        <v>943</v>
      </c>
      <c r="R235" s="203" t="s">
        <v>1180</v>
      </c>
      <c r="S235" s="204">
        <f>IF(R235="U",T235/1.2,T235)</f>
        <v>150</v>
      </c>
      <c r="T235" s="205">
        <v>150</v>
      </c>
      <c r="U235" s="78"/>
      <c r="V235" s="206"/>
      <c r="W235" s="207">
        <f>V235*S235</f>
        <v>0</v>
      </c>
      <c r="X235" s="208">
        <f>V235*T235</f>
        <v>0</v>
      </c>
      <c r="Y235" s="59"/>
      <c r="Z235" s="82"/>
      <c r="AA235" s="83"/>
      <c r="AB235" s="84"/>
      <c r="AC235" s="85"/>
    </row>
    <row r="236" spans="1:29" ht="15.75" customHeight="1" x14ac:dyDescent="0.2">
      <c r="A236" s="64" t="s">
        <v>118</v>
      </c>
      <c r="B236" s="65" t="s">
        <v>119</v>
      </c>
      <c r="C236" s="66" t="s">
        <v>120</v>
      </c>
      <c r="D236" s="67" t="s">
        <v>416</v>
      </c>
      <c r="E236" s="68" t="s">
        <v>433</v>
      </c>
      <c r="F236" s="69"/>
      <c r="G236" s="70" t="s">
        <v>434</v>
      </c>
      <c r="H236" s="71" t="s">
        <v>435</v>
      </c>
      <c r="I236" s="68" t="s">
        <v>436</v>
      </c>
      <c r="J236" s="72">
        <v>2000</v>
      </c>
      <c r="K236" s="73">
        <v>0.75</v>
      </c>
      <c r="L236" s="74">
        <v>1</v>
      </c>
      <c r="M236" s="174" t="s">
        <v>615</v>
      </c>
      <c r="N236" s="175"/>
      <c r="O236" s="176" t="s">
        <v>649</v>
      </c>
      <c r="P236" s="177">
        <v>13</v>
      </c>
      <c r="Q236" s="178" t="s">
        <v>945</v>
      </c>
      <c r="R236" s="95" t="s">
        <v>1180</v>
      </c>
      <c r="S236" s="76">
        <f>IF(R236="U",T236/1.2,T236)</f>
        <v>120</v>
      </c>
      <c r="T236" s="77">
        <v>120</v>
      </c>
      <c r="U236" s="78"/>
      <c r="V236" s="79"/>
      <c r="W236" s="80">
        <f>V236*S236</f>
        <v>0</v>
      </c>
      <c r="X236" s="81">
        <f>V236*T236</f>
        <v>0</v>
      </c>
      <c r="Y236" s="59"/>
      <c r="Z236" s="82"/>
      <c r="AA236" s="83"/>
      <c r="AB236" s="84"/>
      <c r="AC236" s="85"/>
    </row>
    <row r="237" spans="1:29" ht="15.75" customHeight="1" x14ac:dyDescent="0.2">
      <c r="A237" s="64" t="s">
        <v>118</v>
      </c>
      <c r="B237" s="65" t="s">
        <v>119</v>
      </c>
      <c r="C237" s="66" t="s">
        <v>120</v>
      </c>
      <c r="D237" s="67" t="s">
        <v>416</v>
      </c>
      <c r="E237" s="68" t="s">
        <v>433</v>
      </c>
      <c r="F237" s="69"/>
      <c r="G237" s="70" t="s">
        <v>434</v>
      </c>
      <c r="H237" s="71" t="s">
        <v>435</v>
      </c>
      <c r="I237" s="68" t="s">
        <v>436</v>
      </c>
      <c r="J237" s="72">
        <v>2000</v>
      </c>
      <c r="K237" s="73">
        <v>0.75</v>
      </c>
      <c r="L237" s="74">
        <v>5</v>
      </c>
      <c r="M237" s="174" t="s">
        <v>615</v>
      </c>
      <c r="N237" s="175"/>
      <c r="O237" s="176"/>
      <c r="P237" s="177">
        <v>13</v>
      </c>
      <c r="Q237" s="178" t="s">
        <v>944</v>
      </c>
      <c r="R237" s="95" t="s">
        <v>1180</v>
      </c>
      <c r="S237" s="76">
        <f>IF(R237="U",T237/1.2,T237)</f>
        <v>120</v>
      </c>
      <c r="T237" s="77">
        <v>120</v>
      </c>
      <c r="U237" s="78"/>
      <c r="V237" s="79"/>
      <c r="W237" s="80">
        <f>V237*S237</f>
        <v>0</v>
      </c>
      <c r="X237" s="81">
        <f>V237*T237</f>
        <v>0</v>
      </c>
      <c r="Y237" s="59"/>
      <c r="Z237" s="82"/>
      <c r="AA237" s="83"/>
      <c r="AB237" s="84"/>
      <c r="AC237" s="85"/>
    </row>
    <row r="238" spans="1:29" ht="15.75" customHeight="1" x14ac:dyDescent="0.2">
      <c r="A238" s="64" t="s">
        <v>118</v>
      </c>
      <c r="B238" s="65" t="s">
        <v>119</v>
      </c>
      <c r="C238" s="66" t="s">
        <v>120</v>
      </c>
      <c r="D238" s="190" t="s">
        <v>416</v>
      </c>
      <c r="E238" s="191" t="s">
        <v>433</v>
      </c>
      <c r="F238" s="192"/>
      <c r="G238" s="193" t="s">
        <v>434</v>
      </c>
      <c r="H238" s="194" t="s">
        <v>435</v>
      </c>
      <c r="I238" s="68" t="s">
        <v>436</v>
      </c>
      <c r="J238" s="195">
        <v>2002</v>
      </c>
      <c r="K238" s="196">
        <v>1.5</v>
      </c>
      <c r="L238" s="197">
        <v>0</v>
      </c>
      <c r="M238" s="198" t="s">
        <v>615</v>
      </c>
      <c r="N238" s="199"/>
      <c r="O238" s="200"/>
      <c r="P238" s="201" t="s">
        <v>934</v>
      </c>
      <c r="Q238" s="202" t="s">
        <v>946</v>
      </c>
      <c r="R238" s="203" t="s">
        <v>1180</v>
      </c>
      <c r="S238" s="204">
        <f>IF(R238="U",T238/1.2,T238)</f>
        <v>170</v>
      </c>
      <c r="T238" s="205">
        <v>170</v>
      </c>
      <c r="U238" s="78"/>
      <c r="V238" s="206"/>
      <c r="W238" s="207"/>
      <c r="X238" s="208"/>
      <c r="Y238" s="59"/>
      <c r="Z238" s="82"/>
      <c r="AA238" s="83"/>
      <c r="AB238" s="84"/>
      <c r="AC238" s="85"/>
    </row>
    <row r="239" spans="1:29" ht="15.75" customHeight="1" x14ac:dyDescent="0.2">
      <c r="A239" s="64" t="s">
        <v>118</v>
      </c>
      <c r="B239" s="65" t="s">
        <v>119</v>
      </c>
      <c r="C239" s="66" t="s">
        <v>120</v>
      </c>
      <c r="D239" s="190" t="s">
        <v>416</v>
      </c>
      <c r="E239" s="191" t="s">
        <v>433</v>
      </c>
      <c r="F239" s="192"/>
      <c r="G239" s="193" t="s">
        <v>434</v>
      </c>
      <c r="H239" s="194" t="s">
        <v>435</v>
      </c>
      <c r="I239" s="68" t="s">
        <v>436</v>
      </c>
      <c r="J239" s="195">
        <v>2004</v>
      </c>
      <c r="K239" s="196">
        <v>1.5</v>
      </c>
      <c r="L239" s="197">
        <v>0</v>
      </c>
      <c r="M239" s="198" t="s">
        <v>614</v>
      </c>
      <c r="N239" s="199"/>
      <c r="O239" s="200"/>
      <c r="P239" s="201">
        <v>26</v>
      </c>
      <c r="Q239" s="202" t="s">
        <v>947</v>
      </c>
      <c r="R239" s="203" t="s">
        <v>1180</v>
      </c>
      <c r="S239" s="204">
        <f>IF(R239="U",T239/1.2,T239)</f>
        <v>210</v>
      </c>
      <c r="T239" s="205">
        <v>210</v>
      </c>
      <c r="U239" s="78"/>
      <c r="V239" s="206"/>
      <c r="W239" s="207"/>
      <c r="X239" s="208"/>
      <c r="Y239" s="59"/>
      <c r="Z239" s="82"/>
      <c r="AA239" s="83"/>
      <c r="AB239" s="84"/>
      <c r="AC239" s="85"/>
    </row>
    <row r="240" spans="1:29" ht="15.75" customHeight="1" x14ac:dyDescent="0.2">
      <c r="A240" s="64" t="s">
        <v>118</v>
      </c>
      <c r="B240" s="65" t="s">
        <v>119</v>
      </c>
      <c r="C240" s="66" t="s">
        <v>120</v>
      </c>
      <c r="D240" s="190" t="s">
        <v>416</v>
      </c>
      <c r="E240" s="191" t="s">
        <v>433</v>
      </c>
      <c r="F240" s="192"/>
      <c r="G240" s="193" t="s">
        <v>434</v>
      </c>
      <c r="H240" s="194" t="s">
        <v>435</v>
      </c>
      <c r="I240" s="68" t="s">
        <v>436</v>
      </c>
      <c r="J240" s="195">
        <v>2006</v>
      </c>
      <c r="K240" s="196">
        <v>1.5</v>
      </c>
      <c r="L240" s="197">
        <v>0</v>
      </c>
      <c r="M240" s="198" t="s">
        <v>615</v>
      </c>
      <c r="N240" s="199"/>
      <c r="O240" s="200"/>
      <c r="P240" s="201" t="s">
        <v>934</v>
      </c>
      <c r="Q240" s="202" t="s">
        <v>952</v>
      </c>
      <c r="R240" s="203" t="s">
        <v>1180</v>
      </c>
      <c r="S240" s="204">
        <f>IF(R240="U",T240/1.2,T240)</f>
        <v>175</v>
      </c>
      <c r="T240" s="205">
        <v>175</v>
      </c>
      <c r="U240" s="78"/>
      <c r="V240" s="206"/>
      <c r="W240" s="207"/>
      <c r="X240" s="208"/>
      <c r="Y240" s="59"/>
      <c r="Z240" s="82"/>
      <c r="AA240" s="83"/>
      <c r="AB240" s="84"/>
      <c r="AC240" s="85"/>
    </row>
    <row r="241" spans="1:29" ht="15.75" customHeight="1" x14ac:dyDescent="0.2">
      <c r="A241" s="64" t="s">
        <v>118</v>
      </c>
      <c r="B241" s="65" t="s">
        <v>119</v>
      </c>
      <c r="C241" s="66" t="s">
        <v>120</v>
      </c>
      <c r="D241" s="190" t="s">
        <v>416</v>
      </c>
      <c r="E241" s="191" t="s">
        <v>433</v>
      </c>
      <c r="F241" s="192"/>
      <c r="G241" s="193" t="s">
        <v>434</v>
      </c>
      <c r="H241" s="194" t="s">
        <v>435</v>
      </c>
      <c r="I241" s="68" t="s">
        <v>436</v>
      </c>
      <c r="J241" s="195">
        <v>2006</v>
      </c>
      <c r="K241" s="196">
        <v>1.5</v>
      </c>
      <c r="L241" s="197">
        <v>0</v>
      </c>
      <c r="M241" s="198" t="s">
        <v>614</v>
      </c>
      <c r="N241" s="199"/>
      <c r="O241" s="200"/>
      <c r="P241" s="201" t="s">
        <v>948</v>
      </c>
      <c r="Q241" s="202" t="s">
        <v>950</v>
      </c>
      <c r="R241" s="203" t="s">
        <v>1180</v>
      </c>
      <c r="S241" s="204">
        <f>IF(R241="U",T241/1.2,T241)</f>
        <v>190</v>
      </c>
      <c r="T241" s="205">
        <v>190</v>
      </c>
      <c r="U241" s="78"/>
      <c r="V241" s="206"/>
      <c r="W241" s="207"/>
      <c r="X241" s="208"/>
      <c r="Y241" s="59"/>
      <c r="Z241" s="82"/>
      <c r="AA241" s="83"/>
      <c r="AB241" s="84"/>
      <c r="AC241" s="85"/>
    </row>
    <row r="242" spans="1:29" ht="15.75" customHeight="1" x14ac:dyDescent="0.2">
      <c r="A242" s="64" t="s">
        <v>118</v>
      </c>
      <c r="B242" s="65" t="s">
        <v>119</v>
      </c>
      <c r="C242" s="66" t="s">
        <v>120</v>
      </c>
      <c r="D242" s="67" t="s">
        <v>416</v>
      </c>
      <c r="E242" s="68" t="s">
        <v>433</v>
      </c>
      <c r="F242" s="69"/>
      <c r="G242" s="70" t="s">
        <v>434</v>
      </c>
      <c r="H242" s="71" t="s">
        <v>435</v>
      </c>
      <c r="I242" s="68" t="s">
        <v>436</v>
      </c>
      <c r="J242" s="72">
        <v>2006</v>
      </c>
      <c r="K242" s="73">
        <v>0.75</v>
      </c>
      <c r="L242" s="74">
        <v>3</v>
      </c>
      <c r="M242" s="174" t="s">
        <v>615</v>
      </c>
      <c r="N242" s="175"/>
      <c r="O242" s="176"/>
      <c r="P242" s="177">
        <v>14</v>
      </c>
      <c r="Q242" s="178" t="s">
        <v>949</v>
      </c>
      <c r="R242" s="75" t="s">
        <v>1180</v>
      </c>
      <c r="S242" s="76">
        <f>IF(R242="U",T242/1.2,T242)</f>
        <v>75</v>
      </c>
      <c r="T242" s="77">
        <v>75</v>
      </c>
      <c r="U242" s="78"/>
      <c r="V242" s="79"/>
      <c r="W242" s="80">
        <f>V242*S242</f>
        <v>0</v>
      </c>
      <c r="X242" s="81">
        <f>V242*T242</f>
        <v>0</v>
      </c>
      <c r="Y242" s="59"/>
      <c r="Z242" s="82"/>
      <c r="AA242" s="83"/>
      <c r="AB242" s="84"/>
      <c r="AC242" s="85"/>
    </row>
    <row r="243" spans="1:29" ht="15.75" customHeight="1" x14ac:dyDescent="0.2">
      <c r="A243" s="64" t="s">
        <v>118</v>
      </c>
      <c r="B243" s="65" t="s">
        <v>119</v>
      </c>
      <c r="C243" s="66" t="s">
        <v>120</v>
      </c>
      <c r="D243" s="67" t="s">
        <v>416</v>
      </c>
      <c r="E243" s="68" t="s">
        <v>433</v>
      </c>
      <c r="F243" s="69"/>
      <c r="G243" s="70" t="s">
        <v>434</v>
      </c>
      <c r="H243" s="71" t="s">
        <v>435</v>
      </c>
      <c r="I243" s="68" t="s">
        <v>436</v>
      </c>
      <c r="J243" s="72">
        <v>2007</v>
      </c>
      <c r="K243" s="73">
        <v>3</v>
      </c>
      <c r="L243" s="74">
        <v>1</v>
      </c>
      <c r="M243" s="174" t="s">
        <v>614</v>
      </c>
      <c r="N243" s="175" t="s">
        <v>646</v>
      </c>
      <c r="O243" s="176" t="s">
        <v>619</v>
      </c>
      <c r="P243" s="177" t="s">
        <v>951</v>
      </c>
      <c r="Q243" s="178" t="s">
        <v>953</v>
      </c>
      <c r="R243" s="95" t="s">
        <v>1180</v>
      </c>
      <c r="S243" s="76">
        <f>IF(R243="U",T243/1.2,T243)</f>
        <v>320</v>
      </c>
      <c r="T243" s="77">
        <v>320</v>
      </c>
      <c r="U243" s="78"/>
      <c r="V243" s="79"/>
      <c r="W243" s="80">
        <f>V243*S243</f>
        <v>0</v>
      </c>
      <c r="X243" s="81">
        <f>V243*T243</f>
        <v>0</v>
      </c>
      <c r="Y243" s="59"/>
      <c r="Z243" s="82"/>
      <c r="AA243" s="83"/>
      <c r="AB243" s="84"/>
      <c r="AC243" s="85"/>
    </row>
    <row r="244" spans="1:29" ht="15.75" customHeight="1" x14ac:dyDescent="0.2">
      <c r="A244" s="64" t="s">
        <v>118</v>
      </c>
      <c r="B244" s="65" t="s">
        <v>119</v>
      </c>
      <c r="C244" s="66" t="s">
        <v>120</v>
      </c>
      <c r="D244" s="67" t="s">
        <v>416</v>
      </c>
      <c r="E244" s="68" t="s">
        <v>433</v>
      </c>
      <c r="F244" s="69"/>
      <c r="G244" s="70" t="s">
        <v>434</v>
      </c>
      <c r="H244" s="71" t="s">
        <v>435</v>
      </c>
      <c r="I244" s="68" t="s">
        <v>436</v>
      </c>
      <c r="J244" s="72">
        <v>2009</v>
      </c>
      <c r="K244" s="73">
        <v>0.75</v>
      </c>
      <c r="L244" s="74">
        <v>2</v>
      </c>
      <c r="M244" s="174" t="s">
        <v>615</v>
      </c>
      <c r="N244" s="175"/>
      <c r="O244" s="176"/>
      <c r="P244" s="177">
        <v>14</v>
      </c>
      <c r="Q244" s="178" t="s">
        <v>954</v>
      </c>
      <c r="R244" s="95" t="s">
        <v>1180</v>
      </c>
      <c r="S244" s="76">
        <f>IF(R244="U",T244/1.2,T244)</f>
        <v>75</v>
      </c>
      <c r="T244" s="77">
        <v>75</v>
      </c>
      <c r="U244" s="78"/>
      <c r="V244" s="79"/>
      <c r="W244" s="80">
        <f>V244*S244</f>
        <v>0</v>
      </c>
      <c r="X244" s="81">
        <f>V244*T244</f>
        <v>0</v>
      </c>
      <c r="Y244" s="59"/>
      <c r="Z244" s="82"/>
      <c r="AA244" s="83"/>
      <c r="AB244" s="84"/>
      <c r="AC244" s="85"/>
    </row>
    <row r="245" spans="1:29" ht="15.75" customHeight="1" x14ac:dyDescent="0.2">
      <c r="A245" s="64" t="s">
        <v>118</v>
      </c>
      <c r="B245" s="65" t="s">
        <v>127</v>
      </c>
      <c r="C245" s="66" t="s">
        <v>120</v>
      </c>
      <c r="D245" s="190" t="s">
        <v>416</v>
      </c>
      <c r="E245" s="191" t="s">
        <v>433</v>
      </c>
      <c r="F245" s="192"/>
      <c r="G245" s="193" t="s">
        <v>434</v>
      </c>
      <c r="H245" s="194" t="s">
        <v>437</v>
      </c>
      <c r="I245" s="68" t="s">
        <v>152</v>
      </c>
      <c r="J245" s="195">
        <v>2001</v>
      </c>
      <c r="K245" s="196">
        <v>1.5</v>
      </c>
      <c r="L245" s="197">
        <v>0</v>
      </c>
      <c r="M245" s="198" t="s">
        <v>615</v>
      </c>
      <c r="N245" s="199"/>
      <c r="O245" s="200"/>
      <c r="P245" s="201" t="s">
        <v>955</v>
      </c>
      <c r="Q245" s="202" t="s">
        <v>956</v>
      </c>
      <c r="R245" s="203" t="s">
        <v>1180</v>
      </c>
      <c r="S245" s="204">
        <f>IF(R245="U",T245/1.2,T245)</f>
        <v>70</v>
      </c>
      <c r="T245" s="205">
        <v>70</v>
      </c>
      <c r="U245" s="78"/>
      <c r="V245" s="206"/>
      <c r="W245" s="207"/>
      <c r="X245" s="208"/>
      <c r="Y245" s="59"/>
      <c r="Z245" s="82"/>
      <c r="AA245" s="83"/>
      <c r="AB245" s="84"/>
      <c r="AC245" s="85"/>
    </row>
    <row r="246" spans="1:29" ht="15.75" customHeight="1" x14ac:dyDescent="0.2">
      <c r="A246" s="64" t="s">
        <v>118</v>
      </c>
      <c r="B246" s="65" t="s">
        <v>119</v>
      </c>
      <c r="C246" s="66" t="s">
        <v>120</v>
      </c>
      <c r="D246" s="67" t="s">
        <v>416</v>
      </c>
      <c r="E246" s="68" t="s">
        <v>433</v>
      </c>
      <c r="F246" s="69"/>
      <c r="G246" s="70" t="s">
        <v>438</v>
      </c>
      <c r="H246" s="71" t="s">
        <v>439</v>
      </c>
      <c r="I246" s="68" t="s">
        <v>177</v>
      </c>
      <c r="J246" s="72">
        <v>2000</v>
      </c>
      <c r="K246" s="73">
        <v>0.75</v>
      </c>
      <c r="L246" s="74">
        <v>2</v>
      </c>
      <c r="M246" s="174" t="s">
        <v>615</v>
      </c>
      <c r="N246" s="175"/>
      <c r="O246" s="176"/>
      <c r="P246" s="177">
        <v>28</v>
      </c>
      <c r="Q246" s="178" t="s">
        <v>957</v>
      </c>
      <c r="R246" s="95" t="s">
        <v>1180</v>
      </c>
      <c r="S246" s="76">
        <f>IF(R246="U",T246/1.2,T246)</f>
        <v>110</v>
      </c>
      <c r="T246" s="77">
        <v>110</v>
      </c>
      <c r="U246" s="78"/>
      <c r="V246" s="79"/>
      <c r="W246" s="80">
        <f>V246*S246</f>
        <v>0</v>
      </c>
      <c r="X246" s="81">
        <f>V246*T246</f>
        <v>0</v>
      </c>
      <c r="Y246" s="59"/>
      <c r="Z246" s="82"/>
      <c r="AA246" s="83"/>
      <c r="AB246" s="84"/>
      <c r="AC246" s="85"/>
    </row>
    <row r="247" spans="1:29" ht="15.75" customHeight="1" x14ac:dyDescent="0.2">
      <c r="A247" s="64" t="s">
        <v>118</v>
      </c>
      <c r="B247" s="65" t="s">
        <v>119</v>
      </c>
      <c r="C247" s="66" t="s">
        <v>120</v>
      </c>
      <c r="D247" s="67" t="s">
        <v>416</v>
      </c>
      <c r="E247" s="68" t="s">
        <v>433</v>
      </c>
      <c r="F247" s="69"/>
      <c r="G247" s="70" t="s">
        <v>440</v>
      </c>
      <c r="H247" s="71" t="s">
        <v>441</v>
      </c>
      <c r="I247" s="68" t="s">
        <v>436</v>
      </c>
      <c r="J247" s="72">
        <v>2007</v>
      </c>
      <c r="K247" s="73">
        <v>0.75</v>
      </c>
      <c r="L247" s="74">
        <v>3</v>
      </c>
      <c r="M247" s="174" t="s">
        <v>615</v>
      </c>
      <c r="N247" s="175"/>
      <c r="O247" s="176"/>
      <c r="P247" s="177">
        <v>31</v>
      </c>
      <c r="Q247" s="178" t="s">
        <v>958</v>
      </c>
      <c r="R247" s="95" t="s">
        <v>1180</v>
      </c>
      <c r="S247" s="76">
        <f>IF(R247="U",T247/1.2,T247)</f>
        <v>70</v>
      </c>
      <c r="T247" s="77">
        <v>70</v>
      </c>
      <c r="U247" s="78"/>
      <c r="V247" s="79"/>
      <c r="W247" s="80">
        <f>V247*S247</f>
        <v>0</v>
      </c>
      <c r="X247" s="81">
        <f>V247*T247</f>
        <v>0</v>
      </c>
      <c r="Y247" s="59"/>
      <c r="Z247" s="82"/>
      <c r="AA247" s="83"/>
      <c r="AB247" s="84"/>
      <c r="AC247" s="85"/>
    </row>
    <row r="248" spans="1:29" ht="15.75" customHeight="1" x14ac:dyDescent="0.2">
      <c r="A248" s="64" t="s">
        <v>118</v>
      </c>
      <c r="B248" s="65" t="s">
        <v>127</v>
      </c>
      <c r="C248" s="66" t="s">
        <v>120</v>
      </c>
      <c r="D248" s="190" t="s">
        <v>416</v>
      </c>
      <c r="E248" s="191" t="s">
        <v>433</v>
      </c>
      <c r="F248" s="192"/>
      <c r="G248" s="193" t="s">
        <v>440</v>
      </c>
      <c r="H248" s="194" t="s">
        <v>442</v>
      </c>
      <c r="I248" s="68" t="s">
        <v>152</v>
      </c>
      <c r="J248" s="195">
        <v>1999</v>
      </c>
      <c r="K248" s="196">
        <v>1.5</v>
      </c>
      <c r="L248" s="197">
        <v>0</v>
      </c>
      <c r="M248" s="198" t="s">
        <v>615</v>
      </c>
      <c r="N248" s="199"/>
      <c r="O248" s="200"/>
      <c r="P248" s="201" t="s">
        <v>955</v>
      </c>
      <c r="Q248" s="202" t="s">
        <v>959</v>
      </c>
      <c r="R248" s="203" t="s">
        <v>1180</v>
      </c>
      <c r="S248" s="204">
        <f>IF(R248="U",T248/1.2,T248)</f>
        <v>150</v>
      </c>
      <c r="T248" s="205">
        <v>150</v>
      </c>
      <c r="U248" s="78"/>
      <c r="V248" s="206"/>
      <c r="W248" s="207"/>
      <c r="X248" s="208"/>
      <c r="Y248" s="59"/>
      <c r="Z248" s="82"/>
      <c r="AA248" s="83"/>
      <c r="AB248" s="84"/>
      <c r="AC248" s="85"/>
    </row>
    <row r="249" spans="1:29" ht="15.75" customHeight="1" x14ac:dyDescent="0.2">
      <c r="A249" s="64" t="s">
        <v>118</v>
      </c>
      <c r="B249" s="65" t="s">
        <v>119</v>
      </c>
      <c r="C249" s="66" t="s">
        <v>120</v>
      </c>
      <c r="D249" s="67" t="s">
        <v>416</v>
      </c>
      <c r="E249" s="68" t="s">
        <v>433</v>
      </c>
      <c r="F249" s="69"/>
      <c r="G249" s="70" t="s">
        <v>440</v>
      </c>
      <c r="H249" s="71" t="s">
        <v>443</v>
      </c>
      <c r="I249" s="68" t="s">
        <v>154</v>
      </c>
      <c r="J249" s="72">
        <v>2006</v>
      </c>
      <c r="K249" s="73">
        <v>0.75</v>
      </c>
      <c r="L249" s="74">
        <v>3</v>
      </c>
      <c r="M249" s="174" t="s">
        <v>615</v>
      </c>
      <c r="N249" s="175"/>
      <c r="O249" s="176"/>
      <c r="P249" s="177">
        <v>20</v>
      </c>
      <c r="Q249" s="178" t="s">
        <v>960</v>
      </c>
      <c r="R249" s="95" t="s">
        <v>1180</v>
      </c>
      <c r="S249" s="76">
        <f>IF(R249="U",T249/1.2,T249)</f>
        <v>50</v>
      </c>
      <c r="T249" s="77">
        <v>50</v>
      </c>
      <c r="U249" s="78"/>
      <c r="V249" s="79"/>
      <c r="W249" s="80">
        <f>V249*S249</f>
        <v>0</v>
      </c>
      <c r="X249" s="81">
        <f>V249*T249</f>
        <v>0</v>
      </c>
      <c r="Y249" s="59"/>
      <c r="Z249" s="82"/>
      <c r="AA249" s="83"/>
      <c r="AB249" s="84"/>
      <c r="AC249" s="85"/>
    </row>
    <row r="250" spans="1:29" ht="15.75" customHeight="1" x14ac:dyDescent="0.2">
      <c r="A250" s="64" t="s">
        <v>118</v>
      </c>
      <c r="B250" s="65" t="s">
        <v>119</v>
      </c>
      <c r="C250" s="66" t="s">
        <v>120</v>
      </c>
      <c r="D250" s="67" t="s">
        <v>416</v>
      </c>
      <c r="E250" s="68" t="s">
        <v>433</v>
      </c>
      <c r="F250" s="69"/>
      <c r="G250" s="70" t="s">
        <v>440</v>
      </c>
      <c r="H250" s="71" t="s">
        <v>444</v>
      </c>
      <c r="I250" s="68" t="s">
        <v>177</v>
      </c>
      <c r="J250" s="72">
        <v>2000</v>
      </c>
      <c r="K250" s="73">
        <v>0.75</v>
      </c>
      <c r="L250" s="74">
        <v>1</v>
      </c>
      <c r="M250" s="174" t="s">
        <v>615</v>
      </c>
      <c r="N250" s="175"/>
      <c r="O250" s="176"/>
      <c r="P250" s="177">
        <v>5</v>
      </c>
      <c r="Q250" s="178" t="s">
        <v>961</v>
      </c>
      <c r="R250" s="95" t="s">
        <v>1180</v>
      </c>
      <c r="S250" s="76">
        <f>IF(R250="U",T250/1.2,T250)</f>
        <v>500</v>
      </c>
      <c r="T250" s="77">
        <v>500</v>
      </c>
      <c r="U250" s="78"/>
      <c r="V250" s="79"/>
      <c r="W250" s="80">
        <f>V250*S250</f>
        <v>0</v>
      </c>
      <c r="X250" s="81">
        <f>V250*T250</f>
        <v>0</v>
      </c>
      <c r="Y250" s="59"/>
      <c r="Z250" s="82"/>
      <c r="AA250" s="83"/>
      <c r="AB250" s="84"/>
      <c r="AC250" s="85"/>
    </row>
    <row r="251" spans="1:29" ht="15.75" customHeight="1" x14ac:dyDescent="0.2">
      <c r="A251" s="64" t="s">
        <v>118</v>
      </c>
      <c r="B251" s="65" t="s">
        <v>119</v>
      </c>
      <c r="C251" s="66" t="s">
        <v>120</v>
      </c>
      <c r="D251" s="190" t="s">
        <v>416</v>
      </c>
      <c r="E251" s="191" t="s">
        <v>433</v>
      </c>
      <c r="F251" s="192"/>
      <c r="G251" s="193" t="s">
        <v>440</v>
      </c>
      <c r="H251" s="194" t="s">
        <v>445</v>
      </c>
      <c r="I251" s="68" t="s">
        <v>177</v>
      </c>
      <c r="J251" s="195">
        <v>2000</v>
      </c>
      <c r="K251" s="196">
        <v>0.75</v>
      </c>
      <c r="L251" s="197">
        <v>0</v>
      </c>
      <c r="M251" s="198" t="s">
        <v>615</v>
      </c>
      <c r="N251" s="199"/>
      <c r="O251" s="200"/>
      <c r="P251" s="201">
        <v>5</v>
      </c>
      <c r="Q251" s="202" t="s">
        <v>962</v>
      </c>
      <c r="R251" s="203" t="s">
        <v>1180</v>
      </c>
      <c r="S251" s="204">
        <f>IF(R251="U",T251/1.2,T251)</f>
        <v>85</v>
      </c>
      <c r="T251" s="205">
        <v>85</v>
      </c>
      <c r="U251" s="78"/>
      <c r="V251" s="206"/>
      <c r="W251" s="207">
        <f>V251*S251</f>
        <v>0</v>
      </c>
      <c r="X251" s="208">
        <f>V251*T251</f>
        <v>0</v>
      </c>
      <c r="Y251" s="59"/>
      <c r="Z251" s="82"/>
      <c r="AA251" s="83"/>
      <c r="AB251" s="84"/>
      <c r="AC251" s="85"/>
    </row>
    <row r="252" spans="1:29" ht="15.75" customHeight="1" x14ac:dyDescent="0.2">
      <c r="A252" s="64" t="s">
        <v>118</v>
      </c>
      <c r="B252" s="65" t="s">
        <v>119</v>
      </c>
      <c r="C252" s="66" t="s">
        <v>120</v>
      </c>
      <c r="D252" s="67" t="s">
        <v>416</v>
      </c>
      <c r="E252" s="68" t="s">
        <v>433</v>
      </c>
      <c r="F252" s="69"/>
      <c r="G252" s="70" t="s">
        <v>440</v>
      </c>
      <c r="H252" s="71" t="s">
        <v>445</v>
      </c>
      <c r="I252" s="68" t="s">
        <v>177</v>
      </c>
      <c r="J252" s="72">
        <v>2008</v>
      </c>
      <c r="K252" s="73">
        <v>0.75</v>
      </c>
      <c r="L252" s="74">
        <v>1</v>
      </c>
      <c r="M252" s="174" t="s">
        <v>615</v>
      </c>
      <c r="N252" s="175"/>
      <c r="O252" s="176"/>
      <c r="P252" s="177">
        <v>5</v>
      </c>
      <c r="Q252" s="178" t="s">
        <v>963</v>
      </c>
      <c r="R252" s="95" t="s">
        <v>1180</v>
      </c>
      <c r="S252" s="76">
        <f>IF(R252="U",T252/1.2,T252)</f>
        <v>90</v>
      </c>
      <c r="T252" s="77">
        <v>90</v>
      </c>
      <c r="U252" s="78"/>
      <c r="V252" s="79"/>
      <c r="W252" s="80">
        <f>V252*S252</f>
        <v>0</v>
      </c>
      <c r="X252" s="81">
        <f>V252*T252</f>
        <v>0</v>
      </c>
      <c r="Y252" s="59"/>
      <c r="Z252" s="82"/>
      <c r="AA252" s="83"/>
      <c r="AB252" s="84"/>
      <c r="AC252" s="85"/>
    </row>
    <row r="253" spans="1:29" ht="15.75" customHeight="1" x14ac:dyDescent="0.2">
      <c r="A253" s="64" t="s">
        <v>118</v>
      </c>
      <c r="B253" s="65" t="s">
        <v>119</v>
      </c>
      <c r="C253" s="66" t="s">
        <v>120</v>
      </c>
      <c r="D253" s="190" t="s">
        <v>416</v>
      </c>
      <c r="E253" s="191" t="s">
        <v>433</v>
      </c>
      <c r="F253" s="192"/>
      <c r="G253" s="193" t="s">
        <v>440</v>
      </c>
      <c r="H253" s="194" t="s">
        <v>445</v>
      </c>
      <c r="I253" s="68" t="s">
        <v>177</v>
      </c>
      <c r="J253" s="195">
        <v>2009</v>
      </c>
      <c r="K253" s="196">
        <v>0.75</v>
      </c>
      <c r="L253" s="197">
        <v>0</v>
      </c>
      <c r="M253" s="198" t="s">
        <v>615</v>
      </c>
      <c r="N253" s="199"/>
      <c r="O253" s="200"/>
      <c r="P253" s="201">
        <v>5</v>
      </c>
      <c r="Q253" s="202" t="s">
        <v>965</v>
      </c>
      <c r="R253" s="203" t="s">
        <v>1180</v>
      </c>
      <c r="S253" s="204">
        <f>IF(R253="U",T253/1.2,T253)</f>
        <v>90</v>
      </c>
      <c r="T253" s="205">
        <v>90</v>
      </c>
      <c r="U253" s="78"/>
      <c r="V253" s="206"/>
      <c r="W253" s="207"/>
      <c r="X253" s="208"/>
      <c r="Y253" s="59"/>
      <c r="Z253" s="82"/>
      <c r="AA253" s="83"/>
      <c r="AB253" s="84"/>
      <c r="AC253" s="85"/>
    </row>
    <row r="254" spans="1:29" ht="15.75" customHeight="1" x14ac:dyDescent="0.2">
      <c r="A254" s="64" t="s">
        <v>118</v>
      </c>
      <c r="B254" s="65" t="s">
        <v>119</v>
      </c>
      <c r="C254" s="66" t="s">
        <v>120</v>
      </c>
      <c r="D254" s="190" t="s">
        <v>416</v>
      </c>
      <c r="E254" s="191" t="s">
        <v>446</v>
      </c>
      <c r="F254" s="192"/>
      <c r="G254" s="193" t="s">
        <v>447</v>
      </c>
      <c r="H254" s="194" t="s">
        <v>448</v>
      </c>
      <c r="I254" s="68" t="s">
        <v>177</v>
      </c>
      <c r="J254" s="195">
        <v>1997</v>
      </c>
      <c r="K254" s="196">
        <v>1.5</v>
      </c>
      <c r="L254" s="197">
        <v>0</v>
      </c>
      <c r="M254" s="198" t="s">
        <v>615</v>
      </c>
      <c r="N254" s="199"/>
      <c r="O254" s="200"/>
      <c r="P254" s="201">
        <v>6</v>
      </c>
      <c r="Q254" s="202" t="s">
        <v>966</v>
      </c>
      <c r="R254" s="203" t="s">
        <v>1180</v>
      </c>
      <c r="S254" s="204">
        <f>IF(R254="U",T254/1.2,T254)</f>
        <v>315</v>
      </c>
      <c r="T254" s="205">
        <v>315</v>
      </c>
      <c r="U254" s="78"/>
      <c r="V254" s="206"/>
      <c r="W254" s="207"/>
      <c r="X254" s="208"/>
      <c r="Y254" s="59"/>
      <c r="Z254" s="82"/>
      <c r="AA254" s="83"/>
      <c r="AB254" s="84"/>
      <c r="AC254" s="85"/>
    </row>
    <row r="255" spans="1:29" ht="15.75" customHeight="1" x14ac:dyDescent="0.2">
      <c r="A255" s="64" t="s">
        <v>118</v>
      </c>
      <c r="B255" s="65" t="s">
        <v>119</v>
      </c>
      <c r="C255" s="66" t="s">
        <v>120</v>
      </c>
      <c r="D255" s="190" t="s">
        <v>416</v>
      </c>
      <c r="E255" s="191" t="s">
        <v>446</v>
      </c>
      <c r="F255" s="192"/>
      <c r="G255" s="193" t="s">
        <v>447</v>
      </c>
      <c r="H255" s="194" t="s">
        <v>448</v>
      </c>
      <c r="I255" s="68" t="s">
        <v>177</v>
      </c>
      <c r="J255" s="195">
        <v>2000</v>
      </c>
      <c r="K255" s="196">
        <v>1.5</v>
      </c>
      <c r="L255" s="197">
        <v>0</v>
      </c>
      <c r="M255" s="198" t="s">
        <v>615</v>
      </c>
      <c r="N255" s="199"/>
      <c r="O255" s="200"/>
      <c r="P255" s="201" t="s">
        <v>667</v>
      </c>
      <c r="Q255" s="202" t="s">
        <v>967</v>
      </c>
      <c r="R255" s="203" t="s">
        <v>1180</v>
      </c>
      <c r="S255" s="204">
        <f>IF(R255="U",T255/1.2,T255)</f>
        <v>290</v>
      </c>
      <c r="T255" s="205">
        <v>290</v>
      </c>
      <c r="U255" s="78"/>
      <c r="V255" s="206"/>
      <c r="W255" s="207"/>
      <c r="X255" s="208"/>
      <c r="Y255" s="59"/>
      <c r="Z255" s="82"/>
      <c r="AA255" s="83"/>
      <c r="AB255" s="84"/>
      <c r="AC255" s="85"/>
    </row>
    <row r="256" spans="1:29" ht="15.75" customHeight="1" x14ac:dyDescent="0.2">
      <c r="A256" s="64" t="s">
        <v>118</v>
      </c>
      <c r="B256" s="65" t="s">
        <v>119</v>
      </c>
      <c r="C256" s="66" t="s">
        <v>120</v>
      </c>
      <c r="D256" s="67" t="s">
        <v>416</v>
      </c>
      <c r="E256" s="68" t="s">
        <v>446</v>
      </c>
      <c r="F256" s="69"/>
      <c r="G256" s="70" t="s">
        <v>447</v>
      </c>
      <c r="H256" s="71" t="s">
        <v>448</v>
      </c>
      <c r="I256" s="68" t="s">
        <v>177</v>
      </c>
      <c r="J256" s="72">
        <v>2003</v>
      </c>
      <c r="K256" s="73">
        <v>3</v>
      </c>
      <c r="L256" s="74">
        <v>1</v>
      </c>
      <c r="M256" s="174" t="s">
        <v>614</v>
      </c>
      <c r="N256" s="175"/>
      <c r="O256" s="176" t="s">
        <v>619</v>
      </c>
      <c r="P256" s="177" t="s">
        <v>951</v>
      </c>
      <c r="Q256" s="178" t="s">
        <v>968</v>
      </c>
      <c r="R256" s="95" t="s">
        <v>1180</v>
      </c>
      <c r="S256" s="76">
        <f>IF(R256="U",T256/1.2,T256)</f>
        <v>470</v>
      </c>
      <c r="T256" s="77">
        <v>470</v>
      </c>
      <c r="U256" s="78"/>
      <c r="V256" s="79"/>
      <c r="W256" s="80">
        <f>V256*S256</f>
        <v>0</v>
      </c>
      <c r="X256" s="81">
        <f>V256*T256</f>
        <v>0</v>
      </c>
      <c r="Y256" s="59"/>
      <c r="Z256" s="82"/>
      <c r="AA256" s="83"/>
      <c r="AB256" s="84"/>
      <c r="AC256" s="85"/>
    </row>
    <row r="257" spans="1:29" ht="15.75" customHeight="1" x14ac:dyDescent="0.2">
      <c r="A257" s="64" t="s">
        <v>118</v>
      </c>
      <c r="B257" s="65" t="s">
        <v>119</v>
      </c>
      <c r="C257" s="66" t="s">
        <v>120</v>
      </c>
      <c r="D257" s="67" t="s">
        <v>416</v>
      </c>
      <c r="E257" s="68" t="s">
        <v>446</v>
      </c>
      <c r="F257" s="69"/>
      <c r="G257" s="70" t="s">
        <v>447</v>
      </c>
      <c r="H257" s="71" t="s">
        <v>448</v>
      </c>
      <c r="I257" s="68" t="s">
        <v>177</v>
      </c>
      <c r="J257" s="72">
        <v>2004</v>
      </c>
      <c r="K257" s="73">
        <v>1.5</v>
      </c>
      <c r="L257" s="74">
        <v>1</v>
      </c>
      <c r="M257" s="174" t="s">
        <v>614</v>
      </c>
      <c r="N257" s="175"/>
      <c r="O257" s="176"/>
      <c r="P257" s="177" t="s">
        <v>853</v>
      </c>
      <c r="Q257" s="178" t="s">
        <v>969</v>
      </c>
      <c r="R257" s="95" t="s">
        <v>1180</v>
      </c>
      <c r="S257" s="76">
        <f>IF(R257="U",T257/1.2,T257)</f>
        <v>240</v>
      </c>
      <c r="T257" s="77">
        <v>240</v>
      </c>
      <c r="U257" s="78"/>
      <c r="V257" s="79"/>
      <c r="W257" s="80">
        <f>V257*S257</f>
        <v>0</v>
      </c>
      <c r="X257" s="81">
        <f>V257*T257</f>
        <v>0</v>
      </c>
      <c r="Y257" s="59"/>
      <c r="Z257" s="82"/>
      <c r="AA257" s="83"/>
      <c r="AB257" s="84"/>
      <c r="AC257" s="85"/>
    </row>
    <row r="258" spans="1:29" ht="15.75" customHeight="1" x14ac:dyDescent="0.2">
      <c r="A258" s="64" t="s">
        <v>118</v>
      </c>
      <c r="B258" s="65" t="s">
        <v>119</v>
      </c>
      <c r="C258" s="66" t="s">
        <v>120</v>
      </c>
      <c r="D258" s="67" t="s">
        <v>416</v>
      </c>
      <c r="E258" s="68" t="s">
        <v>446</v>
      </c>
      <c r="F258" s="69"/>
      <c r="G258" s="70" t="s">
        <v>447</v>
      </c>
      <c r="H258" s="71" t="s">
        <v>448</v>
      </c>
      <c r="I258" s="68" t="s">
        <v>177</v>
      </c>
      <c r="J258" s="72">
        <v>2007</v>
      </c>
      <c r="K258" s="73">
        <v>0.75</v>
      </c>
      <c r="L258" s="74">
        <v>4</v>
      </c>
      <c r="M258" s="174" t="s">
        <v>615</v>
      </c>
      <c r="N258" s="175"/>
      <c r="O258" s="176"/>
      <c r="P258" s="177" t="s">
        <v>686</v>
      </c>
      <c r="Q258" s="178" t="s">
        <v>970</v>
      </c>
      <c r="R258" s="95" t="s">
        <v>1180</v>
      </c>
      <c r="S258" s="76">
        <f>IF(R258="U",T258/1.2,T258)</f>
        <v>110</v>
      </c>
      <c r="T258" s="77">
        <v>110</v>
      </c>
      <c r="U258" s="78"/>
      <c r="V258" s="79"/>
      <c r="W258" s="80">
        <f>V258*S258</f>
        <v>0</v>
      </c>
      <c r="X258" s="81">
        <f>V258*T258</f>
        <v>0</v>
      </c>
      <c r="Y258" s="59"/>
      <c r="Z258" s="82"/>
      <c r="AA258" s="83"/>
      <c r="AB258" s="84"/>
      <c r="AC258" s="85"/>
    </row>
    <row r="259" spans="1:29" ht="15.75" customHeight="1" x14ac:dyDescent="0.2">
      <c r="A259" s="64" t="s">
        <v>118</v>
      </c>
      <c r="B259" s="65" t="s">
        <v>119</v>
      </c>
      <c r="C259" s="66" t="s">
        <v>120</v>
      </c>
      <c r="D259" s="190" t="s">
        <v>416</v>
      </c>
      <c r="E259" s="191" t="s">
        <v>446</v>
      </c>
      <c r="F259" s="192"/>
      <c r="G259" s="193" t="s">
        <v>447</v>
      </c>
      <c r="H259" s="194" t="s">
        <v>448</v>
      </c>
      <c r="I259" s="68" t="s">
        <v>177</v>
      </c>
      <c r="J259" s="195">
        <v>2008</v>
      </c>
      <c r="K259" s="196">
        <v>1.5</v>
      </c>
      <c r="L259" s="197">
        <v>0</v>
      </c>
      <c r="M259" s="198" t="s">
        <v>615</v>
      </c>
      <c r="N259" s="199"/>
      <c r="O259" s="200"/>
      <c r="P259" s="201" t="s">
        <v>964</v>
      </c>
      <c r="Q259" s="202" t="s">
        <v>971</v>
      </c>
      <c r="R259" s="203" t="s">
        <v>1180</v>
      </c>
      <c r="S259" s="204">
        <f>IF(R259="U",T259/1.2,T259)</f>
        <v>210</v>
      </c>
      <c r="T259" s="205">
        <v>210</v>
      </c>
      <c r="U259" s="78"/>
      <c r="V259" s="206"/>
      <c r="W259" s="207"/>
      <c r="X259" s="208"/>
      <c r="Y259" s="59"/>
      <c r="Z259" s="82"/>
      <c r="AA259" s="83"/>
      <c r="AB259" s="84"/>
      <c r="AC259" s="85"/>
    </row>
    <row r="260" spans="1:29" ht="15.75" customHeight="1" x14ac:dyDescent="0.2">
      <c r="A260" s="64" t="s">
        <v>118</v>
      </c>
      <c r="B260" s="65" t="s">
        <v>119</v>
      </c>
      <c r="C260" s="66" t="s">
        <v>120</v>
      </c>
      <c r="D260" s="190" t="s">
        <v>416</v>
      </c>
      <c r="E260" s="191" t="s">
        <v>446</v>
      </c>
      <c r="F260" s="192"/>
      <c r="G260" s="193" t="s">
        <v>447</v>
      </c>
      <c r="H260" s="194" t="s">
        <v>448</v>
      </c>
      <c r="I260" s="68" t="s">
        <v>177</v>
      </c>
      <c r="J260" s="195">
        <v>2009</v>
      </c>
      <c r="K260" s="196">
        <v>1.5</v>
      </c>
      <c r="L260" s="197">
        <v>0</v>
      </c>
      <c r="M260" s="198" t="s">
        <v>615</v>
      </c>
      <c r="N260" s="199"/>
      <c r="O260" s="200"/>
      <c r="P260" s="201" t="s">
        <v>667</v>
      </c>
      <c r="Q260" s="202" t="s">
        <v>972</v>
      </c>
      <c r="R260" s="203" t="s">
        <v>1180</v>
      </c>
      <c r="S260" s="204">
        <f>IF(R260="U",T260/1.2,T260)</f>
        <v>210</v>
      </c>
      <c r="T260" s="205">
        <v>210</v>
      </c>
      <c r="U260" s="78"/>
      <c r="V260" s="206"/>
      <c r="W260" s="207"/>
      <c r="X260" s="208"/>
      <c r="Y260" s="59"/>
      <c r="Z260" s="82"/>
      <c r="AA260" s="83"/>
      <c r="AB260" s="84"/>
      <c r="AC260" s="85"/>
    </row>
    <row r="261" spans="1:29" ht="15.75" customHeight="1" x14ac:dyDescent="0.2">
      <c r="A261" s="64" t="s">
        <v>118</v>
      </c>
      <c r="B261" s="65" t="s">
        <v>119</v>
      </c>
      <c r="C261" s="66" t="s">
        <v>120</v>
      </c>
      <c r="D261" s="67" t="s">
        <v>416</v>
      </c>
      <c r="E261" s="68" t="s">
        <v>446</v>
      </c>
      <c r="F261" s="69"/>
      <c r="G261" s="70" t="s">
        <v>447</v>
      </c>
      <c r="H261" s="71" t="s">
        <v>448</v>
      </c>
      <c r="I261" s="68" t="s">
        <v>177</v>
      </c>
      <c r="J261" s="72">
        <v>2009</v>
      </c>
      <c r="K261" s="73">
        <v>6</v>
      </c>
      <c r="L261" s="74">
        <v>1</v>
      </c>
      <c r="M261" s="174" t="s">
        <v>615</v>
      </c>
      <c r="N261" s="175"/>
      <c r="O261" s="176"/>
      <c r="P261" s="177" t="s">
        <v>667</v>
      </c>
      <c r="Q261" s="178" t="s">
        <v>973</v>
      </c>
      <c r="R261" s="75" t="s">
        <v>1180</v>
      </c>
      <c r="S261" s="76">
        <f>IF(R261="U",T261/1.2,T261)</f>
        <v>845</v>
      </c>
      <c r="T261" s="77">
        <v>845</v>
      </c>
      <c r="U261" s="78"/>
      <c r="V261" s="79"/>
      <c r="W261" s="80">
        <f>V261*S261</f>
        <v>0</v>
      </c>
      <c r="X261" s="81">
        <f>V261*T261</f>
        <v>0</v>
      </c>
      <c r="Y261" s="59"/>
      <c r="Z261" s="82"/>
      <c r="AA261" s="83"/>
      <c r="AB261" s="84"/>
      <c r="AC261" s="85"/>
    </row>
    <row r="262" spans="1:29" ht="15.75" customHeight="1" x14ac:dyDescent="0.2">
      <c r="A262" s="64" t="s">
        <v>118</v>
      </c>
      <c r="B262" s="65" t="s">
        <v>119</v>
      </c>
      <c r="C262" s="66" t="s">
        <v>120</v>
      </c>
      <c r="D262" s="190" t="s">
        <v>416</v>
      </c>
      <c r="E262" s="191" t="s">
        <v>446</v>
      </c>
      <c r="F262" s="192"/>
      <c r="G262" s="193" t="s">
        <v>447</v>
      </c>
      <c r="H262" s="194" t="s">
        <v>449</v>
      </c>
      <c r="I262" s="68" t="s">
        <v>436</v>
      </c>
      <c r="J262" s="195">
        <v>2006</v>
      </c>
      <c r="K262" s="196">
        <v>0.75</v>
      </c>
      <c r="L262" s="197">
        <v>0</v>
      </c>
      <c r="M262" s="198" t="s">
        <v>615</v>
      </c>
      <c r="N262" s="199"/>
      <c r="O262" s="200"/>
      <c r="P262" s="201">
        <v>32</v>
      </c>
      <c r="Q262" s="202" t="s">
        <v>974</v>
      </c>
      <c r="R262" s="203" t="s">
        <v>1180</v>
      </c>
      <c r="S262" s="204">
        <f>IF(R262="U",T262/1.2,T262)</f>
        <v>55</v>
      </c>
      <c r="T262" s="205">
        <v>55</v>
      </c>
      <c r="U262" s="78"/>
      <c r="V262" s="206"/>
      <c r="W262" s="207">
        <f>V262*S262</f>
        <v>0</v>
      </c>
      <c r="X262" s="208">
        <f>V262*T262</f>
        <v>0</v>
      </c>
      <c r="Y262" s="59"/>
      <c r="Z262" s="82"/>
      <c r="AA262" s="83"/>
      <c r="AB262" s="84"/>
      <c r="AC262" s="85"/>
    </row>
    <row r="263" spans="1:29" ht="15.75" customHeight="1" x14ac:dyDescent="0.2">
      <c r="A263" s="64" t="s">
        <v>118</v>
      </c>
      <c r="B263" s="65" t="s">
        <v>119</v>
      </c>
      <c r="C263" s="66" t="s">
        <v>120</v>
      </c>
      <c r="D263" s="67" t="s">
        <v>416</v>
      </c>
      <c r="E263" s="68" t="s">
        <v>446</v>
      </c>
      <c r="F263" s="69"/>
      <c r="G263" s="70" t="s">
        <v>447</v>
      </c>
      <c r="H263" s="71" t="s">
        <v>449</v>
      </c>
      <c r="I263" s="68" t="s">
        <v>436</v>
      </c>
      <c r="J263" s="72">
        <v>2009</v>
      </c>
      <c r="K263" s="73">
        <v>3</v>
      </c>
      <c r="L263" s="74">
        <v>1</v>
      </c>
      <c r="M263" s="174" t="s">
        <v>615</v>
      </c>
      <c r="N263" s="175"/>
      <c r="O263" s="176"/>
      <c r="P263" s="177" t="s">
        <v>667</v>
      </c>
      <c r="Q263" s="178" t="s">
        <v>975</v>
      </c>
      <c r="R263" s="95" t="s">
        <v>1180</v>
      </c>
      <c r="S263" s="76">
        <f>IF(R263="U",T263/1.2,T263)</f>
        <v>210</v>
      </c>
      <c r="T263" s="77">
        <v>210</v>
      </c>
      <c r="U263" s="78"/>
      <c r="V263" s="79"/>
      <c r="W263" s="80">
        <f>V263*S263</f>
        <v>0</v>
      </c>
      <c r="X263" s="81">
        <f>V263*T263</f>
        <v>0</v>
      </c>
      <c r="Y263" s="59"/>
      <c r="Z263" s="82"/>
      <c r="AA263" s="83"/>
      <c r="AB263" s="84"/>
      <c r="AC263" s="85"/>
    </row>
    <row r="264" spans="1:29" ht="15.75" customHeight="1" x14ac:dyDescent="0.2">
      <c r="A264" s="64" t="s">
        <v>118</v>
      </c>
      <c r="B264" s="65" t="s">
        <v>119</v>
      </c>
      <c r="C264" s="66" t="s">
        <v>120</v>
      </c>
      <c r="D264" s="67" t="s">
        <v>416</v>
      </c>
      <c r="E264" s="68" t="s">
        <v>446</v>
      </c>
      <c r="F264" s="69"/>
      <c r="G264" s="70" t="s">
        <v>450</v>
      </c>
      <c r="H264" s="71" t="s">
        <v>451</v>
      </c>
      <c r="I264" s="68" t="s">
        <v>177</v>
      </c>
      <c r="J264" s="72">
        <v>2009</v>
      </c>
      <c r="K264" s="73">
        <v>0.75</v>
      </c>
      <c r="L264" s="74">
        <v>1</v>
      </c>
      <c r="M264" s="174" t="s">
        <v>615</v>
      </c>
      <c r="N264" s="175"/>
      <c r="O264" s="176"/>
      <c r="P264" s="177">
        <v>34</v>
      </c>
      <c r="Q264" s="178" t="s">
        <v>976</v>
      </c>
      <c r="R264" s="95" t="s">
        <v>1180</v>
      </c>
      <c r="S264" s="76">
        <f>IF(R264="U",T264/1.2,T264)</f>
        <v>90</v>
      </c>
      <c r="T264" s="77">
        <v>90</v>
      </c>
      <c r="U264" s="78"/>
      <c r="V264" s="79"/>
      <c r="W264" s="80">
        <f>V264*S264</f>
        <v>0</v>
      </c>
      <c r="X264" s="81">
        <f>V264*T264</f>
        <v>0</v>
      </c>
      <c r="Y264" s="59"/>
      <c r="Z264" s="82"/>
      <c r="AA264" s="83"/>
      <c r="AB264" s="84"/>
      <c r="AC264" s="85"/>
    </row>
    <row r="265" spans="1:29" ht="15.75" customHeight="1" x14ac:dyDescent="0.2">
      <c r="A265" s="64" t="s">
        <v>118</v>
      </c>
      <c r="B265" s="65" t="s">
        <v>119</v>
      </c>
      <c r="C265" s="66" t="s">
        <v>120</v>
      </c>
      <c r="D265" s="67" t="s">
        <v>416</v>
      </c>
      <c r="E265" s="68" t="s">
        <v>446</v>
      </c>
      <c r="F265" s="69"/>
      <c r="G265" s="70" t="s">
        <v>450</v>
      </c>
      <c r="H265" s="71" t="s">
        <v>451</v>
      </c>
      <c r="I265" s="68" t="s">
        <v>177</v>
      </c>
      <c r="J265" s="72">
        <v>2009</v>
      </c>
      <c r="K265" s="73">
        <v>1.5</v>
      </c>
      <c r="L265" s="74">
        <v>1</v>
      </c>
      <c r="M265" s="174" t="s">
        <v>615</v>
      </c>
      <c r="N265" s="175"/>
      <c r="O265" s="176"/>
      <c r="P265" s="177" t="s">
        <v>667</v>
      </c>
      <c r="Q265" s="178" t="s">
        <v>979</v>
      </c>
      <c r="R265" s="95" t="s">
        <v>1180</v>
      </c>
      <c r="S265" s="76">
        <f>IF(R265="U",T265/1.2,T265)</f>
        <v>180</v>
      </c>
      <c r="T265" s="77">
        <v>180</v>
      </c>
      <c r="U265" s="78"/>
      <c r="V265" s="79"/>
      <c r="W265" s="80">
        <f>V265*S265</f>
        <v>0</v>
      </c>
      <c r="X265" s="81">
        <f>V265*T265</f>
        <v>0</v>
      </c>
      <c r="Y265" s="59"/>
      <c r="Z265" s="82"/>
      <c r="AA265" s="83"/>
      <c r="AB265" s="84"/>
      <c r="AC265" s="85"/>
    </row>
    <row r="266" spans="1:29" ht="15.75" customHeight="1" x14ac:dyDescent="0.2">
      <c r="A266" s="64" t="s">
        <v>118</v>
      </c>
      <c r="B266" s="65" t="s">
        <v>119</v>
      </c>
      <c r="C266" s="66" t="s">
        <v>120</v>
      </c>
      <c r="D266" s="67" t="s">
        <v>416</v>
      </c>
      <c r="E266" s="68" t="s">
        <v>446</v>
      </c>
      <c r="F266" s="69"/>
      <c r="G266" s="70" t="s">
        <v>450</v>
      </c>
      <c r="H266" s="71" t="s">
        <v>451</v>
      </c>
      <c r="I266" s="68" t="s">
        <v>177</v>
      </c>
      <c r="J266" s="72">
        <v>2009</v>
      </c>
      <c r="K266" s="73">
        <v>0.75</v>
      </c>
      <c r="L266" s="74">
        <v>6</v>
      </c>
      <c r="M266" s="174" t="s">
        <v>615</v>
      </c>
      <c r="N266" s="175"/>
      <c r="O266" s="176"/>
      <c r="P266" s="177" t="s">
        <v>977</v>
      </c>
      <c r="Q266" s="178" t="s">
        <v>978</v>
      </c>
      <c r="R266" s="95" t="s">
        <v>1180</v>
      </c>
      <c r="S266" s="76">
        <f>IF(R266="U",T266/1.2,T266)</f>
        <v>90</v>
      </c>
      <c r="T266" s="77">
        <v>90</v>
      </c>
      <c r="U266" s="78"/>
      <c r="V266" s="79"/>
      <c r="W266" s="80">
        <f>V266*S266</f>
        <v>0</v>
      </c>
      <c r="X266" s="81">
        <f>V266*T266</f>
        <v>0</v>
      </c>
      <c r="Y266" s="59"/>
      <c r="Z266" s="82"/>
      <c r="AA266" s="83"/>
      <c r="AB266" s="84"/>
      <c r="AC266" s="85"/>
    </row>
    <row r="267" spans="1:29" ht="15.75" customHeight="1" x14ac:dyDescent="0.2">
      <c r="A267" s="64" t="s">
        <v>118</v>
      </c>
      <c r="B267" s="65" t="s">
        <v>119</v>
      </c>
      <c r="C267" s="66" t="s">
        <v>120</v>
      </c>
      <c r="D267" s="190" t="s">
        <v>416</v>
      </c>
      <c r="E267" s="191" t="s">
        <v>446</v>
      </c>
      <c r="F267" s="192"/>
      <c r="G267" s="193" t="s">
        <v>450</v>
      </c>
      <c r="H267" s="194" t="s">
        <v>452</v>
      </c>
      <c r="I267" s="68" t="s">
        <v>177</v>
      </c>
      <c r="J267" s="195">
        <v>2011</v>
      </c>
      <c r="K267" s="196">
        <v>0.75</v>
      </c>
      <c r="L267" s="197">
        <v>0</v>
      </c>
      <c r="M267" s="198" t="s">
        <v>615</v>
      </c>
      <c r="N267" s="199"/>
      <c r="O267" s="200"/>
      <c r="P267" s="201">
        <v>18</v>
      </c>
      <c r="Q267" s="202" t="s">
        <v>980</v>
      </c>
      <c r="R267" s="203" t="s">
        <v>1180</v>
      </c>
      <c r="S267" s="204">
        <f>IF(R267="U",T267/1.2,T267)</f>
        <v>30</v>
      </c>
      <c r="T267" s="205">
        <v>30</v>
      </c>
      <c r="U267" s="78"/>
      <c r="V267" s="206"/>
      <c r="W267" s="207"/>
      <c r="X267" s="208"/>
      <c r="Y267" s="59"/>
      <c r="Z267" s="82"/>
      <c r="AA267" s="83"/>
      <c r="AB267" s="84"/>
      <c r="AC267" s="85"/>
    </row>
    <row r="268" spans="1:29" ht="15.75" customHeight="1" x14ac:dyDescent="0.2">
      <c r="A268" s="64" t="s">
        <v>118</v>
      </c>
      <c r="B268" s="65" t="s">
        <v>127</v>
      </c>
      <c r="C268" s="66" t="s">
        <v>120</v>
      </c>
      <c r="D268" s="67" t="s">
        <v>416</v>
      </c>
      <c r="E268" s="68" t="s">
        <v>446</v>
      </c>
      <c r="F268" s="69"/>
      <c r="G268" s="70" t="s">
        <v>450</v>
      </c>
      <c r="H268" s="71" t="s">
        <v>453</v>
      </c>
      <c r="I268" s="68" t="s">
        <v>177</v>
      </c>
      <c r="J268" s="72">
        <v>2019</v>
      </c>
      <c r="K268" s="73">
        <v>0.75</v>
      </c>
      <c r="L268" s="74">
        <v>6</v>
      </c>
      <c r="M268" s="174" t="s">
        <v>615</v>
      </c>
      <c r="N268" s="175"/>
      <c r="O268" s="176"/>
      <c r="P268" s="177">
        <v>8</v>
      </c>
      <c r="Q268" s="178" t="s">
        <v>981</v>
      </c>
      <c r="R268" s="95" t="s">
        <v>1180</v>
      </c>
      <c r="S268" s="76">
        <f>IF(R268="U",T268/1.2,T268)</f>
        <v>25</v>
      </c>
      <c r="T268" s="77">
        <v>25</v>
      </c>
      <c r="U268" s="78"/>
      <c r="V268" s="79"/>
      <c r="W268" s="80">
        <f>V268*S268</f>
        <v>0</v>
      </c>
      <c r="X268" s="81">
        <f>V268*T268</f>
        <v>0</v>
      </c>
      <c r="Y268" s="59"/>
      <c r="Z268" s="82"/>
      <c r="AA268" s="83"/>
      <c r="AB268" s="84"/>
      <c r="AC268" s="85"/>
    </row>
    <row r="269" spans="1:29" ht="15.75" customHeight="1" x14ac:dyDescent="0.2">
      <c r="A269" s="64" t="s">
        <v>118</v>
      </c>
      <c r="B269" s="65" t="s">
        <v>119</v>
      </c>
      <c r="C269" s="66" t="s">
        <v>120</v>
      </c>
      <c r="D269" s="67" t="s">
        <v>416</v>
      </c>
      <c r="E269" s="68" t="s">
        <v>446</v>
      </c>
      <c r="F269" s="69"/>
      <c r="G269" s="70" t="s">
        <v>454</v>
      </c>
      <c r="H269" s="71" t="s">
        <v>455</v>
      </c>
      <c r="I269" s="68" t="s">
        <v>436</v>
      </c>
      <c r="J269" s="72">
        <v>2015</v>
      </c>
      <c r="K269" s="73">
        <v>0.75</v>
      </c>
      <c r="L269" s="74">
        <v>1</v>
      </c>
      <c r="M269" s="174" t="s">
        <v>615</v>
      </c>
      <c r="N269" s="175"/>
      <c r="O269" s="176"/>
      <c r="P269" s="177">
        <v>39</v>
      </c>
      <c r="Q269" s="178" t="s">
        <v>982</v>
      </c>
      <c r="R269" s="75" t="s">
        <v>1180</v>
      </c>
      <c r="S269" s="76">
        <f>IF(R269="U",T269/1.2,T269)</f>
        <v>90</v>
      </c>
      <c r="T269" s="77">
        <v>90</v>
      </c>
      <c r="U269" s="78"/>
      <c r="V269" s="79"/>
      <c r="W269" s="80">
        <f>V269*S269</f>
        <v>0</v>
      </c>
      <c r="X269" s="81">
        <f>V269*T269</f>
        <v>0</v>
      </c>
      <c r="Y269" s="59"/>
      <c r="Z269" s="82"/>
      <c r="AA269" s="83"/>
      <c r="AB269" s="84"/>
      <c r="AC269" s="85"/>
    </row>
    <row r="270" spans="1:29" ht="15.75" customHeight="1" x14ac:dyDescent="0.2">
      <c r="A270" s="64" t="s">
        <v>118</v>
      </c>
      <c r="B270" s="65" t="s">
        <v>119</v>
      </c>
      <c r="C270" s="66" t="s">
        <v>120</v>
      </c>
      <c r="D270" s="190" t="s">
        <v>416</v>
      </c>
      <c r="E270" s="191" t="s">
        <v>446</v>
      </c>
      <c r="F270" s="192"/>
      <c r="G270" s="193" t="s">
        <v>456</v>
      </c>
      <c r="H270" s="194" t="s">
        <v>457</v>
      </c>
      <c r="I270" s="68" t="s">
        <v>177</v>
      </c>
      <c r="J270" s="195">
        <v>2015</v>
      </c>
      <c r="K270" s="196">
        <v>1.5</v>
      </c>
      <c r="L270" s="197">
        <v>0</v>
      </c>
      <c r="M270" s="198" t="s">
        <v>614</v>
      </c>
      <c r="N270" s="199"/>
      <c r="O270" s="200"/>
      <c r="P270" s="201">
        <v>6</v>
      </c>
      <c r="Q270" s="202" t="s">
        <v>983</v>
      </c>
      <c r="R270" s="203" t="s">
        <v>1180</v>
      </c>
      <c r="S270" s="204">
        <f>IF(R270="U",T270/1.2,T270)</f>
        <v>25</v>
      </c>
      <c r="T270" s="205">
        <v>25</v>
      </c>
      <c r="U270" s="78"/>
      <c r="V270" s="206"/>
      <c r="W270" s="207"/>
      <c r="X270" s="208"/>
      <c r="Y270" s="59"/>
      <c r="Z270" s="82"/>
      <c r="AA270" s="83"/>
      <c r="AB270" s="84"/>
      <c r="AC270" s="85"/>
    </row>
    <row r="271" spans="1:29" ht="15.75" customHeight="1" x14ac:dyDescent="0.2">
      <c r="A271" s="64" t="s">
        <v>118</v>
      </c>
      <c r="B271" s="65" t="s">
        <v>119</v>
      </c>
      <c r="C271" s="66" t="s">
        <v>120</v>
      </c>
      <c r="D271" s="67" t="s">
        <v>416</v>
      </c>
      <c r="E271" s="68" t="s">
        <v>458</v>
      </c>
      <c r="F271" s="69"/>
      <c r="G271" s="70" t="s">
        <v>459</v>
      </c>
      <c r="H271" s="71" t="s">
        <v>460</v>
      </c>
      <c r="I271" s="68" t="s">
        <v>177</v>
      </c>
      <c r="J271" s="72">
        <v>2000</v>
      </c>
      <c r="K271" s="73">
        <v>0.75</v>
      </c>
      <c r="L271" s="74">
        <v>2</v>
      </c>
      <c r="M271" s="174" t="s">
        <v>615</v>
      </c>
      <c r="N271" s="175"/>
      <c r="O271" s="176"/>
      <c r="P271" s="177">
        <v>2</v>
      </c>
      <c r="Q271" s="178" t="s">
        <v>984</v>
      </c>
      <c r="R271" s="75" t="s">
        <v>1180</v>
      </c>
      <c r="S271" s="76">
        <f>IF(R271="U",T271/1.2,T271)</f>
        <v>20</v>
      </c>
      <c r="T271" s="77">
        <v>20</v>
      </c>
      <c r="U271" s="78"/>
      <c r="V271" s="79"/>
      <c r="W271" s="80">
        <f>V271*S271</f>
        <v>0</v>
      </c>
      <c r="X271" s="81">
        <f>V271*T271</f>
        <v>0</v>
      </c>
      <c r="Y271" s="59"/>
      <c r="Z271" s="82"/>
      <c r="AA271" s="83"/>
      <c r="AB271" s="84"/>
      <c r="AC271" s="85"/>
    </row>
    <row r="272" spans="1:29" ht="15.75" customHeight="1" x14ac:dyDescent="0.2">
      <c r="A272" s="64" t="s">
        <v>118</v>
      </c>
      <c r="B272" s="65" t="s">
        <v>119</v>
      </c>
      <c r="C272" s="66" t="s">
        <v>120</v>
      </c>
      <c r="D272" s="67" t="s">
        <v>416</v>
      </c>
      <c r="E272" s="68" t="s">
        <v>458</v>
      </c>
      <c r="F272" s="69"/>
      <c r="G272" s="70" t="s">
        <v>461</v>
      </c>
      <c r="H272" s="71" t="s">
        <v>462</v>
      </c>
      <c r="I272" s="68" t="s">
        <v>177</v>
      </c>
      <c r="J272" s="72">
        <v>2006</v>
      </c>
      <c r="K272" s="73">
        <v>1.5</v>
      </c>
      <c r="L272" s="74">
        <v>1</v>
      </c>
      <c r="M272" s="174" t="s">
        <v>614</v>
      </c>
      <c r="N272" s="175"/>
      <c r="O272" s="176"/>
      <c r="P272" s="177" t="s">
        <v>948</v>
      </c>
      <c r="Q272" s="178" t="s">
        <v>985</v>
      </c>
      <c r="R272" s="75" t="s">
        <v>1180</v>
      </c>
      <c r="S272" s="76">
        <f>IF(R272="U",T272/1.2,T272)</f>
        <v>180</v>
      </c>
      <c r="T272" s="77">
        <v>180</v>
      </c>
      <c r="U272" s="78"/>
      <c r="V272" s="79"/>
      <c r="W272" s="80">
        <f>V272*S272</f>
        <v>0</v>
      </c>
      <c r="X272" s="81">
        <f>V272*T272</f>
        <v>0</v>
      </c>
      <c r="Y272" s="59"/>
      <c r="Z272" s="82"/>
      <c r="AA272" s="83"/>
      <c r="AB272" s="84"/>
      <c r="AC272" s="85"/>
    </row>
    <row r="273" spans="1:29" ht="15.75" customHeight="1" x14ac:dyDescent="0.2">
      <c r="A273" s="64" t="s">
        <v>118</v>
      </c>
      <c r="B273" s="65" t="s">
        <v>119</v>
      </c>
      <c r="C273" s="66" t="s">
        <v>120</v>
      </c>
      <c r="D273" s="190" t="s">
        <v>416</v>
      </c>
      <c r="E273" s="191" t="s">
        <v>458</v>
      </c>
      <c r="F273" s="192"/>
      <c r="G273" s="193" t="s">
        <v>461</v>
      </c>
      <c r="H273" s="194" t="s">
        <v>462</v>
      </c>
      <c r="I273" s="68" t="s">
        <v>177</v>
      </c>
      <c r="J273" s="195">
        <v>2007</v>
      </c>
      <c r="K273" s="196">
        <v>1.5</v>
      </c>
      <c r="L273" s="197">
        <v>1</v>
      </c>
      <c r="M273" s="198" t="s">
        <v>614</v>
      </c>
      <c r="N273" s="199"/>
      <c r="O273" s="200"/>
      <c r="P273" s="201" t="s">
        <v>948</v>
      </c>
      <c r="Q273" s="202" t="s">
        <v>986</v>
      </c>
      <c r="R273" s="209" t="s">
        <v>1180</v>
      </c>
      <c r="S273" s="204">
        <f>IF(R273="U",T273/1.2,T273)</f>
        <v>180</v>
      </c>
      <c r="T273" s="205">
        <v>180</v>
      </c>
      <c r="U273" s="78"/>
      <c r="V273" s="206"/>
      <c r="W273" s="207"/>
      <c r="X273" s="208"/>
      <c r="Y273" s="59"/>
      <c r="Z273" s="82"/>
      <c r="AA273" s="83"/>
      <c r="AB273" s="84"/>
      <c r="AC273" s="85"/>
    </row>
    <row r="274" spans="1:29" ht="15.75" customHeight="1" x14ac:dyDescent="0.2">
      <c r="A274" s="64" t="s">
        <v>118</v>
      </c>
      <c r="B274" s="65" t="s">
        <v>119</v>
      </c>
      <c r="C274" s="66" t="s">
        <v>120</v>
      </c>
      <c r="D274" s="67" t="s">
        <v>416</v>
      </c>
      <c r="E274" s="68" t="s">
        <v>458</v>
      </c>
      <c r="F274" s="69"/>
      <c r="G274" s="70" t="s">
        <v>463</v>
      </c>
      <c r="H274" s="71" t="s">
        <v>464</v>
      </c>
      <c r="I274" s="68" t="s">
        <v>177</v>
      </c>
      <c r="J274" s="72">
        <v>2001</v>
      </c>
      <c r="K274" s="73">
        <v>0.75</v>
      </c>
      <c r="L274" s="74">
        <v>1</v>
      </c>
      <c r="M274" s="174" t="s">
        <v>614</v>
      </c>
      <c r="N274" s="175"/>
      <c r="O274" s="176" t="s">
        <v>619</v>
      </c>
      <c r="P274" s="177">
        <v>7</v>
      </c>
      <c r="Q274" s="178" t="s">
        <v>987</v>
      </c>
      <c r="R274" s="95" t="s">
        <v>1180</v>
      </c>
      <c r="S274" s="76">
        <f>IF(R274="U",T274/1.2,T274)</f>
        <v>160</v>
      </c>
      <c r="T274" s="77">
        <v>160</v>
      </c>
      <c r="U274" s="78"/>
      <c r="V274" s="79"/>
      <c r="W274" s="80">
        <f>V274*S274</f>
        <v>0</v>
      </c>
      <c r="X274" s="81">
        <f>V274*T274</f>
        <v>0</v>
      </c>
      <c r="Y274" s="59"/>
      <c r="Z274" s="82"/>
      <c r="AA274" s="83"/>
      <c r="AB274" s="84"/>
      <c r="AC274" s="85"/>
    </row>
    <row r="275" spans="1:29" ht="15.75" customHeight="1" x14ac:dyDescent="0.2">
      <c r="A275" s="64" t="s">
        <v>118</v>
      </c>
      <c r="B275" s="65" t="s">
        <v>119</v>
      </c>
      <c r="C275" s="66" t="s">
        <v>120</v>
      </c>
      <c r="D275" s="67" t="s">
        <v>416</v>
      </c>
      <c r="E275" s="68" t="s">
        <v>458</v>
      </c>
      <c r="F275" s="69"/>
      <c r="G275" s="70" t="s">
        <v>463</v>
      </c>
      <c r="H275" s="71" t="s">
        <v>464</v>
      </c>
      <c r="I275" s="68" t="s">
        <v>177</v>
      </c>
      <c r="J275" s="72">
        <v>2004</v>
      </c>
      <c r="K275" s="73">
        <v>0.75</v>
      </c>
      <c r="L275" s="74">
        <v>1</v>
      </c>
      <c r="M275" s="174" t="s">
        <v>614</v>
      </c>
      <c r="N275" s="175"/>
      <c r="O275" s="176" t="s">
        <v>619</v>
      </c>
      <c r="P275" s="177">
        <v>7</v>
      </c>
      <c r="Q275" s="178" t="s">
        <v>988</v>
      </c>
      <c r="R275" s="95" t="s">
        <v>1180</v>
      </c>
      <c r="S275" s="76">
        <f>IF(R275="U",T275/1.2,T275)</f>
        <v>55</v>
      </c>
      <c r="T275" s="77">
        <v>55</v>
      </c>
      <c r="U275" s="78"/>
      <c r="V275" s="79"/>
      <c r="W275" s="80">
        <f>V275*S275</f>
        <v>0</v>
      </c>
      <c r="X275" s="81">
        <f>V275*T275</f>
        <v>0</v>
      </c>
      <c r="Y275" s="59"/>
      <c r="Z275" s="82"/>
      <c r="AA275" s="83"/>
      <c r="AB275" s="84"/>
      <c r="AC275" s="85"/>
    </row>
    <row r="276" spans="1:29" ht="15.75" customHeight="1" x14ac:dyDescent="0.2">
      <c r="A276" s="64" t="s">
        <v>118</v>
      </c>
      <c r="B276" s="65" t="s">
        <v>119</v>
      </c>
      <c r="C276" s="66" t="s">
        <v>120</v>
      </c>
      <c r="D276" s="67" t="s">
        <v>416</v>
      </c>
      <c r="E276" s="68" t="s">
        <v>458</v>
      </c>
      <c r="F276" s="69"/>
      <c r="G276" s="70" t="s">
        <v>463</v>
      </c>
      <c r="H276" s="71" t="s">
        <v>464</v>
      </c>
      <c r="I276" s="68" t="s">
        <v>177</v>
      </c>
      <c r="J276" s="72">
        <v>2007</v>
      </c>
      <c r="K276" s="73">
        <v>0.75</v>
      </c>
      <c r="L276" s="74">
        <v>3</v>
      </c>
      <c r="M276" s="174" t="s">
        <v>614</v>
      </c>
      <c r="N276" s="175"/>
      <c r="O276" s="176" t="s">
        <v>619</v>
      </c>
      <c r="P276" s="177">
        <v>7</v>
      </c>
      <c r="Q276" s="178" t="s">
        <v>989</v>
      </c>
      <c r="R276" s="75" t="s">
        <v>1180</v>
      </c>
      <c r="S276" s="76">
        <f>IF(R276="U",T276/1.2,T276)</f>
        <v>55</v>
      </c>
      <c r="T276" s="77">
        <v>55</v>
      </c>
      <c r="U276" s="78"/>
      <c r="V276" s="79"/>
      <c r="W276" s="80">
        <f>V276*S276</f>
        <v>0</v>
      </c>
      <c r="X276" s="81">
        <f>V276*T276</f>
        <v>0</v>
      </c>
      <c r="Y276" s="59"/>
      <c r="Z276" s="82"/>
      <c r="AA276" s="83"/>
      <c r="AB276" s="84"/>
      <c r="AC276" s="85"/>
    </row>
    <row r="277" spans="1:29" ht="15.75" customHeight="1" x14ac:dyDescent="0.2">
      <c r="A277" s="64" t="s">
        <v>118</v>
      </c>
      <c r="B277" s="65" t="s">
        <v>119</v>
      </c>
      <c r="C277" s="66" t="s">
        <v>120</v>
      </c>
      <c r="D277" s="67" t="s">
        <v>416</v>
      </c>
      <c r="E277" s="68" t="s">
        <v>458</v>
      </c>
      <c r="F277" s="69"/>
      <c r="G277" s="70" t="s">
        <v>463</v>
      </c>
      <c r="H277" s="71" t="s">
        <v>464</v>
      </c>
      <c r="I277" s="68" t="s">
        <v>177</v>
      </c>
      <c r="J277" s="72">
        <v>2011</v>
      </c>
      <c r="K277" s="73">
        <v>0.75</v>
      </c>
      <c r="L277" s="74">
        <v>1</v>
      </c>
      <c r="M277" s="174" t="s">
        <v>615</v>
      </c>
      <c r="N277" s="175"/>
      <c r="O277" s="176"/>
      <c r="P277" s="177">
        <v>39</v>
      </c>
      <c r="Q277" s="178" t="s">
        <v>990</v>
      </c>
      <c r="R277" s="95" t="s">
        <v>1180</v>
      </c>
      <c r="S277" s="76">
        <f>IF(R277="U",T277/1.2,T277)</f>
        <v>40</v>
      </c>
      <c r="T277" s="77">
        <v>40</v>
      </c>
      <c r="U277" s="78"/>
      <c r="V277" s="79"/>
      <c r="W277" s="80">
        <f>V277*S277</f>
        <v>0</v>
      </c>
      <c r="X277" s="81">
        <f>V277*T277</f>
        <v>0</v>
      </c>
      <c r="Y277" s="59"/>
      <c r="Z277" s="82"/>
      <c r="AA277" s="83"/>
      <c r="AB277" s="84"/>
      <c r="AC277" s="85"/>
    </row>
    <row r="278" spans="1:29" ht="15.75" customHeight="1" x14ac:dyDescent="0.2">
      <c r="A278" s="64" t="s">
        <v>118</v>
      </c>
      <c r="B278" s="65" t="s">
        <v>119</v>
      </c>
      <c r="C278" s="66" t="s">
        <v>120</v>
      </c>
      <c r="D278" s="67" t="s">
        <v>416</v>
      </c>
      <c r="E278" s="68" t="s">
        <v>458</v>
      </c>
      <c r="F278" s="69"/>
      <c r="G278" s="70" t="s">
        <v>463</v>
      </c>
      <c r="H278" s="71" t="s">
        <v>462</v>
      </c>
      <c r="I278" s="68" t="s">
        <v>177</v>
      </c>
      <c r="J278" s="72">
        <v>2000</v>
      </c>
      <c r="K278" s="73">
        <v>0.75</v>
      </c>
      <c r="L278" s="74">
        <v>4</v>
      </c>
      <c r="M278" s="174" t="s">
        <v>614</v>
      </c>
      <c r="N278" s="175"/>
      <c r="O278" s="176" t="s">
        <v>619</v>
      </c>
      <c r="P278" s="177">
        <v>7</v>
      </c>
      <c r="Q278" s="178" t="s">
        <v>991</v>
      </c>
      <c r="R278" s="95" t="s">
        <v>1180</v>
      </c>
      <c r="S278" s="76">
        <f>IF(R278="U",T278/1.2,T278)</f>
        <v>160</v>
      </c>
      <c r="T278" s="77">
        <v>160</v>
      </c>
      <c r="U278" s="78"/>
      <c r="V278" s="79"/>
      <c r="W278" s="80">
        <f>V278*S278</f>
        <v>0</v>
      </c>
      <c r="X278" s="81">
        <f>V278*T278</f>
        <v>0</v>
      </c>
      <c r="Y278" s="59"/>
      <c r="Z278" s="82"/>
      <c r="AA278" s="83"/>
      <c r="AB278" s="84"/>
      <c r="AC278" s="85"/>
    </row>
    <row r="279" spans="1:29" ht="15.75" customHeight="1" x14ac:dyDescent="0.2">
      <c r="A279" s="64" t="s">
        <v>118</v>
      </c>
      <c r="B279" s="65" t="s">
        <v>119</v>
      </c>
      <c r="C279" s="66" t="s">
        <v>120</v>
      </c>
      <c r="D279" s="67" t="s">
        <v>416</v>
      </c>
      <c r="E279" s="68" t="s">
        <v>458</v>
      </c>
      <c r="F279" s="69"/>
      <c r="G279" s="70" t="s">
        <v>463</v>
      </c>
      <c r="H279" s="71" t="s">
        <v>462</v>
      </c>
      <c r="I279" s="68" t="s">
        <v>177</v>
      </c>
      <c r="J279" s="72">
        <v>2004</v>
      </c>
      <c r="K279" s="73">
        <v>0.75</v>
      </c>
      <c r="L279" s="74">
        <v>2</v>
      </c>
      <c r="M279" s="174" t="s">
        <v>614</v>
      </c>
      <c r="N279" s="175"/>
      <c r="O279" s="176" t="s">
        <v>619</v>
      </c>
      <c r="P279" s="177">
        <v>7</v>
      </c>
      <c r="Q279" s="178" t="s">
        <v>993</v>
      </c>
      <c r="R279" s="95" t="s">
        <v>1180</v>
      </c>
      <c r="S279" s="76">
        <f>IF(R279="U",T279/1.2,T279)</f>
        <v>130</v>
      </c>
      <c r="T279" s="77">
        <v>130</v>
      </c>
      <c r="U279" s="78"/>
      <c r="V279" s="79"/>
      <c r="W279" s="80">
        <f>V279*S279</f>
        <v>0</v>
      </c>
      <c r="X279" s="81">
        <f>V279*T279</f>
        <v>0</v>
      </c>
      <c r="Y279" s="59"/>
      <c r="Z279" s="82"/>
      <c r="AA279" s="83"/>
      <c r="AB279" s="84"/>
      <c r="AC279" s="85"/>
    </row>
    <row r="280" spans="1:29" ht="15.75" customHeight="1" x14ac:dyDescent="0.2">
      <c r="A280" s="64" t="s">
        <v>118</v>
      </c>
      <c r="B280" s="65" t="s">
        <v>119</v>
      </c>
      <c r="C280" s="66" t="s">
        <v>120</v>
      </c>
      <c r="D280" s="67" t="s">
        <v>416</v>
      </c>
      <c r="E280" s="68" t="s">
        <v>458</v>
      </c>
      <c r="F280" s="69"/>
      <c r="G280" s="70" t="s">
        <v>463</v>
      </c>
      <c r="H280" s="71" t="s">
        <v>462</v>
      </c>
      <c r="I280" s="68" t="s">
        <v>177</v>
      </c>
      <c r="J280" s="72">
        <v>2009</v>
      </c>
      <c r="K280" s="73">
        <v>1.5</v>
      </c>
      <c r="L280" s="74">
        <v>1</v>
      </c>
      <c r="M280" s="174" t="s">
        <v>615</v>
      </c>
      <c r="N280" s="175"/>
      <c r="O280" s="176"/>
      <c r="P280" s="177" t="s">
        <v>992</v>
      </c>
      <c r="Q280" s="178" t="s">
        <v>994</v>
      </c>
      <c r="R280" s="75" t="s">
        <v>1180</v>
      </c>
      <c r="S280" s="76">
        <f>IF(R280="U",T280/1.2,T280)</f>
        <v>200</v>
      </c>
      <c r="T280" s="77">
        <v>200</v>
      </c>
      <c r="U280" s="78"/>
      <c r="V280" s="79"/>
      <c r="W280" s="80">
        <f>V280*S280</f>
        <v>0</v>
      </c>
      <c r="X280" s="81">
        <f>V280*T280</f>
        <v>0</v>
      </c>
      <c r="Y280" s="59"/>
      <c r="Z280" s="82"/>
      <c r="AA280" s="83"/>
      <c r="AB280" s="84"/>
      <c r="AC280" s="85"/>
    </row>
    <row r="281" spans="1:29" ht="15.75" customHeight="1" x14ac:dyDescent="0.2">
      <c r="A281" s="64" t="s">
        <v>118</v>
      </c>
      <c r="B281" s="65" t="s">
        <v>119</v>
      </c>
      <c r="C281" s="66" t="s">
        <v>120</v>
      </c>
      <c r="D281" s="67" t="s">
        <v>416</v>
      </c>
      <c r="E281" s="68" t="s">
        <v>458</v>
      </c>
      <c r="F281" s="69"/>
      <c r="G281" s="70" t="s">
        <v>463</v>
      </c>
      <c r="H281" s="71" t="s">
        <v>462</v>
      </c>
      <c r="I281" s="68" t="s">
        <v>177</v>
      </c>
      <c r="J281" s="72">
        <v>2011</v>
      </c>
      <c r="K281" s="73">
        <v>0.75</v>
      </c>
      <c r="L281" s="74">
        <v>1</v>
      </c>
      <c r="M281" s="174" t="s">
        <v>615</v>
      </c>
      <c r="N281" s="175"/>
      <c r="O281" s="176" t="s">
        <v>660</v>
      </c>
      <c r="P281" s="177">
        <v>7</v>
      </c>
      <c r="Q281" s="178" t="s">
        <v>995</v>
      </c>
      <c r="R281" s="95" t="s">
        <v>1180</v>
      </c>
      <c r="S281" s="76">
        <f>IF(R281="U",T281/1.2,T281)</f>
        <v>110</v>
      </c>
      <c r="T281" s="77">
        <v>110</v>
      </c>
      <c r="U281" s="78"/>
      <c r="V281" s="79"/>
      <c r="W281" s="80">
        <f>V281*S281</f>
        <v>0</v>
      </c>
      <c r="X281" s="81">
        <f>V281*T281</f>
        <v>0</v>
      </c>
      <c r="Y281" s="59"/>
      <c r="Z281" s="82"/>
      <c r="AA281" s="83"/>
      <c r="AB281" s="84"/>
      <c r="AC281" s="85"/>
    </row>
    <row r="282" spans="1:29" ht="15.75" customHeight="1" x14ac:dyDescent="0.2">
      <c r="A282" s="64" t="s">
        <v>118</v>
      </c>
      <c r="B282" s="65" t="s">
        <v>119</v>
      </c>
      <c r="C282" s="66" t="s">
        <v>120</v>
      </c>
      <c r="D282" s="67" t="s">
        <v>416</v>
      </c>
      <c r="E282" s="68" t="s">
        <v>458</v>
      </c>
      <c r="F282" s="69"/>
      <c r="G282" s="70" t="s">
        <v>465</v>
      </c>
      <c r="H282" s="71" t="s">
        <v>466</v>
      </c>
      <c r="I282" s="68" t="s">
        <v>177</v>
      </c>
      <c r="J282" s="72">
        <v>2009</v>
      </c>
      <c r="K282" s="73">
        <v>0.75</v>
      </c>
      <c r="L282" s="74">
        <v>3</v>
      </c>
      <c r="M282" s="174" t="s">
        <v>615</v>
      </c>
      <c r="N282" s="175"/>
      <c r="O282" s="176"/>
      <c r="P282" s="177" t="s">
        <v>667</v>
      </c>
      <c r="Q282" s="178" t="s">
        <v>996</v>
      </c>
      <c r="R282" s="95" t="s">
        <v>1180</v>
      </c>
      <c r="S282" s="76">
        <f>IF(R282="U",T282/1.2,T282)</f>
        <v>170</v>
      </c>
      <c r="T282" s="77">
        <v>170</v>
      </c>
      <c r="U282" s="78"/>
      <c r="V282" s="79"/>
      <c r="W282" s="80">
        <f>V282*S282</f>
        <v>0</v>
      </c>
      <c r="X282" s="81">
        <f>V282*T282</f>
        <v>0</v>
      </c>
      <c r="Y282" s="59"/>
      <c r="Z282" s="82"/>
      <c r="AA282" s="83"/>
      <c r="AB282" s="84"/>
      <c r="AC282" s="85"/>
    </row>
    <row r="283" spans="1:29" ht="15.75" customHeight="1" x14ac:dyDescent="0.2">
      <c r="A283" s="64" t="s">
        <v>118</v>
      </c>
      <c r="B283" s="65" t="s">
        <v>119</v>
      </c>
      <c r="C283" s="66" t="s">
        <v>120</v>
      </c>
      <c r="D283" s="67" t="s">
        <v>416</v>
      </c>
      <c r="E283" s="68" t="s">
        <v>458</v>
      </c>
      <c r="F283" s="69"/>
      <c r="G283" s="70" t="s">
        <v>467</v>
      </c>
      <c r="H283" s="71" t="s">
        <v>468</v>
      </c>
      <c r="I283" s="68" t="s">
        <v>177</v>
      </c>
      <c r="J283" s="72">
        <v>1998</v>
      </c>
      <c r="K283" s="73">
        <v>0.75</v>
      </c>
      <c r="L283" s="74">
        <v>4</v>
      </c>
      <c r="M283" s="174" t="s">
        <v>614</v>
      </c>
      <c r="N283" s="175"/>
      <c r="O283" s="176" t="s">
        <v>637</v>
      </c>
      <c r="P283" s="177">
        <v>33</v>
      </c>
      <c r="Q283" s="178" t="s">
        <v>997</v>
      </c>
      <c r="R283" s="95" t="s">
        <v>1180</v>
      </c>
      <c r="S283" s="76">
        <f>IF(R283="U",T283/1.2,T283)</f>
        <v>65</v>
      </c>
      <c r="T283" s="77">
        <v>65</v>
      </c>
      <c r="U283" s="78"/>
      <c r="V283" s="79"/>
      <c r="W283" s="80">
        <f>V283*S283</f>
        <v>0</v>
      </c>
      <c r="X283" s="81">
        <f>V283*T283</f>
        <v>0</v>
      </c>
      <c r="Y283" s="59"/>
      <c r="Z283" s="82"/>
      <c r="AA283" s="83"/>
      <c r="AB283" s="84"/>
      <c r="AC283" s="85"/>
    </row>
    <row r="284" spans="1:29" ht="15.75" customHeight="1" x14ac:dyDescent="0.2">
      <c r="A284" s="64" t="s">
        <v>118</v>
      </c>
      <c r="B284" s="65" t="s">
        <v>119</v>
      </c>
      <c r="C284" s="66" t="s">
        <v>120</v>
      </c>
      <c r="D284" s="190" t="s">
        <v>416</v>
      </c>
      <c r="E284" s="191" t="s">
        <v>458</v>
      </c>
      <c r="F284" s="192"/>
      <c r="G284" s="193" t="s">
        <v>467</v>
      </c>
      <c r="H284" s="194" t="s">
        <v>468</v>
      </c>
      <c r="I284" s="68" t="s">
        <v>177</v>
      </c>
      <c r="J284" s="195">
        <v>2001</v>
      </c>
      <c r="K284" s="196">
        <v>0.75</v>
      </c>
      <c r="L284" s="197">
        <v>0</v>
      </c>
      <c r="M284" s="198" t="s">
        <v>615</v>
      </c>
      <c r="N284" s="199"/>
      <c r="O284" s="200"/>
      <c r="P284" s="201" t="s">
        <v>939</v>
      </c>
      <c r="Q284" s="202" t="s">
        <v>998</v>
      </c>
      <c r="R284" s="203" t="s">
        <v>1180</v>
      </c>
      <c r="S284" s="204">
        <f>IF(R284="U",T284/1.2,T284)</f>
        <v>65</v>
      </c>
      <c r="T284" s="205">
        <v>65</v>
      </c>
      <c r="U284" s="78"/>
      <c r="V284" s="206"/>
      <c r="W284" s="207">
        <f>V284*S284</f>
        <v>0</v>
      </c>
      <c r="X284" s="208">
        <f>V284*T284</f>
        <v>0</v>
      </c>
      <c r="Y284" s="59"/>
      <c r="Z284" s="82"/>
      <c r="AA284" s="83"/>
      <c r="AB284" s="84"/>
      <c r="AC284" s="85"/>
    </row>
    <row r="285" spans="1:29" ht="15.75" customHeight="1" x14ac:dyDescent="0.2">
      <c r="A285" s="64" t="s">
        <v>118</v>
      </c>
      <c r="B285" s="65" t="s">
        <v>119</v>
      </c>
      <c r="C285" s="66" t="s">
        <v>120</v>
      </c>
      <c r="D285" s="190" t="s">
        <v>416</v>
      </c>
      <c r="E285" s="191" t="s">
        <v>458</v>
      </c>
      <c r="F285" s="192"/>
      <c r="G285" s="193" t="s">
        <v>467</v>
      </c>
      <c r="H285" s="194" t="s">
        <v>468</v>
      </c>
      <c r="I285" s="68" t="s">
        <v>177</v>
      </c>
      <c r="J285" s="195">
        <v>2002</v>
      </c>
      <c r="K285" s="196">
        <v>0.75</v>
      </c>
      <c r="L285" s="197">
        <v>0</v>
      </c>
      <c r="M285" s="198" t="s">
        <v>615</v>
      </c>
      <c r="N285" s="199"/>
      <c r="O285" s="200"/>
      <c r="P285" s="201" t="s">
        <v>939</v>
      </c>
      <c r="Q285" s="202" t="s">
        <v>999</v>
      </c>
      <c r="R285" s="203" t="s">
        <v>1180</v>
      </c>
      <c r="S285" s="204">
        <f>IF(R285="U",T285/1.2,T285)</f>
        <v>60</v>
      </c>
      <c r="T285" s="205">
        <v>60</v>
      </c>
      <c r="U285" s="78"/>
      <c r="V285" s="206"/>
      <c r="W285" s="207"/>
      <c r="X285" s="208"/>
      <c r="Y285" s="59"/>
      <c r="Z285" s="82"/>
      <c r="AA285" s="83"/>
      <c r="AB285" s="84"/>
      <c r="AC285" s="85"/>
    </row>
    <row r="286" spans="1:29" ht="15.75" customHeight="1" x14ac:dyDescent="0.2">
      <c r="A286" s="64" t="s">
        <v>118</v>
      </c>
      <c r="B286" s="65" t="s">
        <v>119</v>
      </c>
      <c r="C286" s="66" t="s">
        <v>120</v>
      </c>
      <c r="D286" s="67" t="s">
        <v>416</v>
      </c>
      <c r="E286" s="68" t="s">
        <v>458</v>
      </c>
      <c r="F286" s="69"/>
      <c r="G286" s="70" t="s">
        <v>467</v>
      </c>
      <c r="H286" s="71" t="s">
        <v>468</v>
      </c>
      <c r="I286" s="68" t="s">
        <v>177</v>
      </c>
      <c r="J286" s="72">
        <v>2002</v>
      </c>
      <c r="K286" s="73">
        <v>1.5</v>
      </c>
      <c r="L286" s="74">
        <v>2</v>
      </c>
      <c r="M286" s="174" t="s">
        <v>615</v>
      </c>
      <c r="N286" s="175"/>
      <c r="O286" s="176"/>
      <c r="P286" s="177" t="s">
        <v>992</v>
      </c>
      <c r="Q286" s="178" t="s">
        <v>1000</v>
      </c>
      <c r="R286" s="75" t="s">
        <v>1180</v>
      </c>
      <c r="S286" s="76">
        <f>IF(R286="U",T286/1.2,T286)</f>
        <v>120</v>
      </c>
      <c r="T286" s="77">
        <v>120</v>
      </c>
      <c r="U286" s="78"/>
      <c r="V286" s="79"/>
      <c r="W286" s="80">
        <f>V286*S286</f>
        <v>0</v>
      </c>
      <c r="X286" s="81">
        <f>V286*T286</f>
        <v>0</v>
      </c>
      <c r="Y286" s="59"/>
      <c r="Z286" s="82"/>
      <c r="AA286" s="83"/>
      <c r="AB286" s="84"/>
      <c r="AC286" s="85"/>
    </row>
    <row r="287" spans="1:29" ht="15.75" customHeight="1" x14ac:dyDescent="0.2">
      <c r="A287" s="64" t="s">
        <v>118</v>
      </c>
      <c r="B287" s="65" t="s">
        <v>119</v>
      </c>
      <c r="C287" s="66" t="s">
        <v>120</v>
      </c>
      <c r="D287" s="190" t="s">
        <v>416</v>
      </c>
      <c r="E287" s="191" t="s">
        <v>458</v>
      </c>
      <c r="F287" s="192"/>
      <c r="G287" s="193" t="s">
        <v>467</v>
      </c>
      <c r="H287" s="194" t="s">
        <v>468</v>
      </c>
      <c r="I287" s="68" t="s">
        <v>177</v>
      </c>
      <c r="J287" s="195">
        <v>2003</v>
      </c>
      <c r="K287" s="196">
        <v>1.5</v>
      </c>
      <c r="L287" s="197">
        <v>0</v>
      </c>
      <c r="M287" s="198" t="s">
        <v>615</v>
      </c>
      <c r="N287" s="199"/>
      <c r="O287" s="200"/>
      <c r="P287" s="201" t="s">
        <v>1001</v>
      </c>
      <c r="Q287" s="202" t="s">
        <v>1002</v>
      </c>
      <c r="R287" s="203" t="s">
        <v>1180</v>
      </c>
      <c r="S287" s="204">
        <f>IF(R287="U",T287/1.2,T287)</f>
        <v>120</v>
      </c>
      <c r="T287" s="205">
        <v>120</v>
      </c>
      <c r="U287" s="78"/>
      <c r="V287" s="206"/>
      <c r="W287" s="207">
        <f>V287*S287</f>
        <v>0</v>
      </c>
      <c r="X287" s="208">
        <f>V287*T287</f>
        <v>0</v>
      </c>
      <c r="Y287" s="59"/>
      <c r="Z287" s="82"/>
      <c r="AA287" s="83"/>
      <c r="AB287" s="84"/>
      <c r="AC287" s="85"/>
    </row>
    <row r="288" spans="1:29" ht="15.75" customHeight="1" x14ac:dyDescent="0.2">
      <c r="A288" s="64" t="s">
        <v>118</v>
      </c>
      <c r="B288" s="65" t="s">
        <v>119</v>
      </c>
      <c r="C288" s="66" t="s">
        <v>120</v>
      </c>
      <c r="D288" s="190" t="s">
        <v>416</v>
      </c>
      <c r="E288" s="191" t="s">
        <v>458</v>
      </c>
      <c r="F288" s="192"/>
      <c r="G288" s="193" t="s">
        <v>467</v>
      </c>
      <c r="H288" s="194" t="s">
        <v>468</v>
      </c>
      <c r="I288" s="68" t="s">
        <v>177</v>
      </c>
      <c r="J288" s="195">
        <v>2004</v>
      </c>
      <c r="K288" s="196">
        <v>0.75</v>
      </c>
      <c r="L288" s="197">
        <v>0</v>
      </c>
      <c r="M288" s="198" t="s">
        <v>615</v>
      </c>
      <c r="N288" s="199"/>
      <c r="O288" s="200"/>
      <c r="P288" s="201" t="s">
        <v>939</v>
      </c>
      <c r="Q288" s="202" t="s">
        <v>1003</v>
      </c>
      <c r="R288" s="203" t="s">
        <v>1180</v>
      </c>
      <c r="S288" s="204">
        <f>IF(R288="U",T288/1.2,T288)</f>
        <v>60</v>
      </c>
      <c r="T288" s="205">
        <v>60</v>
      </c>
      <c r="U288" s="78"/>
      <c r="V288" s="206"/>
      <c r="W288" s="207">
        <f>V288*S288</f>
        <v>0</v>
      </c>
      <c r="X288" s="208">
        <f>V288*T288</f>
        <v>0</v>
      </c>
      <c r="Y288" s="59"/>
      <c r="Z288" s="82"/>
      <c r="AA288" s="83"/>
      <c r="AB288" s="84"/>
      <c r="AC288" s="85"/>
    </row>
    <row r="289" spans="1:29" ht="15.75" customHeight="1" x14ac:dyDescent="0.2">
      <c r="A289" s="64" t="s">
        <v>118</v>
      </c>
      <c r="B289" s="65" t="s">
        <v>119</v>
      </c>
      <c r="C289" s="66" t="s">
        <v>120</v>
      </c>
      <c r="D289" s="67" t="s">
        <v>416</v>
      </c>
      <c r="E289" s="68" t="s">
        <v>458</v>
      </c>
      <c r="F289" s="69"/>
      <c r="G289" s="70" t="s">
        <v>467</v>
      </c>
      <c r="H289" s="71" t="s">
        <v>468</v>
      </c>
      <c r="I289" s="68" t="s">
        <v>177</v>
      </c>
      <c r="J289" s="72">
        <v>2009</v>
      </c>
      <c r="K289" s="73">
        <v>0.75</v>
      </c>
      <c r="L289" s="74">
        <v>4</v>
      </c>
      <c r="M289" s="174" t="s">
        <v>614</v>
      </c>
      <c r="N289" s="175"/>
      <c r="O289" s="176"/>
      <c r="P289" s="177">
        <v>33</v>
      </c>
      <c r="Q289" s="178" t="s">
        <v>1004</v>
      </c>
      <c r="R289" s="95" t="s">
        <v>1180</v>
      </c>
      <c r="S289" s="76">
        <f>IF(R289="U",T289/1.2,T289)</f>
        <v>55</v>
      </c>
      <c r="T289" s="77">
        <v>55</v>
      </c>
      <c r="U289" s="78"/>
      <c r="V289" s="79"/>
      <c r="W289" s="80">
        <f>V289*S289</f>
        <v>0</v>
      </c>
      <c r="X289" s="81">
        <f>V289*T289</f>
        <v>0</v>
      </c>
      <c r="Y289" s="59"/>
      <c r="Z289" s="82"/>
      <c r="AA289" s="83"/>
      <c r="AB289" s="84"/>
      <c r="AC289" s="85"/>
    </row>
    <row r="290" spans="1:29" ht="15.75" customHeight="1" x14ac:dyDescent="0.2">
      <c r="A290" s="64" t="s">
        <v>118</v>
      </c>
      <c r="B290" s="65" t="s">
        <v>119</v>
      </c>
      <c r="C290" s="66" t="s">
        <v>120</v>
      </c>
      <c r="D290" s="190" t="s">
        <v>416</v>
      </c>
      <c r="E290" s="191" t="s">
        <v>458</v>
      </c>
      <c r="F290" s="192"/>
      <c r="G290" s="193" t="s">
        <v>467</v>
      </c>
      <c r="H290" s="194" t="s">
        <v>44</v>
      </c>
      <c r="I290" s="68" t="s">
        <v>177</v>
      </c>
      <c r="J290" s="195">
        <v>1997</v>
      </c>
      <c r="K290" s="196">
        <v>0.75</v>
      </c>
      <c r="L290" s="197">
        <v>0</v>
      </c>
      <c r="M290" s="198" t="s">
        <v>614</v>
      </c>
      <c r="N290" s="199"/>
      <c r="O290" s="200"/>
      <c r="P290" s="201">
        <v>33</v>
      </c>
      <c r="Q290" s="202" t="s">
        <v>1005</v>
      </c>
      <c r="R290" s="203" t="s">
        <v>1180</v>
      </c>
      <c r="S290" s="204">
        <f>IF(R290="U",T290/1.2,T290)</f>
        <v>250</v>
      </c>
      <c r="T290" s="205">
        <v>250</v>
      </c>
      <c r="U290" s="78"/>
      <c r="V290" s="206"/>
      <c r="W290" s="207"/>
      <c r="X290" s="208"/>
      <c r="Y290" s="59"/>
      <c r="Z290" s="82"/>
      <c r="AA290" s="83"/>
      <c r="AB290" s="84"/>
      <c r="AC290" s="85"/>
    </row>
    <row r="291" spans="1:29" ht="15.75" customHeight="1" x14ac:dyDescent="0.2">
      <c r="A291" s="64" t="s">
        <v>118</v>
      </c>
      <c r="B291" s="65" t="s">
        <v>119</v>
      </c>
      <c r="C291" s="66" t="s">
        <v>120</v>
      </c>
      <c r="D291" s="67" t="s">
        <v>416</v>
      </c>
      <c r="E291" s="68" t="s">
        <v>458</v>
      </c>
      <c r="F291" s="69"/>
      <c r="G291" s="70" t="s">
        <v>467</v>
      </c>
      <c r="H291" s="71" t="s">
        <v>44</v>
      </c>
      <c r="I291" s="68" t="s">
        <v>177</v>
      </c>
      <c r="J291" s="72">
        <v>2003</v>
      </c>
      <c r="K291" s="73">
        <v>0.75</v>
      </c>
      <c r="L291" s="74">
        <v>1</v>
      </c>
      <c r="M291" s="174" t="s">
        <v>614</v>
      </c>
      <c r="N291" s="175"/>
      <c r="O291" s="176"/>
      <c r="P291" s="177">
        <v>33</v>
      </c>
      <c r="Q291" s="178" t="s">
        <v>1006</v>
      </c>
      <c r="R291" s="95" t="s">
        <v>1180</v>
      </c>
      <c r="S291" s="76">
        <f>IF(R291="U",T291/1.2,T291)</f>
        <v>160</v>
      </c>
      <c r="T291" s="77">
        <v>160</v>
      </c>
      <c r="U291" s="78"/>
      <c r="V291" s="79"/>
      <c r="W291" s="80">
        <f>V291*S291</f>
        <v>0</v>
      </c>
      <c r="X291" s="81">
        <f>V291*T291</f>
        <v>0</v>
      </c>
      <c r="Y291" s="59"/>
      <c r="Z291" s="82"/>
      <c r="AA291" s="83"/>
      <c r="AB291" s="84"/>
      <c r="AC291" s="85"/>
    </row>
    <row r="292" spans="1:29" ht="15.75" customHeight="1" x14ac:dyDescent="0.2">
      <c r="A292" s="64" t="s">
        <v>118</v>
      </c>
      <c r="B292" s="65" t="s">
        <v>119</v>
      </c>
      <c r="C292" s="66" t="s">
        <v>120</v>
      </c>
      <c r="D292" s="190" t="s">
        <v>416</v>
      </c>
      <c r="E292" s="191" t="s">
        <v>458</v>
      </c>
      <c r="F292" s="192"/>
      <c r="G292" s="193" t="s">
        <v>467</v>
      </c>
      <c r="H292" s="194" t="s">
        <v>154</v>
      </c>
      <c r="I292" s="68" t="s">
        <v>154</v>
      </c>
      <c r="J292" s="195">
        <v>1994</v>
      </c>
      <c r="K292" s="196">
        <v>1.5</v>
      </c>
      <c r="L292" s="197">
        <v>0</v>
      </c>
      <c r="M292" s="198" t="s">
        <v>615</v>
      </c>
      <c r="N292" s="199"/>
      <c r="O292" s="200"/>
      <c r="P292" s="201" t="s">
        <v>1001</v>
      </c>
      <c r="Q292" s="202" t="s">
        <v>1007</v>
      </c>
      <c r="R292" s="203" t="s">
        <v>1180</v>
      </c>
      <c r="S292" s="204">
        <f>IF(R292="U",T292/1.2,T292)</f>
        <v>100</v>
      </c>
      <c r="T292" s="205">
        <v>100</v>
      </c>
      <c r="U292" s="78"/>
      <c r="V292" s="206"/>
      <c r="W292" s="207">
        <f>V292*S292</f>
        <v>0</v>
      </c>
      <c r="X292" s="208">
        <f>V292*T292</f>
        <v>0</v>
      </c>
      <c r="Y292" s="59"/>
      <c r="Z292" s="82"/>
      <c r="AA292" s="83"/>
      <c r="AB292" s="84"/>
      <c r="AC292" s="85"/>
    </row>
    <row r="293" spans="1:29" ht="15.75" customHeight="1" x14ac:dyDescent="0.2">
      <c r="A293" s="64" t="s">
        <v>118</v>
      </c>
      <c r="B293" s="65" t="s">
        <v>119</v>
      </c>
      <c r="C293" s="66" t="s">
        <v>120</v>
      </c>
      <c r="D293" s="67" t="s">
        <v>416</v>
      </c>
      <c r="E293" s="68" t="s">
        <v>458</v>
      </c>
      <c r="F293" s="69"/>
      <c r="G293" s="70" t="s">
        <v>467</v>
      </c>
      <c r="H293" s="71" t="s">
        <v>469</v>
      </c>
      <c r="I293" s="68" t="s">
        <v>177</v>
      </c>
      <c r="J293" s="72">
        <v>2007</v>
      </c>
      <c r="K293" s="73">
        <v>0.75</v>
      </c>
      <c r="L293" s="74">
        <v>1</v>
      </c>
      <c r="M293" s="174" t="s">
        <v>615</v>
      </c>
      <c r="N293" s="175"/>
      <c r="O293" s="176"/>
      <c r="P293" s="177" t="s">
        <v>939</v>
      </c>
      <c r="Q293" s="178" t="s">
        <v>1008</v>
      </c>
      <c r="R293" s="75" t="s">
        <v>1180</v>
      </c>
      <c r="S293" s="76">
        <f>IF(R293="U",T293/1.2,T293)</f>
        <v>75</v>
      </c>
      <c r="T293" s="77">
        <v>75</v>
      </c>
      <c r="U293" s="78"/>
      <c r="V293" s="79"/>
      <c r="W293" s="80">
        <f>V293*S293</f>
        <v>0</v>
      </c>
      <c r="X293" s="81">
        <f>V293*T293</f>
        <v>0</v>
      </c>
      <c r="Y293" s="59"/>
      <c r="Z293" s="82"/>
      <c r="AA293" s="83"/>
      <c r="AB293" s="84"/>
      <c r="AC293" s="85"/>
    </row>
    <row r="294" spans="1:29" ht="15.75" customHeight="1" x14ac:dyDescent="0.2">
      <c r="A294" s="64" t="s">
        <v>118</v>
      </c>
      <c r="B294" s="65" t="s">
        <v>119</v>
      </c>
      <c r="C294" s="66" t="s">
        <v>120</v>
      </c>
      <c r="D294" s="67" t="s">
        <v>416</v>
      </c>
      <c r="E294" s="68" t="s">
        <v>458</v>
      </c>
      <c r="F294" s="69"/>
      <c r="G294" s="70" t="s">
        <v>467</v>
      </c>
      <c r="H294" s="71" t="s">
        <v>470</v>
      </c>
      <c r="I294" s="68" t="s">
        <v>177</v>
      </c>
      <c r="J294" s="72">
        <v>2007</v>
      </c>
      <c r="K294" s="73">
        <v>0.75</v>
      </c>
      <c r="L294" s="74">
        <v>7</v>
      </c>
      <c r="M294" s="174" t="s">
        <v>615</v>
      </c>
      <c r="N294" s="175"/>
      <c r="O294" s="176"/>
      <c r="P294" s="177">
        <v>31</v>
      </c>
      <c r="Q294" s="178" t="s">
        <v>1009</v>
      </c>
      <c r="R294" s="75" t="s">
        <v>1180</v>
      </c>
      <c r="S294" s="76">
        <f>IF(R294="U",T294/1.2,T294)</f>
        <v>30</v>
      </c>
      <c r="T294" s="77">
        <v>30</v>
      </c>
      <c r="U294" s="78"/>
      <c r="V294" s="79"/>
      <c r="W294" s="80">
        <f>V294*S294</f>
        <v>0</v>
      </c>
      <c r="X294" s="81">
        <f>V294*T294</f>
        <v>0</v>
      </c>
      <c r="Y294" s="59"/>
      <c r="Z294" s="82"/>
      <c r="AA294" s="83"/>
      <c r="AB294" s="84"/>
      <c r="AC294" s="85"/>
    </row>
    <row r="295" spans="1:29" ht="15.75" customHeight="1" x14ac:dyDescent="0.2">
      <c r="A295" s="64" t="s">
        <v>118</v>
      </c>
      <c r="B295" s="65" t="s">
        <v>119</v>
      </c>
      <c r="C295" s="66" t="s">
        <v>120</v>
      </c>
      <c r="D295" s="67" t="s">
        <v>416</v>
      </c>
      <c r="E295" s="68" t="s">
        <v>458</v>
      </c>
      <c r="F295" s="69"/>
      <c r="G295" s="70" t="s">
        <v>471</v>
      </c>
      <c r="H295" s="71" t="s">
        <v>472</v>
      </c>
      <c r="I295" s="68" t="s">
        <v>177</v>
      </c>
      <c r="J295" s="72">
        <v>2009</v>
      </c>
      <c r="K295" s="73">
        <v>1.5</v>
      </c>
      <c r="L295" s="74">
        <v>2</v>
      </c>
      <c r="M295" s="174" t="s">
        <v>615</v>
      </c>
      <c r="N295" s="175"/>
      <c r="O295" s="176"/>
      <c r="P295" s="177" t="s">
        <v>1010</v>
      </c>
      <c r="Q295" s="178" t="s">
        <v>1011</v>
      </c>
      <c r="R295" s="75" t="s">
        <v>1180</v>
      </c>
      <c r="S295" s="76">
        <f>IF(R295="U",T295/1.2,T295)</f>
        <v>70</v>
      </c>
      <c r="T295" s="77">
        <v>70</v>
      </c>
      <c r="U295" s="78"/>
      <c r="V295" s="79"/>
      <c r="W295" s="80">
        <f>V295*S295</f>
        <v>0</v>
      </c>
      <c r="X295" s="81">
        <f>V295*T295</f>
        <v>0</v>
      </c>
      <c r="Y295" s="59"/>
      <c r="Z295" s="82"/>
      <c r="AA295" s="83"/>
      <c r="AB295" s="84"/>
      <c r="AC295" s="85"/>
    </row>
    <row r="296" spans="1:29" ht="15.75" customHeight="1" x14ac:dyDescent="0.2">
      <c r="A296" s="64" t="s">
        <v>118</v>
      </c>
      <c r="B296" s="65" t="s">
        <v>119</v>
      </c>
      <c r="C296" s="66" t="s">
        <v>120</v>
      </c>
      <c r="D296" s="67" t="s">
        <v>416</v>
      </c>
      <c r="E296" s="68" t="s">
        <v>458</v>
      </c>
      <c r="F296" s="69"/>
      <c r="G296" s="70" t="s">
        <v>473</v>
      </c>
      <c r="H296" s="71" t="s">
        <v>474</v>
      </c>
      <c r="I296" s="68" t="s">
        <v>177</v>
      </c>
      <c r="J296" s="72">
        <v>2011</v>
      </c>
      <c r="K296" s="73">
        <v>1.5</v>
      </c>
      <c r="L296" s="74">
        <v>1</v>
      </c>
      <c r="M296" s="174" t="s">
        <v>614</v>
      </c>
      <c r="N296" s="175"/>
      <c r="O296" s="176"/>
      <c r="P296" s="177" t="s">
        <v>1012</v>
      </c>
      <c r="Q296" s="178" t="s">
        <v>1013</v>
      </c>
      <c r="R296" s="75" t="s">
        <v>1180</v>
      </c>
      <c r="S296" s="76">
        <f>IF(R296="U",T296/1.2,T296)</f>
        <v>40</v>
      </c>
      <c r="T296" s="77">
        <v>40</v>
      </c>
      <c r="U296" s="78"/>
      <c r="V296" s="79"/>
      <c r="W296" s="80">
        <f>V296*S296</f>
        <v>0</v>
      </c>
      <c r="X296" s="81">
        <f>V296*T296</f>
        <v>0</v>
      </c>
      <c r="Y296" s="59"/>
      <c r="Z296" s="82"/>
      <c r="AA296" s="83"/>
      <c r="AB296" s="84"/>
      <c r="AC296" s="85"/>
    </row>
    <row r="297" spans="1:29" ht="15.75" customHeight="1" x14ac:dyDescent="0.2">
      <c r="A297" s="64" t="s">
        <v>118</v>
      </c>
      <c r="B297" s="65" t="s">
        <v>119</v>
      </c>
      <c r="C297" s="66" t="s">
        <v>120</v>
      </c>
      <c r="D297" s="67" t="s">
        <v>416</v>
      </c>
      <c r="E297" s="68" t="s">
        <v>458</v>
      </c>
      <c r="F297" s="69"/>
      <c r="G297" s="70" t="s">
        <v>473</v>
      </c>
      <c r="H297" s="71" t="s">
        <v>474</v>
      </c>
      <c r="I297" s="68" t="s">
        <v>177</v>
      </c>
      <c r="J297" s="72">
        <v>2013</v>
      </c>
      <c r="K297" s="73">
        <v>0.75</v>
      </c>
      <c r="L297" s="74">
        <v>1</v>
      </c>
      <c r="M297" s="174" t="s">
        <v>615</v>
      </c>
      <c r="N297" s="175"/>
      <c r="O297" s="176"/>
      <c r="P297" s="177">
        <v>37</v>
      </c>
      <c r="Q297" s="178" t="s">
        <v>1014</v>
      </c>
      <c r="R297" s="75" t="s">
        <v>1180</v>
      </c>
      <c r="S297" s="76">
        <f>IF(R297="U",T297/1.2,T297)</f>
        <v>15</v>
      </c>
      <c r="T297" s="77">
        <v>15</v>
      </c>
      <c r="U297" s="78"/>
      <c r="V297" s="79"/>
      <c r="W297" s="80">
        <f>V297*S297</f>
        <v>0</v>
      </c>
      <c r="X297" s="81">
        <f>V297*T297</f>
        <v>0</v>
      </c>
      <c r="Y297" s="59"/>
      <c r="Z297" s="82"/>
      <c r="AA297" s="83"/>
      <c r="AB297" s="84"/>
      <c r="AC297" s="85"/>
    </row>
    <row r="298" spans="1:29" ht="15.75" customHeight="1" x14ac:dyDescent="0.2">
      <c r="A298" s="64" t="s">
        <v>118</v>
      </c>
      <c r="B298" s="65" t="s">
        <v>119</v>
      </c>
      <c r="C298" s="66" t="s">
        <v>120</v>
      </c>
      <c r="D298" s="67" t="s">
        <v>416</v>
      </c>
      <c r="E298" s="68" t="s">
        <v>458</v>
      </c>
      <c r="F298" s="69"/>
      <c r="G298" s="70" t="s">
        <v>473</v>
      </c>
      <c r="H298" s="71" t="s">
        <v>475</v>
      </c>
      <c r="I298" s="68" t="s">
        <v>177</v>
      </c>
      <c r="J298" s="72">
        <v>2020</v>
      </c>
      <c r="K298" s="73">
        <v>0.75</v>
      </c>
      <c r="L298" s="74">
        <v>2</v>
      </c>
      <c r="M298" s="174" t="s">
        <v>615</v>
      </c>
      <c r="N298" s="175"/>
      <c r="O298" s="176"/>
      <c r="P298" s="177">
        <v>37</v>
      </c>
      <c r="Q298" s="178" t="s">
        <v>1015</v>
      </c>
      <c r="R298" s="75" t="s">
        <v>1180</v>
      </c>
      <c r="S298" s="76">
        <f>IF(R298="U",T298/1.2,T298)</f>
        <v>15</v>
      </c>
      <c r="T298" s="77">
        <v>15</v>
      </c>
      <c r="U298" s="78"/>
      <c r="V298" s="79"/>
      <c r="W298" s="80">
        <f>V298*S298</f>
        <v>0</v>
      </c>
      <c r="X298" s="81">
        <f>V298*T298</f>
        <v>0</v>
      </c>
      <c r="Y298" s="59"/>
      <c r="Z298" s="82"/>
      <c r="AA298" s="83"/>
      <c r="AB298" s="84"/>
      <c r="AC298" s="85"/>
    </row>
    <row r="299" spans="1:29" ht="15.75" customHeight="1" x14ac:dyDescent="0.2">
      <c r="A299" s="64" t="s">
        <v>118</v>
      </c>
      <c r="B299" s="65" t="s">
        <v>119</v>
      </c>
      <c r="C299" s="66" t="s">
        <v>120</v>
      </c>
      <c r="D299" s="190" t="s">
        <v>416</v>
      </c>
      <c r="E299" s="191" t="s">
        <v>458</v>
      </c>
      <c r="F299" s="192"/>
      <c r="G299" s="193" t="s">
        <v>476</v>
      </c>
      <c r="H299" s="194" t="s">
        <v>477</v>
      </c>
      <c r="I299" s="68" t="s">
        <v>177</v>
      </c>
      <c r="J299" s="195">
        <v>2007</v>
      </c>
      <c r="K299" s="196">
        <v>0.75</v>
      </c>
      <c r="L299" s="197">
        <v>0</v>
      </c>
      <c r="M299" s="198" t="s">
        <v>614</v>
      </c>
      <c r="N299" s="199"/>
      <c r="O299" s="200" t="s">
        <v>632</v>
      </c>
      <c r="P299" s="201">
        <v>3</v>
      </c>
      <c r="Q299" s="202" t="s">
        <v>1016</v>
      </c>
      <c r="R299" s="203" t="s">
        <v>1180</v>
      </c>
      <c r="S299" s="204">
        <f>IF(R299="U",T299/1.2,T299)</f>
        <v>60</v>
      </c>
      <c r="T299" s="205">
        <v>60</v>
      </c>
      <c r="U299" s="78"/>
      <c r="V299" s="206"/>
      <c r="W299" s="207">
        <f>V299*S299</f>
        <v>0</v>
      </c>
      <c r="X299" s="208">
        <f>V299*T299</f>
        <v>0</v>
      </c>
      <c r="Y299" s="59"/>
      <c r="Z299" s="82"/>
      <c r="AA299" s="83"/>
      <c r="AB299" s="84"/>
      <c r="AC299" s="85"/>
    </row>
    <row r="300" spans="1:29" ht="15.75" customHeight="1" x14ac:dyDescent="0.2">
      <c r="A300" s="64" t="s">
        <v>118</v>
      </c>
      <c r="B300" s="65" t="s">
        <v>119</v>
      </c>
      <c r="C300" s="66" t="s">
        <v>120</v>
      </c>
      <c r="D300" s="67" t="s">
        <v>416</v>
      </c>
      <c r="E300" s="68" t="s">
        <v>458</v>
      </c>
      <c r="F300" s="69"/>
      <c r="G300" s="70" t="s">
        <v>476</v>
      </c>
      <c r="H300" s="71" t="s">
        <v>477</v>
      </c>
      <c r="I300" s="68" t="s">
        <v>177</v>
      </c>
      <c r="J300" s="72">
        <v>2009</v>
      </c>
      <c r="K300" s="73">
        <v>0.75</v>
      </c>
      <c r="L300" s="74">
        <v>2</v>
      </c>
      <c r="M300" s="174" t="s">
        <v>614</v>
      </c>
      <c r="N300" s="175"/>
      <c r="O300" s="176" t="s">
        <v>632</v>
      </c>
      <c r="P300" s="177">
        <v>3</v>
      </c>
      <c r="Q300" s="178" t="s">
        <v>1017</v>
      </c>
      <c r="R300" s="75" t="s">
        <v>1180</v>
      </c>
      <c r="S300" s="76">
        <f>IF(R300="U",T300/1.2,T300)</f>
        <v>60</v>
      </c>
      <c r="T300" s="77">
        <v>60</v>
      </c>
      <c r="U300" s="78"/>
      <c r="V300" s="79"/>
      <c r="W300" s="80">
        <f>V300*S300</f>
        <v>0</v>
      </c>
      <c r="X300" s="81">
        <f>V300*T300</f>
        <v>0</v>
      </c>
      <c r="Y300" s="59"/>
      <c r="Z300" s="82"/>
      <c r="AA300" s="83"/>
      <c r="AB300" s="84"/>
      <c r="AC300" s="85"/>
    </row>
    <row r="301" spans="1:29" ht="15.75" customHeight="1" x14ac:dyDescent="0.2">
      <c r="A301" s="64" t="s">
        <v>118</v>
      </c>
      <c r="B301" s="65" t="s">
        <v>119</v>
      </c>
      <c r="C301" s="66" t="s">
        <v>120</v>
      </c>
      <c r="D301" s="67" t="s">
        <v>416</v>
      </c>
      <c r="E301" s="68" t="s">
        <v>458</v>
      </c>
      <c r="F301" s="69"/>
      <c r="G301" s="70" t="s">
        <v>476</v>
      </c>
      <c r="H301" s="71" t="s">
        <v>478</v>
      </c>
      <c r="I301" s="68" t="s">
        <v>177</v>
      </c>
      <c r="J301" s="72">
        <v>2007</v>
      </c>
      <c r="K301" s="73">
        <v>0.75</v>
      </c>
      <c r="L301" s="74">
        <v>1</v>
      </c>
      <c r="M301" s="174" t="s">
        <v>614</v>
      </c>
      <c r="N301" s="175"/>
      <c r="O301" s="176" t="s">
        <v>661</v>
      </c>
      <c r="P301" s="177">
        <v>2</v>
      </c>
      <c r="Q301" s="178" t="s">
        <v>1018</v>
      </c>
      <c r="R301" s="75" t="s">
        <v>1180</v>
      </c>
      <c r="S301" s="76">
        <f>IF(R301="U",T301/1.2,T301)</f>
        <v>190</v>
      </c>
      <c r="T301" s="77">
        <v>190</v>
      </c>
      <c r="U301" s="78"/>
      <c r="V301" s="79"/>
      <c r="W301" s="80">
        <f>V301*S301</f>
        <v>0</v>
      </c>
      <c r="X301" s="81">
        <f>V301*T301</f>
        <v>0</v>
      </c>
      <c r="Y301" s="59"/>
      <c r="Z301" s="82"/>
      <c r="AA301" s="83"/>
      <c r="AB301" s="84"/>
      <c r="AC301" s="85"/>
    </row>
    <row r="302" spans="1:29" ht="15.75" customHeight="1" x14ac:dyDescent="0.2">
      <c r="A302" s="64" t="s">
        <v>118</v>
      </c>
      <c r="B302" s="65" t="s">
        <v>119</v>
      </c>
      <c r="C302" s="66" t="s">
        <v>120</v>
      </c>
      <c r="D302" s="67" t="s">
        <v>416</v>
      </c>
      <c r="E302" s="68" t="s">
        <v>458</v>
      </c>
      <c r="F302" s="69"/>
      <c r="G302" s="70" t="s">
        <v>476</v>
      </c>
      <c r="H302" s="71" t="s">
        <v>478</v>
      </c>
      <c r="I302" s="68" t="s">
        <v>177</v>
      </c>
      <c r="J302" s="72">
        <v>2007</v>
      </c>
      <c r="K302" s="73">
        <v>0.75</v>
      </c>
      <c r="L302" s="74">
        <v>3</v>
      </c>
      <c r="M302" s="174" t="s">
        <v>614</v>
      </c>
      <c r="N302" s="175"/>
      <c r="O302" s="176" t="s">
        <v>632</v>
      </c>
      <c r="P302" s="177">
        <v>2</v>
      </c>
      <c r="Q302" s="178" t="s">
        <v>1019</v>
      </c>
      <c r="R302" s="75" t="s">
        <v>1180</v>
      </c>
      <c r="S302" s="76">
        <f>IF(R302="U",T302/1.2,T302)</f>
        <v>190</v>
      </c>
      <c r="T302" s="77">
        <v>190</v>
      </c>
      <c r="U302" s="78"/>
      <c r="V302" s="79"/>
      <c r="W302" s="80">
        <f>V302*S302</f>
        <v>0</v>
      </c>
      <c r="X302" s="81">
        <f>V302*T302</f>
        <v>0</v>
      </c>
      <c r="Y302" s="59"/>
      <c r="Z302" s="82"/>
      <c r="AA302" s="83"/>
      <c r="AB302" s="84"/>
      <c r="AC302" s="85"/>
    </row>
    <row r="303" spans="1:29" ht="15.75" customHeight="1" x14ac:dyDescent="0.2">
      <c r="A303" s="64" t="s">
        <v>118</v>
      </c>
      <c r="B303" s="65" t="s">
        <v>333</v>
      </c>
      <c r="C303" s="66" t="s">
        <v>120</v>
      </c>
      <c r="D303" s="67" t="s">
        <v>416</v>
      </c>
      <c r="E303" s="68" t="s">
        <v>458</v>
      </c>
      <c r="F303" s="69"/>
      <c r="G303" s="70" t="s">
        <v>479</v>
      </c>
      <c r="H303" s="71" t="s">
        <v>480</v>
      </c>
      <c r="I303" s="68" t="s">
        <v>177</v>
      </c>
      <c r="J303" s="72">
        <v>2014</v>
      </c>
      <c r="K303" s="73">
        <v>0.75</v>
      </c>
      <c r="L303" s="74">
        <v>1</v>
      </c>
      <c r="M303" s="174" t="s">
        <v>615</v>
      </c>
      <c r="N303" s="175"/>
      <c r="O303" s="176"/>
      <c r="P303" s="177">
        <v>25</v>
      </c>
      <c r="Q303" s="178" t="s">
        <v>1020</v>
      </c>
      <c r="R303" s="75" t="s">
        <v>1180</v>
      </c>
      <c r="S303" s="76">
        <f>IF(R303="U",T303/1.2,T303)</f>
        <v>15</v>
      </c>
      <c r="T303" s="77">
        <v>15</v>
      </c>
      <c r="U303" s="78"/>
      <c r="V303" s="79"/>
      <c r="W303" s="80">
        <f>V303*S303</f>
        <v>0</v>
      </c>
      <c r="X303" s="81">
        <f>V303*T303</f>
        <v>0</v>
      </c>
      <c r="Y303" s="59"/>
      <c r="Z303" s="82"/>
      <c r="AA303" s="83"/>
      <c r="AB303" s="84"/>
      <c r="AC303" s="85"/>
    </row>
    <row r="304" spans="1:29" ht="15.75" customHeight="1" x14ac:dyDescent="0.2">
      <c r="A304" s="64" t="s">
        <v>118</v>
      </c>
      <c r="B304" s="65" t="s">
        <v>127</v>
      </c>
      <c r="C304" s="66" t="s">
        <v>120</v>
      </c>
      <c r="D304" s="67" t="s">
        <v>416</v>
      </c>
      <c r="E304" s="68" t="s">
        <v>458</v>
      </c>
      <c r="F304" s="69"/>
      <c r="G304" s="70" t="s">
        <v>481</v>
      </c>
      <c r="H304" s="71" t="s">
        <v>482</v>
      </c>
      <c r="I304" s="68" t="s">
        <v>152</v>
      </c>
      <c r="J304" s="72">
        <v>2000</v>
      </c>
      <c r="K304" s="73">
        <v>1.5</v>
      </c>
      <c r="L304" s="74">
        <v>1</v>
      </c>
      <c r="M304" s="174">
        <v>-1.5</v>
      </c>
      <c r="N304" s="175"/>
      <c r="O304" s="176"/>
      <c r="P304" s="177" t="s">
        <v>941</v>
      </c>
      <c r="Q304" s="178" t="s">
        <v>1021</v>
      </c>
      <c r="R304" s="75" t="s">
        <v>1180</v>
      </c>
      <c r="S304" s="76">
        <f>IF(R304="U",T304/1.2,T304)</f>
        <v>150</v>
      </c>
      <c r="T304" s="77">
        <v>150</v>
      </c>
      <c r="U304" s="78"/>
      <c r="V304" s="79"/>
      <c r="W304" s="80">
        <f>V304*S304</f>
        <v>0</v>
      </c>
      <c r="X304" s="81">
        <f>V304*T304</f>
        <v>0</v>
      </c>
      <c r="Y304" s="59"/>
      <c r="Z304" s="82"/>
      <c r="AA304" s="83"/>
      <c r="AB304" s="84"/>
      <c r="AC304" s="85"/>
    </row>
    <row r="305" spans="1:29" ht="15.75" customHeight="1" x14ac:dyDescent="0.2">
      <c r="A305" s="64" t="s">
        <v>118</v>
      </c>
      <c r="B305" s="65" t="s">
        <v>119</v>
      </c>
      <c r="C305" s="66" t="s">
        <v>120</v>
      </c>
      <c r="D305" s="67" t="s">
        <v>416</v>
      </c>
      <c r="E305" s="68" t="s">
        <v>483</v>
      </c>
      <c r="F305" s="69"/>
      <c r="G305" s="70" t="s">
        <v>484</v>
      </c>
      <c r="H305" s="71" t="s">
        <v>485</v>
      </c>
      <c r="I305" s="68" t="s">
        <v>436</v>
      </c>
      <c r="J305" s="72">
        <v>2009</v>
      </c>
      <c r="K305" s="73">
        <v>0.75</v>
      </c>
      <c r="L305" s="74">
        <v>5</v>
      </c>
      <c r="M305" s="174" t="s">
        <v>615</v>
      </c>
      <c r="N305" s="175"/>
      <c r="O305" s="176"/>
      <c r="P305" s="177">
        <v>16</v>
      </c>
      <c r="Q305" s="178" t="s">
        <v>1022</v>
      </c>
      <c r="R305" s="75" t="s">
        <v>1180</v>
      </c>
      <c r="S305" s="76">
        <f>IF(R305="U",T305/1.2,T305)</f>
        <v>20</v>
      </c>
      <c r="T305" s="77">
        <v>20</v>
      </c>
      <c r="U305" s="78"/>
      <c r="V305" s="79"/>
      <c r="W305" s="80">
        <f>V305*S305</f>
        <v>0</v>
      </c>
      <c r="X305" s="81">
        <f>V305*T305</f>
        <v>0</v>
      </c>
      <c r="Y305" s="59"/>
      <c r="Z305" s="82"/>
      <c r="AA305" s="83"/>
      <c r="AB305" s="84"/>
      <c r="AC305" s="85"/>
    </row>
    <row r="306" spans="1:29" ht="15.75" customHeight="1" x14ac:dyDescent="0.2">
      <c r="A306" s="64" t="s">
        <v>118</v>
      </c>
      <c r="B306" s="65" t="s">
        <v>119</v>
      </c>
      <c r="C306" s="66" t="s">
        <v>120</v>
      </c>
      <c r="D306" s="190" t="s">
        <v>416</v>
      </c>
      <c r="E306" s="191" t="s">
        <v>483</v>
      </c>
      <c r="F306" s="192"/>
      <c r="G306" s="193" t="s">
        <v>484</v>
      </c>
      <c r="H306" s="194" t="s">
        <v>486</v>
      </c>
      <c r="I306" s="68" t="s">
        <v>436</v>
      </c>
      <c r="J306" s="195">
        <v>1998</v>
      </c>
      <c r="K306" s="196">
        <v>0.75</v>
      </c>
      <c r="L306" s="197">
        <v>0</v>
      </c>
      <c r="M306" s="198" t="s">
        <v>615</v>
      </c>
      <c r="N306" s="199"/>
      <c r="O306" s="200"/>
      <c r="P306" s="201">
        <v>17</v>
      </c>
      <c r="Q306" s="202" t="s">
        <v>1023</v>
      </c>
      <c r="R306" s="203" t="s">
        <v>1180</v>
      </c>
      <c r="S306" s="204">
        <f>IF(R306="U",T306/1.2,T306)</f>
        <v>70</v>
      </c>
      <c r="T306" s="205">
        <v>70</v>
      </c>
      <c r="U306" s="78"/>
      <c r="V306" s="206"/>
      <c r="W306" s="207"/>
      <c r="X306" s="208"/>
      <c r="Y306" s="59"/>
      <c r="Z306" s="82"/>
      <c r="AA306" s="83"/>
      <c r="AB306" s="84"/>
      <c r="AC306" s="85"/>
    </row>
    <row r="307" spans="1:29" ht="15.75" customHeight="1" x14ac:dyDescent="0.2">
      <c r="A307" s="64" t="s">
        <v>118</v>
      </c>
      <c r="B307" s="65" t="s">
        <v>119</v>
      </c>
      <c r="C307" s="66" t="s">
        <v>120</v>
      </c>
      <c r="D307" s="190" t="s">
        <v>416</v>
      </c>
      <c r="E307" s="191" t="s">
        <v>483</v>
      </c>
      <c r="F307" s="192"/>
      <c r="G307" s="193" t="s">
        <v>484</v>
      </c>
      <c r="H307" s="194" t="s">
        <v>486</v>
      </c>
      <c r="I307" s="68" t="s">
        <v>436</v>
      </c>
      <c r="J307" s="195">
        <v>1999</v>
      </c>
      <c r="K307" s="196">
        <v>0.75</v>
      </c>
      <c r="L307" s="197">
        <v>0</v>
      </c>
      <c r="M307" s="198" t="s">
        <v>615</v>
      </c>
      <c r="N307" s="199"/>
      <c r="O307" s="200"/>
      <c r="P307" s="201">
        <v>17</v>
      </c>
      <c r="Q307" s="202" t="s">
        <v>1024</v>
      </c>
      <c r="R307" s="203" t="s">
        <v>1180</v>
      </c>
      <c r="S307" s="204">
        <f>IF(R307="U",T307/1.2,T307)</f>
        <v>80</v>
      </c>
      <c r="T307" s="205">
        <v>80</v>
      </c>
      <c r="U307" s="78"/>
      <c r="V307" s="206"/>
      <c r="W307" s="207"/>
      <c r="X307" s="208"/>
      <c r="Y307" s="59"/>
      <c r="Z307" s="82"/>
      <c r="AA307" s="83"/>
      <c r="AB307" s="84"/>
      <c r="AC307" s="85"/>
    </row>
    <row r="308" spans="1:29" ht="15.75" customHeight="1" x14ac:dyDescent="0.2">
      <c r="A308" s="64" t="s">
        <v>118</v>
      </c>
      <c r="B308" s="65" t="s">
        <v>119</v>
      </c>
      <c r="C308" s="66" t="s">
        <v>120</v>
      </c>
      <c r="D308" s="190" t="s">
        <v>416</v>
      </c>
      <c r="E308" s="191" t="s">
        <v>483</v>
      </c>
      <c r="F308" s="192"/>
      <c r="G308" s="193" t="s">
        <v>484</v>
      </c>
      <c r="H308" s="194" t="s">
        <v>486</v>
      </c>
      <c r="I308" s="68" t="s">
        <v>436</v>
      </c>
      <c r="J308" s="195">
        <v>2000</v>
      </c>
      <c r="K308" s="196">
        <v>0.75</v>
      </c>
      <c r="L308" s="197">
        <v>0</v>
      </c>
      <c r="M308" s="198" t="s">
        <v>615</v>
      </c>
      <c r="N308" s="199"/>
      <c r="O308" s="200"/>
      <c r="P308" s="201">
        <v>17</v>
      </c>
      <c r="Q308" s="202" t="s">
        <v>1025</v>
      </c>
      <c r="R308" s="203" t="s">
        <v>1180</v>
      </c>
      <c r="S308" s="204">
        <f>IF(R308="U",T308/1.2,T308)</f>
        <v>75</v>
      </c>
      <c r="T308" s="205">
        <v>75</v>
      </c>
      <c r="U308" s="78"/>
      <c r="V308" s="206"/>
      <c r="W308" s="207"/>
      <c r="X308" s="208"/>
      <c r="Y308" s="59"/>
      <c r="Z308" s="82"/>
      <c r="AA308" s="83"/>
      <c r="AB308" s="84"/>
      <c r="AC308" s="85"/>
    </row>
    <row r="309" spans="1:29" ht="15.75" customHeight="1" x14ac:dyDescent="0.2">
      <c r="A309" s="64" t="s">
        <v>118</v>
      </c>
      <c r="B309" s="65" t="s">
        <v>119</v>
      </c>
      <c r="C309" s="66" t="s">
        <v>120</v>
      </c>
      <c r="D309" s="190" t="s">
        <v>416</v>
      </c>
      <c r="E309" s="191" t="s">
        <v>483</v>
      </c>
      <c r="F309" s="192"/>
      <c r="G309" s="193" t="s">
        <v>484</v>
      </c>
      <c r="H309" s="194" t="s">
        <v>486</v>
      </c>
      <c r="I309" s="68" t="s">
        <v>436</v>
      </c>
      <c r="J309" s="195">
        <v>2012</v>
      </c>
      <c r="K309" s="196">
        <v>0.75</v>
      </c>
      <c r="L309" s="197">
        <v>0</v>
      </c>
      <c r="M309" s="198" t="s">
        <v>615</v>
      </c>
      <c r="N309" s="199"/>
      <c r="O309" s="200"/>
      <c r="P309" s="201">
        <v>17</v>
      </c>
      <c r="Q309" s="202" t="s">
        <v>1026</v>
      </c>
      <c r="R309" s="203" t="s">
        <v>1180</v>
      </c>
      <c r="S309" s="204">
        <f>IF(R309="U",T309/1.2,T309)</f>
        <v>55</v>
      </c>
      <c r="T309" s="205">
        <v>55</v>
      </c>
      <c r="U309" s="78"/>
      <c r="V309" s="206"/>
      <c r="W309" s="207"/>
      <c r="X309" s="208"/>
      <c r="Y309" s="59"/>
      <c r="Z309" s="82"/>
      <c r="AA309" s="83"/>
      <c r="AB309" s="84"/>
      <c r="AC309" s="85"/>
    </row>
    <row r="310" spans="1:29" ht="15.75" customHeight="1" x14ac:dyDescent="0.2">
      <c r="A310" s="64" t="s">
        <v>118</v>
      </c>
      <c r="B310" s="65" t="s">
        <v>127</v>
      </c>
      <c r="C310" s="66" t="s">
        <v>120</v>
      </c>
      <c r="D310" s="67" t="s">
        <v>416</v>
      </c>
      <c r="E310" s="68" t="s">
        <v>487</v>
      </c>
      <c r="F310" s="69"/>
      <c r="G310" s="70" t="s">
        <v>488</v>
      </c>
      <c r="H310" s="71" t="s">
        <v>489</v>
      </c>
      <c r="I310" s="68" t="s">
        <v>152</v>
      </c>
      <c r="J310" s="72">
        <v>2005</v>
      </c>
      <c r="K310" s="73">
        <v>1.5</v>
      </c>
      <c r="L310" s="74">
        <v>1</v>
      </c>
      <c r="M310" s="174">
        <v>-1.5</v>
      </c>
      <c r="N310" s="175"/>
      <c r="O310" s="176"/>
      <c r="P310" s="177" t="s">
        <v>941</v>
      </c>
      <c r="Q310" s="178" t="s">
        <v>1027</v>
      </c>
      <c r="R310" s="75" t="s">
        <v>1180</v>
      </c>
      <c r="S310" s="76">
        <f>IF(R310="U",T310/1.2,T310)</f>
        <v>90</v>
      </c>
      <c r="T310" s="77">
        <v>90</v>
      </c>
      <c r="U310" s="78"/>
      <c r="V310" s="79"/>
      <c r="W310" s="80">
        <f>V310*S310</f>
        <v>0</v>
      </c>
      <c r="X310" s="81">
        <f>V310*T310</f>
        <v>0</v>
      </c>
      <c r="Y310" s="59"/>
      <c r="Z310" s="82"/>
      <c r="AA310" s="83"/>
      <c r="AB310" s="84"/>
      <c r="AC310" s="85"/>
    </row>
    <row r="311" spans="1:29" ht="15.75" customHeight="1" x14ac:dyDescent="0.2">
      <c r="A311" s="64" t="s">
        <v>118</v>
      </c>
      <c r="B311" s="65" t="s">
        <v>127</v>
      </c>
      <c r="C311" s="66" t="s">
        <v>120</v>
      </c>
      <c r="D311" s="67" t="s">
        <v>416</v>
      </c>
      <c r="E311" s="68" t="s">
        <v>487</v>
      </c>
      <c r="F311" s="69"/>
      <c r="G311" s="70" t="s">
        <v>490</v>
      </c>
      <c r="H311" s="71" t="s">
        <v>491</v>
      </c>
      <c r="I311" s="68" t="s">
        <v>152</v>
      </c>
      <c r="J311" s="72">
        <v>2017</v>
      </c>
      <c r="K311" s="73">
        <v>0.75</v>
      </c>
      <c r="L311" s="74">
        <v>4</v>
      </c>
      <c r="M311" s="174" t="s">
        <v>615</v>
      </c>
      <c r="N311" s="175"/>
      <c r="O311" s="176"/>
      <c r="P311" s="177" t="s">
        <v>882</v>
      </c>
      <c r="Q311" s="178" t="s">
        <v>1028</v>
      </c>
      <c r="R311" s="75" t="s">
        <v>1180</v>
      </c>
      <c r="S311" s="76">
        <f>IF(R311="U",T311/1.2,T311)</f>
        <v>110</v>
      </c>
      <c r="T311" s="77">
        <v>110</v>
      </c>
      <c r="U311" s="78"/>
      <c r="V311" s="79"/>
      <c r="W311" s="80">
        <f>V311*S311</f>
        <v>0</v>
      </c>
      <c r="X311" s="81">
        <f>V311*T311</f>
        <v>0</v>
      </c>
      <c r="Y311" s="59"/>
      <c r="Z311" s="82"/>
      <c r="AA311" s="83"/>
      <c r="AB311" s="84"/>
      <c r="AC311" s="85"/>
    </row>
    <row r="312" spans="1:29" ht="15.75" customHeight="1" x14ac:dyDescent="0.2">
      <c r="A312" s="64" t="s">
        <v>118</v>
      </c>
      <c r="B312" s="65" t="s">
        <v>127</v>
      </c>
      <c r="C312" s="66" t="s">
        <v>120</v>
      </c>
      <c r="D312" s="67" t="s">
        <v>416</v>
      </c>
      <c r="E312" s="68" t="s">
        <v>487</v>
      </c>
      <c r="F312" s="69"/>
      <c r="G312" s="70" t="s">
        <v>490</v>
      </c>
      <c r="H312" s="71" t="s">
        <v>492</v>
      </c>
      <c r="I312" s="68" t="s">
        <v>152</v>
      </c>
      <c r="J312" s="72">
        <v>2014</v>
      </c>
      <c r="K312" s="73">
        <v>0.75</v>
      </c>
      <c r="L312" s="74">
        <v>6</v>
      </c>
      <c r="M312" s="174" t="s">
        <v>615</v>
      </c>
      <c r="N312" s="175"/>
      <c r="O312" s="176"/>
      <c r="P312" s="177" t="s">
        <v>882</v>
      </c>
      <c r="Q312" s="178" t="s">
        <v>1029</v>
      </c>
      <c r="R312" s="95" t="s">
        <v>1180</v>
      </c>
      <c r="S312" s="76">
        <f>IF(R312="U",T312/1.2,T312)</f>
        <v>67</v>
      </c>
      <c r="T312" s="77">
        <v>67</v>
      </c>
      <c r="U312" s="78"/>
      <c r="V312" s="79"/>
      <c r="W312" s="80">
        <f>V312*S312</f>
        <v>0</v>
      </c>
      <c r="X312" s="81">
        <f>V312*T312</f>
        <v>0</v>
      </c>
      <c r="Y312" s="59"/>
      <c r="Z312" s="82"/>
      <c r="AA312" s="83"/>
      <c r="AB312" s="84"/>
      <c r="AC312" s="85"/>
    </row>
    <row r="313" spans="1:29" ht="15.75" customHeight="1" x14ac:dyDescent="0.2">
      <c r="A313" s="64" t="s">
        <v>118</v>
      </c>
      <c r="B313" s="65" t="s">
        <v>127</v>
      </c>
      <c r="C313" s="66" t="s">
        <v>120</v>
      </c>
      <c r="D313" s="67" t="s">
        <v>416</v>
      </c>
      <c r="E313" s="68" t="s">
        <v>487</v>
      </c>
      <c r="F313" s="69"/>
      <c r="G313" s="70" t="s">
        <v>493</v>
      </c>
      <c r="H313" s="71" t="s">
        <v>494</v>
      </c>
      <c r="I313" s="68" t="s">
        <v>152</v>
      </c>
      <c r="J313" s="72">
        <v>2013</v>
      </c>
      <c r="K313" s="73">
        <v>0.75</v>
      </c>
      <c r="L313" s="74">
        <v>3</v>
      </c>
      <c r="M313" s="174" t="s">
        <v>615</v>
      </c>
      <c r="N313" s="175"/>
      <c r="O313" s="176"/>
      <c r="P313" s="177">
        <v>35</v>
      </c>
      <c r="Q313" s="178" t="s">
        <v>1030</v>
      </c>
      <c r="R313" s="75" t="s">
        <v>1180</v>
      </c>
      <c r="S313" s="76">
        <f>IF(R313="U",T313/1.2,T313)</f>
        <v>47</v>
      </c>
      <c r="T313" s="77">
        <v>47</v>
      </c>
      <c r="U313" s="78"/>
      <c r="V313" s="79"/>
      <c r="W313" s="80">
        <f>V313*S313</f>
        <v>0</v>
      </c>
      <c r="X313" s="81">
        <f>V313*T313</f>
        <v>0</v>
      </c>
      <c r="Y313" s="59"/>
      <c r="Z313" s="82"/>
      <c r="AA313" s="83"/>
      <c r="AB313" s="84"/>
      <c r="AC313" s="85"/>
    </row>
    <row r="314" spans="1:29" ht="15.75" customHeight="1" x14ac:dyDescent="0.2">
      <c r="A314" s="64" t="s">
        <v>118</v>
      </c>
      <c r="B314" s="65" t="s">
        <v>127</v>
      </c>
      <c r="C314" s="66" t="s">
        <v>120</v>
      </c>
      <c r="D314" s="67" t="s">
        <v>416</v>
      </c>
      <c r="E314" s="68" t="s">
        <v>487</v>
      </c>
      <c r="F314" s="69"/>
      <c r="G314" s="70" t="s">
        <v>493</v>
      </c>
      <c r="H314" s="71" t="s">
        <v>495</v>
      </c>
      <c r="I314" s="68" t="s">
        <v>430</v>
      </c>
      <c r="J314" s="72">
        <v>2017</v>
      </c>
      <c r="K314" s="73">
        <v>0.75</v>
      </c>
      <c r="L314" s="74">
        <v>5</v>
      </c>
      <c r="M314" s="174" t="s">
        <v>615</v>
      </c>
      <c r="N314" s="175"/>
      <c r="O314" s="176"/>
      <c r="P314" s="177" t="s">
        <v>1031</v>
      </c>
      <c r="Q314" s="178" t="s">
        <v>1032</v>
      </c>
      <c r="R314" s="95" t="s">
        <v>1181</v>
      </c>
      <c r="S314" s="76">
        <f>IF(R314="U",T314/1.2,T314)</f>
        <v>15.833333333333334</v>
      </c>
      <c r="T314" s="77">
        <v>19</v>
      </c>
      <c r="U314" s="78"/>
      <c r="V314" s="79"/>
      <c r="W314" s="80">
        <f>V314*S314</f>
        <v>0</v>
      </c>
      <c r="X314" s="81">
        <f>V314*T314</f>
        <v>0</v>
      </c>
      <c r="Y314" s="59"/>
      <c r="Z314" s="82"/>
      <c r="AA314" s="83"/>
      <c r="AB314" s="84"/>
      <c r="AC314" s="85"/>
    </row>
    <row r="315" spans="1:29" ht="15.75" customHeight="1" x14ac:dyDescent="0.2">
      <c r="A315" s="64" t="s">
        <v>118</v>
      </c>
      <c r="B315" s="65" t="s">
        <v>127</v>
      </c>
      <c r="C315" s="66" t="s">
        <v>120</v>
      </c>
      <c r="D315" s="67" t="s">
        <v>416</v>
      </c>
      <c r="E315" s="68" t="s">
        <v>487</v>
      </c>
      <c r="F315" s="69"/>
      <c r="G315" s="70" t="s">
        <v>496</v>
      </c>
      <c r="H315" s="71" t="s">
        <v>497</v>
      </c>
      <c r="I315" s="68" t="s">
        <v>430</v>
      </c>
      <c r="J315" s="72">
        <v>2000</v>
      </c>
      <c r="K315" s="73">
        <v>1.5</v>
      </c>
      <c r="L315" s="74">
        <v>1</v>
      </c>
      <c r="M315" s="174" t="s">
        <v>615</v>
      </c>
      <c r="N315" s="175"/>
      <c r="O315" s="176"/>
      <c r="P315" s="177" t="s">
        <v>955</v>
      </c>
      <c r="Q315" s="178" t="s">
        <v>1033</v>
      </c>
      <c r="R315" s="75" t="s">
        <v>1180</v>
      </c>
      <c r="S315" s="76">
        <f>IF(R315="U",T315/1.2,T315)</f>
        <v>190</v>
      </c>
      <c r="T315" s="77">
        <v>190</v>
      </c>
      <c r="U315" s="78"/>
      <c r="V315" s="79"/>
      <c r="W315" s="80">
        <f>V315*S315</f>
        <v>0</v>
      </c>
      <c r="X315" s="81">
        <f>V315*T315</f>
        <v>0</v>
      </c>
      <c r="Y315" s="59"/>
      <c r="Z315" s="82"/>
      <c r="AA315" s="83"/>
      <c r="AB315" s="84"/>
      <c r="AC315" s="85"/>
    </row>
    <row r="316" spans="1:29" ht="15.75" customHeight="1" x14ac:dyDescent="0.2">
      <c r="A316" s="64" t="s">
        <v>118</v>
      </c>
      <c r="B316" s="65" t="s">
        <v>127</v>
      </c>
      <c r="C316" s="66" t="s">
        <v>120</v>
      </c>
      <c r="D316" s="190" t="s">
        <v>416</v>
      </c>
      <c r="E316" s="191" t="s">
        <v>487</v>
      </c>
      <c r="F316" s="192"/>
      <c r="G316" s="193" t="s">
        <v>496</v>
      </c>
      <c r="H316" s="194" t="s">
        <v>497</v>
      </c>
      <c r="I316" s="68" t="s">
        <v>430</v>
      </c>
      <c r="J316" s="195">
        <v>2001</v>
      </c>
      <c r="K316" s="196">
        <v>1.5</v>
      </c>
      <c r="L316" s="197">
        <v>0</v>
      </c>
      <c r="M316" s="198" t="s">
        <v>615</v>
      </c>
      <c r="N316" s="199"/>
      <c r="O316" s="200"/>
      <c r="P316" s="201" t="s">
        <v>955</v>
      </c>
      <c r="Q316" s="202" t="s">
        <v>1034</v>
      </c>
      <c r="R316" s="203" t="s">
        <v>1180</v>
      </c>
      <c r="S316" s="204">
        <f>IF(R316="U",T316/1.2,T316)</f>
        <v>180</v>
      </c>
      <c r="T316" s="205">
        <v>180</v>
      </c>
      <c r="U316" s="78"/>
      <c r="V316" s="206"/>
      <c r="W316" s="207">
        <f>V316*S316</f>
        <v>0</v>
      </c>
      <c r="X316" s="208">
        <f>V316*T316</f>
        <v>0</v>
      </c>
      <c r="Y316" s="59"/>
      <c r="Z316" s="82"/>
      <c r="AA316" s="83"/>
      <c r="AB316" s="84"/>
      <c r="AC316" s="85"/>
    </row>
    <row r="317" spans="1:29" ht="15.75" customHeight="1" x14ac:dyDescent="0.2">
      <c r="A317" s="64" t="s">
        <v>118</v>
      </c>
      <c r="B317" s="65" t="s">
        <v>127</v>
      </c>
      <c r="C317" s="66" t="s">
        <v>120</v>
      </c>
      <c r="D317" s="67" t="s">
        <v>416</v>
      </c>
      <c r="E317" s="68" t="s">
        <v>487</v>
      </c>
      <c r="F317" s="69"/>
      <c r="G317" s="70" t="s">
        <v>496</v>
      </c>
      <c r="H317" s="71" t="s">
        <v>497</v>
      </c>
      <c r="I317" s="68" t="s">
        <v>430</v>
      </c>
      <c r="J317" s="72">
        <v>2003</v>
      </c>
      <c r="K317" s="73">
        <v>1.5</v>
      </c>
      <c r="L317" s="74">
        <v>1</v>
      </c>
      <c r="M317" s="174" t="s">
        <v>615</v>
      </c>
      <c r="N317" s="175"/>
      <c r="O317" s="176"/>
      <c r="P317" s="177" t="s">
        <v>955</v>
      </c>
      <c r="Q317" s="178" t="s">
        <v>1035</v>
      </c>
      <c r="R317" s="75" t="s">
        <v>1180</v>
      </c>
      <c r="S317" s="76">
        <f>IF(R317="U",T317/1.2,T317)</f>
        <v>160</v>
      </c>
      <c r="T317" s="77">
        <v>160</v>
      </c>
      <c r="U317" s="78"/>
      <c r="V317" s="79"/>
      <c r="W317" s="80">
        <f>V317*S317</f>
        <v>0</v>
      </c>
      <c r="X317" s="81">
        <f>V317*T317</f>
        <v>0</v>
      </c>
      <c r="Y317" s="59"/>
      <c r="Z317" s="82"/>
      <c r="AA317" s="83"/>
      <c r="AB317" s="84"/>
      <c r="AC317" s="85"/>
    </row>
    <row r="318" spans="1:29" ht="15.75" customHeight="1" x14ac:dyDescent="0.2">
      <c r="A318" s="64" t="s">
        <v>118</v>
      </c>
      <c r="B318" s="65" t="s">
        <v>127</v>
      </c>
      <c r="C318" s="66" t="s">
        <v>120</v>
      </c>
      <c r="D318" s="190" t="s">
        <v>416</v>
      </c>
      <c r="E318" s="191" t="s">
        <v>487</v>
      </c>
      <c r="F318" s="192"/>
      <c r="G318" s="193" t="s">
        <v>496</v>
      </c>
      <c r="H318" s="194" t="s">
        <v>497</v>
      </c>
      <c r="I318" s="68" t="s">
        <v>430</v>
      </c>
      <c r="J318" s="195">
        <v>2011</v>
      </c>
      <c r="K318" s="196">
        <v>0.75</v>
      </c>
      <c r="L318" s="197">
        <v>0</v>
      </c>
      <c r="M318" s="198" t="s">
        <v>615</v>
      </c>
      <c r="N318" s="199"/>
      <c r="O318" s="200"/>
      <c r="P318" s="201">
        <v>12</v>
      </c>
      <c r="Q318" s="202" t="s">
        <v>1036</v>
      </c>
      <c r="R318" s="203" t="s">
        <v>1180</v>
      </c>
      <c r="S318" s="204">
        <f>IF(R318="U",T318/1.2,T318)</f>
        <v>110</v>
      </c>
      <c r="T318" s="205">
        <v>110</v>
      </c>
      <c r="U318" s="78"/>
      <c r="V318" s="206"/>
      <c r="W318" s="207">
        <f>V318*S318</f>
        <v>0</v>
      </c>
      <c r="X318" s="208">
        <f>V318*T318</f>
        <v>0</v>
      </c>
      <c r="Y318" s="59"/>
      <c r="Z318" s="82"/>
      <c r="AA318" s="83"/>
      <c r="AB318" s="84"/>
      <c r="AC318" s="85"/>
    </row>
    <row r="319" spans="1:29" ht="15.75" customHeight="1" x14ac:dyDescent="0.2">
      <c r="A319" s="64" t="s">
        <v>118</v>
      </c>
      <c r="B319" s="65" t="s">
        <v>127</v>
      </c>
      <c r="C319" s="66" t="s">
        <v>120</v>
      </c>
      <c r="D319" s="190" t="s">
        <v>416</v>
      </c>
      <c r="E319" s="191" t="s">
        <v>498</v>
      </c>
      <c r="F319" s="192"/>
      <c r="G319" s="193" t="s">
        <v>499</v>
      </c>
      <c r="H319" s="194" t="s">
        <v>500</v>
      </c>
      <c r="I319" s="68" t="s">
        <v>132</v>
      </c>
      <c r="J319" s="195">
        <v>2005</v>
      </c>
      <c r="K319" s="196">
        <v>0.75</v>
      </c>
      <c r="L319" s="197">
        <v>0</v>
      </c>
      <c r="M319" s="198" t="s">
        <v>615</v>
      </c>
      <c r="N319" s="199"/>
      <c r="O319" s="200"/>
      <c r="P319" s="201" t="s">
        <v>932</v>
      </c>
      <c r="Q319" s="202" t="s">
        <v>1037</v>
      </c>
      <c r="R319" s="203" t="s">
        <v>1180</v>
      </c>
      <c r="S319" s="204">
        <f>IF(R319="U",T319/1.2,T319)</f>
        <v>55</v>
      </c>
      <c r="T319" s="205">
        <v>55</v>
      </c>
      <c r="U319" s="78"/>
      <c r="V319" s="206"/>
      <c r="W319" s="207"/>
      <c r="X319" s="208"/>
      <c r="Y319" s="59"/>
      <c r="Z319" s="82"/>
      <c r="AA319" s="83"/>
      <c r="AB319" s="84"/>
      <c r="AC319" s="85"/>
    </row>
    <row r="320" spans="1:29" ht="15.75" customHeight="1" x14ac:dyDescent="0.2">
      <c r="A320" s="64" t="s">
        <v>118</v>
      </c>
      <c r="B320" s="65" t="s">
        <v>127</v>
      </c>
      <c r="C320" s="66" t="s">
        <v>501</v>
      </c>
      <c r="D320" s="67" t="s">
        <v>416</v>
      </c>
      <c r="E320" s="68" t="s">
        <v>498</v>
      </c>
      <c r="F320" s="69"/>
      <c r="G320" s="70" t="s">
        <v>502</v>
      </c>
      <c r="H320" s="71" t="s">
        <v>503</v>
      </c>
      <c r="I320" s="68" t="s">
        <v>428</v>
      </c>
      <c r="J320" s="72">
        <v>2006</v>
      </c>
      <c r="K320" s="73">
        <v>1.5</v>
      </c>
      <c r="L320" s="74">
        <v>2</v>
      </c>
      <c r="M320" s="174" t="s">
        <v>615</v>
      </c>
      <c r="N320" s="175"/>
      <c r="O320" s="176"/>
      <c r="P320" s="177" t="s">
        <v>934</v>
      </c>
      <c r="Q320" s="178" t="s">
        <v>1038</v>
      </c>
      <c r="R320" s="95" t="s">
        <v>1180</v>
      </c>
      <c r="S320" s="76">
        <f>IF(R320="U",T320/1.2,T320)</f>
        <v>160</v>
      </c>
      <c r="T320" s="77">
        <v>160</v>
      </c>
      <c r="U320" s="78"/>
      <c r="V320" s="79"/>
      <c r="W320" s="80">
        <f>V320*S320</f>
        <v>0</v>
      </c>
      <c r="X320" s="81">
        <f>V320*T320</f>
        <v>0</v>
      </c>
      <c r="Y320" s="59"/>
      <c r="Z320" s="82"/>
      <c r="AA320" s="83"/>
      <c r="AB320" s="84"/>
      <c r="AC320" s="85"/>
    </row>
    <row r="321" spans="1:29" ht="15.75" customHeight="1" x14ac:dyDescent="0.2">
      <c r="A321" s="64" t="s">
        <v>118</v>
      </c>
      <c r="B321" s="65" t="s">
        <v>127</v>
      </c>
      <c r="C321" s="66" t="s">
        <v>120</v>
      </c>
      <c r="D321" s="67" t="s">
        <v>416</v>
      </c>
      <c r="E321" s="68" t="s">
        <v>498</v>
      </c>
      <c r="F321" s="69"/>
      <c r="G321" s="70" t="s">
        <v>502</v>
      </c>
      <c r="H321" s="71" t="s">
        <v>504</v>
      </c>
      <c r="I321" s="68" t="s">
        <v>423</v>
      </c>
      <c r="J321" s="72">
        <v>2009</v>
      </c>
      <c r="K321" s="73">
        <v>0.75</v>
      </c>
      <c r="L321" s="74">
        <v>2</v>
      </c>
      <c r="M321" s="174" t="s">
        <v>615</v>
      </c>
      <c r="N321" s="175"/>
      <c r="O321" s="176"/>
      <c r="P321" s="177">
        <v>39</v>
      </c>
      <c r="Q321" s="178" t="s">
        <v>1039</v>
      </c>
      <c r="R321" s="95" t="s">
        <v>1180</v>
      </c>
      <c r="S321" s="76">
        <f>IF(R321="U",T321/1.2,T321)</f>
        <v>75</v>
      </c>
      <c r="T321" s="77">
        <v>75</v>
      </c>
      <c r="U321" s="78"/>
      <c r="V321" s="79"/>
      <c r="W321" s="80">
        <f>V321*S321</f>
        <v>0</v>
      </c>
      <c r="X321" s="81">
        <f>V321*T321</f>
        <v>0</v>
      </c>
      <c r="Y321" s="59"/>
      <c r="Z321" s="82"/>
      <c r="AA321" s="83"/>
      <c r="AB321" s="84"/>
      <c r="AC321" s="85"/>
    </row>
    <row r="322" spans="1:29" ht="15.75" customHeight="1" x14ac:dyDescent="0.2">
      <c r="A322" s="64" t="s">
        <v>118</v>
      </c>
      <c r="B322" s="65" t="s">
        <v>127</v>
      </c>
      <c r="C322" s="66" t="s">
        <v>120</v>
      </c>
      <c r="D322" s="67" t="s">
        <v>416</v>
      </c>
      <c r="E322" s="68" t="s">
        <v>498</v>
      </c>
      <c r="F322" s="69"/>
      <c r="G322" s="70" t="s">
        <v>502</v>
      </c>
      <c r="H322" s="71" t="s">
        <v>505</v>
      </c>
      <c r="I322" s="68" t="s">
        <v>423</v>
      </c>
      <c r="J322" s="72">
        <v>1993</v>
      </c>
      <c r="K322" s="73">
        <v>0.75</v>
      </c>
      <c r="L322" s="74">
        <v>1</v>
      </c>
      <c r="M322" s="174" t="s">
        <v>615</v>
      </c>
      <c r="N322" s="175"/>
      <c r="O322" s="176"/>
      <c r="P322" s="177">
        <v>9</v>
      </c>
      <c r="Q322" s="178" t="s">
        <v>1040</v>
      </c>
      <c r="R322" s="95" t="s">
        <v>1180</v>
      </c>
      <c r="S322" s="76">
        <f>IF(R322="U",T322/1.2,T322)</f>
        <v>85</v>
      </c>
      <c r="T322" s="77">
        <v>85</v>
      </c>
      <c r="U322" s="78"/>
      <c r="V322" s="79"/>
      <c r="W322" s="80">
        <f>V322*S322</f>
        <v>0</v>
      </c>
      <c r="X322" s="81">
        <f>V322*T322</f>
        <v>0</v>
      </c>
      <c r="Y322" s="59"/>
      <c r="Z322" s="82"/>
      <c r="AA322" s="83"/>
      <c r="AB322" s="84"/>
      <c r="AC322" s="85"/>
    </row>
    <row r="323" spans="1:29" ht="15.75" customHeight="1" x14ac:dyDescent="0.2">
      <c r="A323" s="64" t="s">
        <v>118</v>
      </c>
      <c r="B323" s="65" t="s">
        <v>127</v>
      </c>
      <c r="C323" s="66" t="s">
        <v>120</v>
      </c>
      <c r="D323" s="67" t="s">
        <v>416</v>
      </c>
      <c r="E323" s="68" t="s">
        <v>498</v>
      </c>
      <c r="F323" s="69"/>
      <c r="G323" s="70" t="s">
        <v>502</v>
      </c>
      <c r="H323" s="71" t="s">
        <v>505</v>
      </c>
      <c r="I323" s="68" t="s">
        <v>428</v>
      </c>
      <c r="J323" s="72">
        <v>2003</v>
      </c>
      <c r="K323" s="73">
        <v>1.5</v>
      </c>
      <c r="L323" s="74">
        <v>2</v>
      </c>
      <c r="M323" s="174" t="s">
        <v>615</v>
      </c>
      <c r="N323" s="175"/>
      <c r="O323" s="176"/>
      <c r="P323" s="177" t="s">
        <v>992</v>
      </c>
      <c r="Q323" s="178" t="s">
        <v>1041</v>
      </c>
      <c r="R323" s="75" t="s">
        <v>1180</v>
      </c>
      <c r="S323" s="76">
        <f>IF(R323="U",T323/1.2,T323)</f>
        <v>160</v>
      </c>
      <c r="T323" s="77">
        <v>160</v>
      </c>
      <c r="U323" s="78"/>
      <c r="V323" s="79"/>
      <c r="W323" s="80">
        <f>V323*S323</f>
        <v>0</v>
      </c>
      <c r="X323" s="81">
        <f>V323*T323</f>
        <v>0</v>
      </c>
      <c r="Y323" s="59"/>
      <c r="Z323" s="82"/>
      <c r="AA323" s="83"/>
      <c r="AB323" s="84"/>
      <c r="AC323" s="85"/>
    </row>
    <row r="324" spans="1:29" ht="15.75" customHeight="1" x14ac:dyDescent="0.2">
      <c r="A324" s="64" t="s">
        <v>118</v>
      </c>
      <c r="B324" s="65" t="s">
        <v>127</v>
      </c>
      <c r="C324" s="66" t="s">
        <v>120</v>
      </c>
      <c r="D324" s="67" t="s">
        <v>416</v>
      </c>
      <c r="E324" s="68" t="s">
        <v>498</v>
      </c>
      <c r="F324" s="69"/>
      <c r="G324" s="70" t="s">
        <v>502</v>
      </c>
      <c r="H324" s="71" t="s">
        <v>505</v>
      </c>
      <c r="I324" s="68" t="s">
        <v>423</v>
      </c>
      <c r="J324" s="72">
        <v>2011</v>
      </c>
      <c r="K324" s="73">
        <v>0.75</v>
      </c>
      <c r="L324" s="74">
        <v>3</v>
      </c>
      <c r="M324" s="174" t="s">
        <v>615</v>
      </c>
      <c r="N324" s="175"/>
      <c r="O324" s="176"/>
      <c r="P324" s="177">
        <v>10</v>
      </c>
      <c r="Q324" s="178" t="s">
        <v>1042</v>
      </c>
      <c r="R324" s="95" t="s">
        <v>1180</v>
      </c>
      <c r="S324" s="76">
        <f>IF(R324="U",T324/1.2,T324)</f>
        <v>50</v>
      </c>
      <c r="T324" s="77">
        <v>50</v>
      </c>
      <c r="U324" s="78"/>
      <c r="V324" s="79"/>
      <c r="W324" s="80">
        <f>V324*S324</f>
        <v>0</v>
      </c>
      <c r="X324" s="81">
        <f>V324*T324</f>
        <v>0</v>
      </c>
      <c r="Y324" s="59"/>
      <c r="Z324" s="82"/>
      <c r="AA324" s="83"/>
      <c r="AB324" s="84"/>
      <c r="AC324" s="85"/>
    </row>
    <row r="325" spans="1:29" ht="15.75" customHeight="1" x14ac:dyDescent="0.2">
      <c r="A325" s="64" t="s">
        <v>118</v>
      </c>
      <c r="B325" s="65" t="s">
        <v>127</v>
      </c>
      <c r="C325" s="66" t="s">
        <v>120</v>
      </c>
      <c r="D325" s="67" t="s">
        <v>416</v>
      </c>
      <c r="E325" s="68" t="s">
        <v>498</v>
      </c>
      <c r="F325" s="69"/>
      <c r="G325" s="70" t="s">
        <v>502</v>
      </c>
      <c r="H325" s="71" t="s">
        <v>506</v>
      </c>
      <c r="I325" s="68" t="s">
        <v>423</v>
      </c>
      <c r="J325" s="72">
        <v>1998</v>
      </c>
      <c r="K325" s="73">
        <v>0.75</v>
      </c>
      <c r="L325" s="74">
        <v>2</v>
      </c>
      <c r="M325" s="174" t="s">
        <v>615</v>
      </c>
      <c r="N325" s="175"/>
      <c r="O325" s="176"/>
      <c r="P325" s="177">
        <v>9</v>
      </c>
      <c r="Q325" s="178" t="s">
        <v>1043</v>
      </c>
      <c r="R325" s="95" t="s">
        <v>1180</v>
      </c>
      <c r="S325" s="76">
        <f>IF(R325="U",T325/1.2,T325)</f>
        <v>90</v>
      </c>
      <c r="T325" s="77">
        <v>90</v>
      </c>
      <c r="U325" s="78"/>
      <c r="V325" s="79"/>
      <c r="W325" s="80">
        <f>V325*S325</f>
        <v>0</v>
      </c>
      <c r="X325" s="81">
        <f>V325*T325</f>
        <v>0</v>
      </c>
      <c r="Y325" s="59"/>
      <c r="Z325" s="82"/>
      <c r="AA325" s="83"/>
      <c r="AB325" s="84"/>
      <c r="AC325" s="85"/>
    </row>
    <row r="326" spans="1:29" ht="15.75" customHeight="1" x14ac:dyDescent="0.2">
      <c r="A326" s="64" t="s">
        <v>118</v>
      </c>
      <c r="B326" s="65" t="s">
        <v>119</v>
      </c>
      <c r="C326" s="66" t="s">
        <v>120</v>
      </c>
      <c r="D326" s="67" t="s">
        <v>416</v>
      </c>
      <c r="E326" s="68" t="s">
        <v>498</v>
      </c>
      <c r="F326" s="69"/>
      <c r="G326" s="70" t="s">
        <v>502</v>
      </c>
      <c r="H326" s="71" t="s">
        <v>507</v>
      </c>
      <c r="I326" s="68" t="s">
        <v>423</v>
      </c>
      <c r="J326" s="72">
        <v>2012</v>
      </c>
      <c r="K326" s="73">
        <v>0.75</v>
      </c>
      <c r="L326" s="74">
        <v>3</v>
      </c>
      <c r="M326" s="174" t="s">
        <v>615</v>
      </c>
      <c r="N326" s="175"/>
      <c r="O326" s="176"/>
      <c r="P326" s="177">
        <v>38</v>
      </c>
      <c r="Q326" s="178" t="s">
        <v>1044</v>
      </c>
      <c r="R326" s="95" t="s">
        <v>1180</v>
      </c>
      <c r="S326" s="76">
        <f>IF(R326="U",T326/1.2,T326)</f>
        <v>25</v>
      </c>
      <c r="T326" s="77">
        <v>25</v>
      </c>
      <c r="U326" s="78"/>
      <c r="V326" s="79"/>
      <c r="W326" s="80">
        <f>V326*S326</f>
        <v>0</v>
      </c>
      <c r="X326" s="81">
        <f>V326*T326</f>
        <v>0</v>
      </c>
      <c r="Y326" s="59"/>
      <c r="Z326" s="82"/>
      <c r="AA326" s="83"/>
      <c r="AB326" s="84"/>
      <c r="AC326" s="85"/>
    </row>
    <row r="327" spans="1:29" ht="15.75" customHeight="1" x14ac:dyDescent="0.2">
      <c r="A327" s="64" t="s">
        <v>118</v>
      </c>
      <c r="B327" s="65" t="s">
        <v>127</v>
      </c>
      <c r="C327" s="66" t="s">
        <v>120</v>
      </c>
      <c r="D327" s="67" t="s">
        <v>416</v>
      </c>
      <c r="E327" s="68" t="s">
        <v>498</v>
      </c>
      <c r="F327" s="69"/>
      <c r="G327" s="70" t="s">
        <v>502</v>
      </c>
      <c r="H327" s="71" t="s">
        <v>508</v>
      </c>
      <c r="I327" s="68" t="s">
        <v>132</v>
      </c>
      <c r="J327" s="72">
        <v>2000</v>
      </c>
      <c r="K327" s="73">
        <v>0.75</v>
      </c>
      <c r="L327" s="74">
        <v>1</v>
      </c>
      <c r="M327" s="174">
        <v>-0.5</v>
      </c>
      <c r="N327" s="175"/>
      <c r="O327" s="176"/>
      <c r="P327" s="177">
        <v>10</v>
      </c>
      <c r="Q327" s="178" t="s">
        <v>1045</v>
      </c>
      <c r="R327" s="95" t="s">
        <v>1180</v>
      </c>
      <c r="S327" s="76">
        <f>IF(R327="U",T327/1.2,T327)</f>
        <v>400</v>
      </c>
      <c r="T327" s="77">
        <v>400</v>
      </c>
      <c r="U327" s="78"/>
      <c r="V327" s="79"/>
      <c r="W327" s="80">
        <f>V327*S327</f>
        <v>0</v>
      </c>
      <c r="X327" s="81">
        <f>V327*T327</f>
        <v>0</v>
      </c>
      <c r="Y327" s="59"/>
      <c r="Z327" s="82"/>
      <c r="AA327" s="83"/>
      <c r="AB327" s="84"/>
      <c r="AC327" s="85"/>
    </row>
    <row r="328" spans="1:29" ht="15.75" customHeight="1" x14ac:dyDescent="0.2">
      <c r="A328" s="64" t="s">
        <v>118</v>
      </c>
      <c r="B328" s="65" t="s">
        <v>127</v>
      </c>
      <c r="C328" s="66" t="s">
        <v>120</v>
      </c>
      <c r="D328" s="67" t="s">
        <v>416</v>
      </c>
      <c r="E328" s="68" t="s">
        <v>498</v>
      </c>
      <c r="F328" s="69"/>
      <c r="G328" s="70" t="s">
        <v>502</v>
      </c>
      <c r="H328" s="71" t="s">
        <v>508</v>
      </c>
      <c r="I328" s="68" t="s">
        <v>132</v>
      </c>
      <c r="J328" s="72">
        <v>2009</v>
      </c>
      <c r="K328" s="73">
        <v>1.5</v>
      </c>
      <c r="L328" s="74">
        <v>1</v>
      </c>
      <c r="M328" s="174" t="s">
        <v>614</v>
      </c>
      <c r="N328" s="175"/>
      <c r="O328" s="176"/>
      <c r="P328" s="177" t="s">
        <v>948</v>
      </c>
      <c r="Q328" s="178" t="s">
        <v>1046</v>
      </c>
      <c r="R328" s="95" t="s">
        <v>1180</v>
      </c>
      <c r="S328" s="76">
        <f>IF(R328="U",T328/1.2,T328)</f>
        <v>630</v>
      </c>
      <c r="T328" s="77">
        <v>630</v>
      </c>
      <c r="U328" s="78"/>
      <c r="V328" s="79"/>
      <c r="W328" s="80">
        <f>V328*S328</f>
        <v>0</v>
      </c>
      <c r="X328" s="81">
        <f>V328*T328</f>
        <v>0</v>
      </c>
      <c r="Y328" s="59"/>
      <c r="Z328" s="82"/>
      <c r="AA328" s="83"/>
      <c r="AB328" s="84"/>
      <c r="AC328" s="85"/>
    </row>
    <row r="329" spans="1:29" ht="15.75" customHeight="1" x14ac:dyDescent="0.2">
      <c r="A329" s="64" t="s">
        <v>118</v>
      </c>
      <c r="B329" s="65" t="s">
        <v>127</v>
      </c>
      <c r="C329" s="66" t="s">
        <v>120</v>
      </c>
      <c r="D329" s="67" t="s">
        <v>416</v>
      </c>
      <c r="E329" s="68" t="s">
        <v>498</v>
      </c>
      <c r="F329" s="69"/>
      <c r="G329" s="70" t="s">
        <v>502</v>
      </c>
      <c r="H329" s="71" t="s">
        <v>508</v>
      </c>
      <c r="I329" s="68" t="s">
        <v>132</v>
      </c>
      <c r="J329" s="72">
        <v>2013</v>
      </c>
      <c r="K329" s="73">
        <v>0.75</v>
      </c>
      <c r="L329" s="74">
        <v>6</v>
      </c>
      <c r="M329" s="174" t="s">
        <v>615</v>
      </c>
      <c r="N329" s="175"/>
      <c r="O329" s="176"/>
      <c r="P329" s="177">
        <v>12</v>
      </c>
      <c r="Q329" s="178" t="s">
        <v>1047</v>
      </c>
      <c r="R329" s="95" t="s">
        <v>1180</v>
      </c>
      <c r="S329" s="76">
        <f>IF(R329="U",T329/1.2,T329)</f>
        <v>350</v>
      </c>
      <c r="T329" s="77">
        <v>350</v>
      </c>
      <c r="U329" s="78"/>
      <c r="V329" s="79"/>
      <c r="W329" s="80">
        <f>V329*S329</f>
        <v>0</v>
      </c>
      <c r="X329" s="81">
        <f>V329*T329</f>
        <v>0</v>
      </c>
      <c r="Y329" s="59"/>
      <c r="Z329" s="82"/>
      <c r="AA329" s="83"/>
      <c r="AB329" s="84"/>
      <c r="AC329" s="85"/>
    </row>
    <row r="330" spans="1:29" ht="15.75" customHeight="1" x14ac:dyDescent="0.2">
      <c r="A330" s="64" t="s">
        <v>118</v>
      </c>
      <c r="B330" s="65" t="s">
        <v>127</v>
      </c>
      <c r="C330" s="66" t="s">
        <v>120</v>
      </c>
      <c r="D330" s="67" t="s">
        <v>416</v>
      </c>
      <c r="E330" s="68" t="s">
        <v>498</v>
      </c>
      <c r="F330" s="69"/>
      <c r="G330" s="70" t="s">
        <v>502</v>
      </c>
      <c r="H330" s="71" t="s">
        <v>508</v>
      </c>
      <c r="I330" s="68" t="s">
        <v>132</v>
      </c>
      <c r="J330" s="72">
        <v>2016</v>
      </c>
      <c r="K330" s="73">
        <v>0.75</v>
      </c>
      <c r="L330" s="74">
        <v>1</v>
      </c>
      <c r="M330" s="174" t="s">
        <v>615</v>
      </c>
      <c r="N330" s="175"/>
      <c r="O330" s="176"/>
      <c r="P330" s="177">
        <v>12</v>
      </c>
      <c r="Q330" s="178" t="s">
        <v>1048</v>
      </c>
      <c r="R330" s="95" t="s">
        <v>1180</v>
      </c>
      <c r="S330" s="76">
        <f>IF(R330="U",T330/1.2,T330)</f>
        <v>300</v>
      </c>
      <c r="T330" s="77">
        <v>300</v>
      </c>
      <c r="U330" s="78"/>
      <c r="V330" s="79"/>
      <c r="W330" s="80">
        <f>V330*S330</f>
        <v>0</v>
      </c>
      <c r="X330" s="81">
        <f>V330*T330</f>
        <v>0</v>
      </c>
      <c r="Y330" s="59"/>
      <c r="Z330" s="82"/>
      <c r="AA330" s="83"/>
      <c r="AB330" s="84"/>
      <c r="AC330" s="85"/>
    </row>
    <row r="331" spans="1:29" ht="15.75" customHeight="1" x14ac:dyDescent="0.2">
      <c r="A331" s="64" t="s">
        <v>118</v>
      </c>
      <c r="B331" s="65" t="s">
        <v>127</v>
      </c>
      <c r="C331" s="66" t="s">
        <v>120</v>
      </c>
      <c r="D331" s="67" t="s">
        <v>416</v>
      </c>
      <c r="E331" s="68" t="s">
        <v>498</v>
      </c>
      <c r="F331" s="69"/>
      <c r="G331" s="70" t="s">
        <v>509</v>
      </c>
      <c r="H331" s="71" t="s">
        <v>510</v>
      </c>
      <c r="I331" s="68" t="s">
        <v>423</v>
      </c>
      <c r="J331" s="72">
        <v>1994</v>
      </c>
      <c r="K331" s="73">
        <v>0.75</v>
      </c>
      <c r="L331" s="74">
        <v>2</v>
      </c>
      <c r="M331" s="174">
        <v>-3</v>
      </c>
      <c r="N331" s="175" t="s">
        <v>616</v>
      </c>
      <c r="O331" s="176"/>
      <c r="P331" s="177">
        <v>27</v>
      </c>
      <c r="Q331" s="178" t="s">
        <v>1049</v>
      </c>
      <c r="R331" s="95" t="s">
        <v>1180</v>
      </c>
      <c r="S331" s="76">
        <f>IF(R331="U",T331/1.2,T331)</f>
        <v>200</v>
      </c>
      <c r="T331" s="77">
        <v>200</v>
      </c>
      <c r="U331" s="78"/>
      <c r="V331" s="79"/>
      <c r="W331" s="80">
        <f>V331*S331</f>
        <v>0</v>
      </c>
      <c r="X331" s="81">
        <f>V331*T331</f>
        <v>0</v>
      </c>
      <c r="Y331" s="59"/>
      <c r="Z331" s="82"/>
      <c r="AA331" s="83"/>
      <c r="AB331" s="84"/>
      <c r="AC331" s="85"/>
    </row>
    <row r="332" spans="1:29" ht="15.75" customHeight="1" x14ac:dyDescent="0.2">
      <c r="A332" s="64" t="s">
        <v>118</v>
      </c>
      <c r="B332" s="65" t="s">
        <v>127</v>
      </c>
      <c r="C332" s="66" t="s">
        <v>120</v>
      </c>
      <c r="D332" s="67" t="s">
        <v>416</v>
      </c>
      <c r="E332" s="68" t="s">
        <v>498</v>
      </c>
      <c r="F332" s="69"/>
      <c r="G332" s="70" t="s">
        <v>509</v>
      </c>
      <c r="H332" s="71" t="s">
        <v>510</v>
      </c>
      <c r="I332" s="68" t="s">
        <v>428</v>
      </c>
      <c r="J332" s="72">
        <v>2000</v>
      </c>
      <c r="K332" s="73">
        <v>0.75</v>
      </c>
      <c r="L332" s="74">
        <v>1</v>
      </c>
      <c r="M332" s="174" t="s">
        <v>615</v>
      </c>
      <c r="N332" s="175"/>
      <c r="O332" s="176"/>
      <c r="P332" s="177" t="s">
        <v>1050</v>
      </c>
      <c r="Q332" s="178" t="s">
        <v>1052</v>
      </c>
      <c r="R332" s="95" t="s">
        <v>1180</v>
      </c>
      <c r="S332" s="76">
        <f>IF(R332="U",T332/1.2,T332)</f>
        <v>180</v>
      </c>
      <c r="T332" s="77">
        <v>180</v>
      </c>
      <c r="U332" s="78"/>
      <c r="V332" s="79"/>
      <c r="W332" s="80">
        <f>V332*S332</f>
        <v>0</v>
      </c>
      <c r="X332" s="81">
        <f>V332*T332</f>
        <v>0</v>
      </c>
      <c r="Y332" s="59"/>
      <c r="Z332" s="82"/>
      <c r="AA332" s="83"/>
      <c r="AB332" s="84"/>
      <c r="AC332" s="85"/>
    </row>
    <row r="333" spans="1:29" ht="15.75" customHeight="1" x14ac:dyDescent="0.2">
      <c r="A333" s="64" t="s">
        <v>118</v>
      </c>
      <c r="B333" s="65" t="s">
        <v>127</v>
      </c>
      <c r="C333" s="66" t="s">
        <v>120</v>
      </c>
      <c r="D333" s="67" t="s">
        <v>416</v>
      </c>
      <c r="E333" s="68" t="s">
        <v>498</v>
      </c>
      <c r="F333" s="69"/>
      <c r="G333" s="70" t="s">
        <v>509</v>
      </c>
      <c r="H333" s="71" t="s">
        <v>510</v>
      </c>
      <c r="I333" s="68" t="s">
        <v>428</v>
      </c>
      <c r="J333" s="72">
        <v>2003</v>
      </c>
      <c r="K333" s="73">
        <v>0.75</v>
      </c>
      <c r="L333" s="74">
        <v>2</v>
      </c>
      <c r="M333" s="174" t="s">
        <v>615</v>
      </c>
      <c r="N333" s="175"/>
      <c r="O333" s="176"/>
      <c r="P333" s="177" t="s">
        <v>1051</v>
      </c>
      <c r="Q333" s="178" t="s">
        <v>1053</v>
      </c>
      <c r="R333" s="95" t="s">
        <v>1180</v>
      </c>
      <c r="S333" s="76">
        <f>IF(R333="U",T333/1.2,T333)</f>
        <v>170</v>
      </c>
      <c r="T333" s="77">
        <v>170</v>
      </c>
      <c r="U333" s="78"/>
      <c r="V333" s="79"/>
      <c r="W333" s="80">
        <f>V333*S333</f>
        <v>0</v>
      </c>
      <c r="X333" s="81">
        <f>V333*T333</f>
        <v>0</v>
      </c>
      <c r="Y333" s="59"/>
      <c r="Z333" s="82"/>
      <c r="AA333" s="83"/>
      <c r="AB333" s="84"/>
      <c r="AC333" s="85"/>
    </row>
    <row r="334" spans="1:29" ht="15.75" customHeight="1" x14ac:dyDescent="0.2">
      <c r="A334" s="64" t="s">
        <v>118</v>
      </c>
      <c r="B334" s="65" t="s">
        <v>127</v>
      </c>
      <c r="C334" s="66" t="s">
        <v>120</v>
      </c>
      <c r="D334" s="67" t="s">
        <v>416</v>
      </c>
      <c r="E334" s="68" t="s">
        <v>498</v>
      </c>
      <c r="F334" s="69"/>
      <c r="G334" s="70" t="s">
        <v>509</v>
      </c>
      <c r="H334" s="71" t="s">
        <v>510</v>
      </c>
      <c r="I334" s="68" t="s">
        <v>428</v>
      </c>
      <c r="J334" s="72">
        <v>2005</v>
      </c>
      <c r="K334" s="73">
        <v>0.75</v>
      </c>
      <c r="L334" s="74">
        <v>1</v>
      </c>
      <c r="M334" s="174" t="s">
        <v>615</v>
      </c>
      <c r="N334" s="175"/>
      <c r="O334" s="176"/>
      <c r="P334" s="177" t="s">
        <v>1051</v>
      </c>
      <c r="Q334" s="178" t="s">
        <v>1054</v>
      </c>
      <c r="R334" s="95" t="s">
        <v>1180</v>
      </c>
      <c r="S334" s="76">
        <f>IF(R334="U",T334/1.2,T334)</f>
        <v>170</v>
      </c>
      <c r="T334" s="77">
        <v>170</v>
      </c>
      <c r="U334" s="78"/>
      <c r="V334" s="79"/>
      <c r="W334" s="80">
        <f>V334*S334</f>
        <v>0</v>
      </c>
      <c r="X334" s="81">
        <f>V334*T334</f>
        <v>0</v>
      </c>
      <c r="Y334" s="59"/>
      <c r="Z334" s="82"/>
      <c r="AA334" s="83"/>
      <c r="AB334" s="84"/>
      <c r="AC334" s="85"/>
    </row>
    <row r="335" spans="1:29" ht="15.75" customHeight="1" x14ac:dyDescent="0.2">
      <c r="A335" s="64" t="s">
        <v>118</v>
      </c>
      <c r="B335" s="65" t="s">
        <v>127</v>
      </c>
      <c r="C335" s="66" t="s">
        <v>120</v>
      </c>
      <c r="D335" s="67" t="s">
        <v>416</v>
      </c>
      <c r="E335" s="68" t="s">
        <v>498</v>
      </c>
      <c r="F335" s="69"/>
      <c r="G335" s="70" t="s">
        <v>509</v>
      </c>
      <c r="H335" s="71" t="s">
        <v>510</v>
      </c>
      <c r="I335" s="68" t="s">
        <v>428</v>
      </c>
      <c r="J335" s="72">
        <v>2008</v>
      </c>
      <c r="K335" s="73">
        <v>0.75</v>
      </c>
      <c r="L335" s="74">
        <v>2</v>
      </c>
      <c r="M335" s="174">
        <v>-0.5</v>
      </c>
      <c r="N335" s="175" t="s">
        <v>645</v>
      </c>
      <c r="O335" s="176" t="s">
        <v>636</v>
      </c>
      <c r="P335" s="177" t="s">
        <v>1055</v>
      </c>
      <c r="Q335" s="178" t="s">
        <v>1056</v>
      </c>
      <c r="R335" s="95" t="s">
        <v>1180</v>
      </c>
      <c r="S335" s="76">
        <f>IF(R335="U",T335/1.2,T335)</f>
        <v>160</v>
      </c>
      <c r="T335" s="77">
        <v>160</v>
      </c>
      <c r="U335" s="78"/>
      <c r="V335" s="79"/>
      <c r="W335" s="80">
        <f>V335*S335</f>
        <v>0</v>
      </c>
      <c r="X335" s="81">
        <f>V335*T335</f>
        <v>0</v>
      </c>
      <c r="Y335" s="59"/>
      <c r="Z335" s="82"/>
      <c r="AA335" s="83"/>
      <c r="AB335" s="84"/>
      <c r="AC335" s="85"/>
    </row>
    <row r="336" spans="1:29" ht="15.75" customHeight="1" x14ac:dyDescent="0.2">
      <c r="A336" s="64" t="s">
        <v>118</v>
      </c>
      <c r="B336" s="65" t="s">
        <v>127</v>
      </c>
      <c r="C336" s="66" t="s">
        <v>120</v>
      </c>
      <c r="D336" s="67" t="s">
        <v>416</v>
      </c>
      <c r="E336" s="68" t="s">
        <v>498</v>
      </c>
      <c r="F336" s="69"/>
      <c r="G336" s="70" t="s">
        <v>509</v>
      </c>
      <c r="H336" s="71" t="s">
        <v>510</v>
      </c>
      <c r="I336" s="68" t="s">
        <v>428</v>
      </c>
      <c r="J336" s="72">
        <v>2012</v>
      </c>
      <c r="K336" s="73">
        <v>0.75</v>
      </c>
      <c r="L336" s="74">
        <v>2</v>
      </c>
      <c r="M336" s="174">
        <v>-0.5</v>
      </c>
      <c r="N336" s="175"/>
      <c r="O336" s="176" t="s">
        <v>636</v>
      </c>
      <c r="P336" s="177" t="s">
        <v>1057</v>
      </c>
      <c r="Q336" s="178" t="s">
        <v>1058</v>
      </c>
      <c r="R336" s="95" t="s">
        <v>1180</v>
      </c>
      <c r="S336" s="76">
        <f>IF(R336="U",T336/1.2,T336)</f>
        <v>170</v>
      </c>
      <c r="T336" s="77">
        <v>170</v>
      </c>
      <c r="U336" s="78"/>
      <c r="V336" s="79"/>
      <c r="W336" s="80">
        <f>V336*S336</f>
        <v>0</v>
      </c>
      <c r="X336" s="81">
        <f>V336*T336</f>
        <v>0</v>
      </c>
      <c r="Y336" s="59"/>
      <c r="Z336" s="82"/>
      <c r="AA336" s="83"/>
      <c r="AB336" s="84"/>
      <c r="AC336" s="85"/>
    </row>
    <row r="337" spans="1:29" ht="15.75" customHeight="1" x14ac:dyDescent="0.2">
      <c r="A337" s="64" t="s">
        <v>118</v>
      </c>
      <c r="B337" s="65" t="s">
        <v>127</v>
      </c>
      <c r="C337" s="66" t="s">
        <v>120</v>
      </c>
      <c r="D337" s="67" t="s">
        <v>416</v>
      </c>
      <c r="E337" s="68" t="s">
        <v>498</v>
      </c>
      <c r="F337" s="69"/>
      <c r="G337" s="70" t="s">
        <v>509</v>
      </c>
      <c r="H337" s="71" t="s">
        <v>510</v>
      </c>
      <c r="I337" s="68" t="s">
        <v>428</v>
      </c>
      <c r="J337" s="72">
        <v>2013</v>
      </c>
      <c r="K337" s="73">
        <v>0.75</v>
      </c>
      <c r="L337" s="74">
        <v>7</v>
      </c>
      <c r="M337" s="174">
        <v>-0.5</v>
      </c>
      <c r="N337" s="175"/>
      <c r="O337" s="176" t="s">
        <v>636</v>
      </c>
      <c r="P337" s="177" t="s">
        <v>1059</v>
      </c>
      <c r="Q337" s="178" t="s">
        <v>1060</v>
      </c>
      <c r="R337" s="95" t="s">
        <v>1180</v>
      </c>
      <c r="S337" s="76">
        <f>IF(R337="U",T337/1.2,T337)</f>
        <v>170</v>
      </c>
      <c r="T337" s="77">
        <v>170</v>
      </c>
      <c r="U337" s="78"/>
      <c r="V337" s="79"/>
      <c r="W337" s="80">
        <f>V337*S337</f>
        <v>0</v>
      </c>
      <c r="X337" s="81">
        <f>V337*T337</f>
        <v>0</v>
      </c>
      <c r="Y337" s="59"/>
      <c r="Z337" s="82"/>
      <c r="AA337" s="83"/>
      <c r="AB337" s="84"/>
      <c r="AC337" s="85"/>
    </row>
    <row r="338" spans="1:29" ht="15.75" customHeight="1" x14ac:dyDescent="0.2">
      <c r="A338" s="64" t="s">
        <v>118</v>
      </c>
      <c r="B338" s="65" t="s">
        <v>127</v>
      </c>
      <c r="C338" s="66" t="s">
        <v>120</v>
      </c>
      <c r="D338" s="67" t="s">
        <v>416</v>
      </c>
      <c r="E338" s="68" t="s">
        <v>498</v>
      </c>
      <c r="F338" s="69"/>
      <c r="G338" s="70" t="s">
        <v>509</v>
      </c>
      <c r="H338" s="71" t="s">
        <v>511</v>
      </c>
      <c r="I338" s="68" t="s">
        <v>132</v>
      </c>
      <c r="J338" s="72">
        <v>2000</v>
      </c>
      <c r="K338" s="73">
        <v>0.75</v>
      </c>
      <c r="L338" s="74">
        <v>1</v>
      </c>
      <c r="M338" s="174">
        <v>-0.5</v>
      </c>
      <c r="N338" s="175"/>
      <c r="O338" s="176" t="s">
        <v>636</v>
      </c>
      <c r="P338" s="177" t="s">
        <v>1057</v>
      </c>
      <c r="Q338" s="178" t="s">
        <v>1061</v>
      </c>
      <c r="R338" s="95" t="s">
        <v>1180</v>
      </c>
      <c r="S338" s="76">
        <f>IF(R338="U",T338/1.2,T338)</f>
        <v>85</v>
      </c>
      <c r="T338" s="77">
        <v>85</v>
      </c>
      <c r="U338" s="78"/>
      <c r="V338" s="79"/>
      <c r="W338" s="80">
        <f>V338*S338</f>
        <v>0</v>
      </c>
      <c r="X338" s="81">
        <f>V338*T338</f>
        <v>0</v>
      </c>
      <c r="Y338" s="59"/>
      <c r="Z338" s="82"/>
      <c r="AA338" s="83"/>
      <c r="AB338" s="84"/>
      <c r="AC338" s="85"/>
    </row>
    <row r="339" spans="1:29" ht="15.75" customHeight="1" x14ac:dyDescent="0.2">
      <c r="A339" s="64" t="s">
        <v>118</v>
      </c>
      <c r="B339" s="65" t="s">
        <v>127</v>
      </c>
      <c r="C339" s="66" t="s">
        <v>120</v>
      </c>
      <c r="D339" s="67" t="s">
        <v>416</v>
      </c>
      <c r="E339" s="68" t="s">
        <v>498</v>
      </c>
      <c r="F339" s="69"/>
      <c r="G339" s="70" t="s">
        <v>509</v>
      </c>
      <c r="H339" s="71" t="s">
        <v>511</v>
      </c>
      <c r="I339" s="68" t="s">
        <v>132</v>
      </c>
      <c r="J339" s="72">
        <v>2006</v>
      </c>
      <c r="K339" s="73">
        <v>0.75</v>
      </c>
      <c r="L339" s="74">
        <v>2</v>
      </c>
      <c r="M339" s="174" t="s">
        <v>615</v>
      </c>
      <c r="N339" s="175"/>
      <c r="O339" s="176"/>
      <c r="P339" s="177" t="s">
        <v>1050</v>
      </c>
      <c r="Q339" s="178" t="s">
        <v>1062</v>
      </c>
      <c r="R339" s="95" t="s">
        <v>1180</v>
      </c>
      <c r="S339" s="76">
        <f>IF(R339="U",T339/1.2,T339)</f>
        <v>80</v>
      </c>
      <c r="T339" s="77">
        <v>80</v>
      </c>
      <c r="U339" s="78"/>
      <c r="V339" s="79"/>
      <c r="W339" s="80">
        <f>V339*S339</f>
        <v>0</v>
      </c>
      <c r="X339" s="81">
        <f>V339*T339</f>
        <v>0</v>
      </c>
      <c r="Y339" s="59"/>
      <c r="Z339" s="82"/>
      <c r="AA339" s="83"/>
      <c r="AB339" s="84"/>
      <c r="AC339" s="85"/>
    </row>
    <row r="340" spans="1:29" ht="15.75" customHeight="1" x14ac:dyDescent="0.2">
      <c r="A340" s="64" t="s">
        <v>118</v>
      </c>
      <c r="B340" s="65" t="s">
        <v>127</v>
      </c>
      <c r="C340" s="66" t="s">
        <v>120</v>
      </c>
      <c r="D340" s="67" t="s">
        <v>416</v>
      </c>
      <c r="E340" s="68" t="s">
        <v>498</v>
      </c>
      <c r="F340" s="69"/>
      <c r="G340" s="70" t="s">
        <v>509</v>
      </c>
      <c r="H340" s="71" t="s">
        <v>511</v>
      </c>
      <c r="I340" s="68" t="s">
        <v>132</v>
      </c>
      <c r="J340" s="72">
        <v>2007</v>
      </c>
      <c r="K340" s="73">
        <v>0.75</v>
      </c>
      <c r="L340" s="74">
        <v>4</v>
      </c>
      <c r="M340" s="174" t="s">
        <v>662</v>
      </c>
      <c r="N340" s="175"/>
      <c r="O340" s="176"/>
      <c r="P340" s="177" t="s">
        <v>1050</v>
      </c>
      <c r="Q340" s="178" t="s">
        <v>1063</v>
      </c>
      <c r="R340" s="95" t="s">
        <v>1180</v>
      </c>
      <c r="S340" s="76">
        <f>IF(R340="U",T340/1.2,T340)</f>
        <v>80</v>
      </c>
      <c r="T340" s="77">
        <v>80</v>
      </c>
      <c r="U340" s="78"/>
      <c r="V340" s="79"/>
      <c r="W340" s="80">
        <f>V340*S340</f>
        <v>0</v>
      </c>
      <c r="X340" s="81">
        <f>V340*T340</f>
        <v>0</v>
      </c>
      <c r="Y340" s="59"/>
      <c r="Z340" s="82"/>
      <c r="AA340" s="83"/>
      <c r="AB340" s="84"/>
      <c r="AC340" s="85"/>
    </row>
    <row r="341" spans="1:29" ht="15.75" customHeight="1" x14ac:dyDescent="0.2">
      <c r="A341" s="64" t="s">
        <v>118</v>
      </c>
      <c r="B341" s="65" t="s">
        <v>127</v>
      </c>
      <c r="C341" s="66" t="s">
        <v>120</v>
      </c>
      <c r="D341" s="67" t="s">
        <v>416</v>
      </c>
      <c r="E341" s="68" t="s">
        <v>498</v>
      </c>
      <c r="F341" s="69"/>
      <c r="G341" s="70" t="s">
        <v>509</v>
      </c>
      <c r="H341" s="71" t="s">
        <v>511</v>
      </c>
      <c r="I341" s="68" t="s">
        <v>132</v>
      </c>
      <c r="J341" s="72">
        <v>2012</v>
      </c>
      <c r="K341" s="73">
        <v>0.75</v>
      </c>
      <c r="L341" s="74">
        <v>4</v>
      </c>
      <c r="M341" s="174" t="s">
        <v>615</v>
      </c>
      <c r="N341" s="175"/>
      <c r="O341" s="176"/>
      <c r="P341" s="177">
        <v>27</v>
      </c>
      <c r="Q341" s="178" t="s">
        <v>1065</v>
      </c>
      <c r="R341" s="95" t="s">
        <v>1180</v>
      </c>
      <c r="S341" s="76">
        <f>IF(R341="U",T341/1.2,T341)</f>
        <v>80</v>
      </c>
      <c r="T341" s="77">
        <v>80</v>
      </c>
      <c r="U341" s="78"/>
      <c r="V341" s="79"/>
      <c r="W341" s="80">
        <f>V341*S341</f>
        <v>0</v>
      </c>
      <c r="X341" s="81">
        <f>V341*T341</f>
        <v>0</v>
      </c>
      <c r="Y341" s="59"/>
      <c r="Z341" s="82"/>
      <c r="AA341" s="83"/>
      <c r="AB341" s="84"/>
      <c r="AC341" s="85"/>
    </row>
    <row r="342" spans="1:29" ht="15.75" customHeight="1" x14ac:dyDescent="0.2">
      <c r="A342" s="64" t="s">
        <v>118</v>
      </c>
      <c r="B342" s="65" t="s">
        <v>127</v>
      </c>
      <c r="C342" s="66" t="s">
        <v>120</v>
      </c>
      <c r="D342" s="67" t="s">
        <v>416</v>
      </c>
      <c r="E342" s="68" t="s">
        <v>498</v>
      </c>
      <c r="F342" s="69"/>
      <c r="G342" s="70" t="s">
        <v>509</v>
      </c>
      <c r="H342" s="71" t="s">
        <v>512</v>
      </c>
      <c r="I342" s="68" t="s">
        <v>132</v>
      </c>
      <c r="J342" s="72">
        <v>1991</v>
      </c>
      <c r="K342" s="73">
        <v>0.75</v>
      </c>
      <c r="L342" s="74">
        <v>1</v>
      </c>
      <c r="M342" s="174">
        <v>-1</v>
      </c>
      <c r="N342" s="175"/>
      <c r="O342" s="176"/>
      <c r="P342" s="177" t="s">
        <v>916</v>
      </c>
      <c r="Q342" s="178" t="s">
        <v>1067</v>
      </c>
      <c r="R342" s="95" t="s">
        <v>1180</v>
      </c>
      <c r="S342" s="76">
        <f>IF(R342="U",T342/1.2,T342)</f>
        <v>220</v>
      </c>
      <c r="T342" s="77">
        <v>220</v>
      </c>
      <c r="U342" s="78"/>
      <c r="V342" s="79"/>
      <c r="W342" s="80">
        <f>V342*S342</f>
        <v>0</v>
      </c>
      <c r="X342" s="81">
        <f>V342*T342</f>
        <v>0</v>
      </c>
      <c r="Y342" s="59"/>
      <c r="Z342" s="82"/>
      <c r="AA342" s="83"/>
      <c r="AB342" s="84"/>
      <c r="AC342" s="85"/>
    </row>
    <row r="343" spans="1:29" ht="15.75" customHeight="1" x14ac:dyDescent="0.2">
      <c r="A343" s="64" t="s">
        <v>118</v>
      </c>
      <c r="B343" s="65" t="s">
        <v>127</v>
      </c>
      <c r="C343" s="66" t="s">
        <v>120</v>
      </c>
      <c r="D343" s="67" t="s">
        <v>416</v>
      </c>
      <c r="E343" s="68" t="s">
        <v>498</v>
      </c>
      <c r="F343" s="69"/>
      <c r="G343" s="70" t="s">
        <v>509</v>
      </c>
      <c r="H343" s="71" t="s">
        <v>512</v>
      </c>
      <c r="I343" s="68" t="s">
        <v>132</v>
      </c>
      <c r="J343" s="72">
        <v>1991</v>
      </c>
      <c r="K343" s="73">
        <v>0.75</v>
      </c>
      <c r="L343" s="74">
        <v>1</v>
      </c>
      <c r="M343" s="174" t="s">
        <v>615</v>
      </c>
      <c r="N343" s="175"/>
      <c r="O343" s="176"/>
      <c r="P343" s="177" t="s">
        <v>1064</v>
      </c>
      <c r="Q343" s="178" t="s">
        <v>1066</v>
      </c>
      <c r="R343" s="95" t="s">
        <v>1180</v>
      </c>
      <c r="S343" s="76">
        <f>IF(R343="U",T343/1.2,T343)</f>
        <v>220</v>
      </c>
      <c r="T343" s="77">
        <v>220</v>
      </c>
      <c r="U343" s="78"/>
      <c r="V343" s="79"/>
      <c r="W343" s="80">
        <f>V343*S343</f>
        <v>0</v>
      </c>
      <c r="X343" s="81">
        <f>V343*T343</f>
        <v>0</v>
      </c>
      <c r="Y343" s="59"/>
      <c r="Z343" s="82"/>
      <c r="AA343" s="83"/>
      <c r="AB343" s="84"/>
      <c r="AC343" s="85"/>
    </row>
    <row r="344" spans="1:29" ht="15.75" customHeight="1" x14ac:dyDescent="0.2">
      <c r="A344" s="64" t="s">
        <v>118</v>
      </c>
      <c r="B344" s="65" t="s">
        <v>127</v>
      </c>
      <c r="C344" s="66" t="s">
        <v>120</v>
      </c>
      <c r="D344" s="67" t="s">
        <v>416</v>
      </c>
      <c r="E344" s="68" t="s">
        <v>498</v>
      </c>
      <c r="F344" s="69"/>
      <c r="G344" s="70" t="s">
        <v>509</v>
      </c>
      <c r="H344" s="71" t="s">
        <v>512</v>
      </c>
      <c r="I344" s="68" t="s">
        <v>132</v>
      </c>
      <c r="J344" s="72">
        <v>1994</v>
      </c>
      <c r="K344" s="73">
        <v>0.75</v>
      </c>
      <c r="L344" s="74">
        <v>4</v>
      </c>
      <c r="M344" s="174">
        <v>-2.5</v>
      </c>
      <c r="N344" s="175" t="s">
        <v>616</v>
      </c>
      <c r="O344" s="176" t="s">
        <v>648</v>
      </c>
      <c r="P344" s="177">
        <v>28</v>
      </c>
      <c r="Q344" s="178" t="s">
        <v>1068</v>
      </c>
      <c r="R344" s="95" t="s">
        <v>1180</v>
      </c>
      <c r="S344" s="76">
        <f>IF(R344="U",T344/1.2,T344)</f>
        <v>210</v>
      </c>
      <c r="T344" s="77">
        <v>210</v>
      </c>
      <c r="U344" s="78"/>
      <c r="V344" s="79"/>
      <c r="W344" s="80">
        <f>V344*S344</f>
        <v>0</v>
      </c>
      <c r="X344" s="81">
        <f>V344*T344</f>
        <v>0</v>
      </c>
      <c r="Y344" s="59"/>
      <c r="Z344" s="82"/>
      <c r="AA344" s="83"/>
      <c r="AB344" s="84"/>
      <c r="AC344" s="85"/>
    </row>
    <row r="345" spans="1:29" ht="15.75" customHeight="1" x14ac:dyDescent="0.2">
      <c r="A345" s="64" t="s">
        <v>118</v>
      </c>
      <c r="B345" s="65" t="s">
        <v>127</v>
      </c>
      <c r="C345" s="66" t="s">
        <v>120</v>
      </c>
      <c r="D345" s="67" t="s">
        <v>416</v>
      </c>
      <c r="E345" s="68" t="s">
        <v>498</v>
      </c>
      <c r="F345" s="69"/>
      <c r="G345" s="70" t="s">
        <v>509</v>
      </c>
      <c r="H345" s="71" t="s">
        <v>512</v>
      </c>
      <c r="I345" s="68" t="s">
        <v>132</v>
      </c>
      <c r="J345" s="72">
        <v>2000</v>
      </c>
      <c r="K345" s="73">
        <v>0.75</v>
      </c>
      <c r="L345" s="74">
        <v>2</v>
      </c>
      <c r="M345" s="174">
        <v>-0.5</v>
      </c>
      <c r="N345" s="175"/>
      <c r="O345" s="176"/>
      <c r="P345" s="177">
        <v>28</v>
      </c>
      <c r="Q345" s="178" t="s">
        <v>1069</v>
      </c>
      <c r="R345" s="95" t="s">
        <v>1180</v>
      </c>
      <c r="S345" s="76">
        <f>IF(R345="U",T345/1.2,T345)</f>
        <v>170</v>
      </c>
      <c r="T345" s="77">
        <v>170</v>
      </c>
      <c r="U345" s="78"/>
      <c r="V345" s="79"/>
      <c r="W345" s="80">
        <f>V345*S345</f>
        <v>0</v>
      </c>
      <c r="X345" s="81">
        <f>V345*T345</f>
        <v>0</v>
      </c>
      <c r="Y345" s="59"/>
      <c r="Z345" s="82"/>
      <c r="AA345" s="83"/>
      <c r="AB345" s="84"/>
      <c r="AC345" s="85"/>
    </row>
    <row r="346" spans="1:29" ht="15.75" customHeight="1" x14ac:dyDescent="0.2">
      <c r="A346" s="64" t="s">
        <v>118</v>
      </c>
      <c r="B346" s="65" t="s">
        <v>127</v>
      </c>
      <c r="C346" s="66" t="s">
        <v>120</v>
      </c>
      <c r="D346" s="67" t="s">
        <v>416</v>
      </c>
      <c r="E346" s="68" t="s">
        <v>498</v>
      </c>
      <c r="F346" s="69"/>
      <c r="G346" s="70" t="s">
        <v>509</v>
      </c>
      <c r="H346" s="71" t="s">
        <v>512</v>
      </c>
      <c r="I346" s="68" t="s">
        <v>132</v>
      </c>
      <c r="J346" s="72">
        <v>2004</v>
      </c>
      <c r="K346" s="73">
        <v>0.75</v>
      </c>
      <c r="L346" s="74">
        <v>1</v>
      </c>
      <c r="M346" s="174" t="s">
        <v>615</v>
      </c>
      <c r="N346" s="175"/>
      <c r="O346" s="176"/>
      <c r="P346" s="177" t="s">
        <v>1051</v>
      </c>
      <c r="Q346" s="178" t="s">
        <v>1071</v>
      </c>
      <c r="R346" s="95" t="s">
        <v>1180</v>
      </c>
      <c r="S346" s="76">
        <f>IF(R346="U",T346/1.2,T346)</f>
        <v>170</v>
      </c>
      <c r="T346" s="77">
        <v>170</v>
      </c>
      <c r="U346" s="78"/>
      <c r="V346" s="79"/>
      <c r="W346" s="80">
        <f>V346*S346</f>
        <v>0</v>
      </c>
      <c r="X346" s="81">
        <f>V346*T346</f>
        <v>0</v>
      </c>
      <c r="Y346" s="59"/>
      <c r="Z346" s="82"/>
      <c r="AA346" s="83"/>
      <c r="AB346" s="84"/>
      <c r="AC346" s="85"/>
    </row>
    <row r="347" spans="1:29" ht="15.75" customHeight="1" x14ac:dyDescent="0.2">
      <c r="A347" s="64" t="s">
        <v>118</v>
      </c>
      <c r="B347" s="65" t="s">
        <v>127</v>
      </c>
      <c r="C347" s="66" t="s">
        <v>120</v>
      </c>
      <c r="D347" s="67" t="s">
        <v>416</v>
      </c>
      <c r="E347" s="68" t="s">
        <v>498</v>
      </c>
      <c r="F347" s="69"/>
      <c r="G347" s="70" t="s">
        <v>509</v>
      </c>
      <c r="H347" s="71" t="s">
        <v>512</v>
      </c>
      <c r="I347" s="68" t="s">
        <v>132</v>
      </c>
      <c r="J347" s="72">
        <v>2004</v>
      </c>
      <c r="K347" s="73">
        <v>0.75</v>
      </c>
      <c r="L347" s="74">
        <v>5</v>
      </c>
      <c r="M347" s="174">
        <v>-0.5</v>
      </c>
      <c r="N347" s="175"/>
      <c r="O347" s="176" t="s">
        <v>636</v>
      </c>
      <c r="P347" s="177" t="s">
        <v>1059</v>
      </c>
      <c r="Q347" s="178" t="s">
        <v>1070</v>
      </c>
      <c r="R347" s="95" t="s">
        <v>1180</v>
      </c>
      <c r="S347" s="76">
        <f>IF(R347="U",T347/1.2,T347)</f>
        <v>170</v>
      </c>
      <c r="T347" s="77">
        <v>170</v>
      </c>
      <c r="U347" s="78"/>
      <c r="V347" s="79"/>
      <c r="W347" s="80">
        <f>V347*S347</f>
        <v>0</v>
      </c>
      <c r="X347" s="81">
        <f>V347*T347</f>
        <v>0</v>
      </c>
      <c r="Y347" s="59"/>
      <c r="Z347" s="82"/>
      <c r="AA347" s="83"/>
      <c r="AB347" s="84"/>
      <c r="AC347" s="85"/>
    </row>
    <row r="348" spans="1:29" ht="15.75" customHeight="1" x14ac:dyDescent="0.2">
      <c r="A348" s="64" t="s">
        <v>118</v>
      </c>
      <c r="B348" s="65" t="s">
        <v>127</v>
      </c>
      <c r="C348" s="66" t="s">
        <v>120</v>
      </c>
      <c r="D348" s="67" t="s">
        <v>416</v>
      </c>
      <c r="E348" s="68" t="s">
        <v>498</v>
      </c>
      <c r="F348" s="69"/>
      <c r="G348" s="70" t="s">
        <v>509</v>
      </c>
      <c r="H348" s="71" t="s">
        <v>512</v>
      </c>
      <c r="I348" s="68" t="s">
        <v>132</v>
      </c>
      <c r="J348" s="72">
        <v>2006</v>
      </c>
      <c r="K348" s="73">
        <v>0.75</v>
      </c>
      <c r="L348" s="74">
        <v>1</v>
      </c>
      <c r="M348" s="174">
        <v>-2.5</v>
      </c>
      <c r="N348" s="175" t="s">
        <v>616</v>
      </c>
      <c r="O348" s="176"/>
      <c r="P348" s="177" t="s">
        <v>1050</v>
      </c>
      <c r="Q348" s="178" t="s">
        <v>1072</v>
      </c>
      <c r="R348" s="95" t="s">
        <v>1180</v>
      </c>
      <c r="S348" s="76">
        <f>IF(R348="U",T348/1.2,T348)</f>
        <v>140</v>
      </c>
      <c r="T348" s="77">
        <v>140</v>
      </c>
      <c r="U348" s="78"/>
      <c r="V348" s="79"/>
      <c r="W348" s="80">
        <f>V348*S348</f>
        <v>0</v>
      </c>
      <c r="X348" s="81">
        <f>V348*T348</f>
        <v>0</v>
      </c>
      <c r="Y348" s="59"/>
      <c r="Z348" s="82"/>
      <c r="AA348" s="83"/>
      <c r="AB348" s="84"/>
      <c r="AC348" s="85"/>
    </row>
    <row r="349" spans="1:29" ht="15.75" customHeight="1" x14ac:dyDescent="0.2">
      <c r="A349" s="64" t="s">
        <v>118</v>
      </c>
      <c r="B349" s="65" t="s">
        <v>127</v>
      </c>
      <c r="C349" s="66" t="s">
        <v>120</v>
      </c>
      <c r="D349" s="67" t="s">
        <v>416</v>
      </c>
      <c r="E349" s="68" t="s">
        <v>498</v>
      </c>
      <c r="F349" s="69"/>
      <c r="G349" s="70" t="s">
        <v>509</v>
      </c>
      <c r="H349" s="71" t="s">
        <v>512</v>
      </c>
      <c r="I349" s="68" t="s">
        <v>132</v>
      </c>
      <c r="J349" s="72">
        <v>2006</v>
      </c>
      <c r="K349" s="73">
        <v>0.75</v>
      </c>
      <c r="L349" s="74">
        <v>3</v>
      </c>
      <c r="M349" s="174" t="s">
        <v>615</v>
      </c>
      <c r="N349" s="175"/>
      <c r="O349" s="176"/>
      <c r="P349" s="177" t="s">
        <v>1051</v>
      </c>
      <c r="Q349" s="178" t="s">
        <v>1073</v>
      </c>
      <c r="R349" s="95" t="s">
        <v>1180</v>
      </c>
      <c r="S349" s="76">
        <f>IF(R349="U",T349/1.2,T349)</f>
        <v>170</v>
      </c>
      <c r="T349" s="77">
        <v>170</v>
      </c>
      <c r="U349" s="78"/>
      <c r="V349" s="79"/>
      <c r="W349" s="80">
        <f>V349*S349</f>
        <v>0</v>
      </c>
      <c r="X349" s="81">
        <f>V349*T349</f>
        <v>0</v>
      </c>
      <c r="Y349" s="59"/>
      <c r="Z349" s="82"/>
      <c r="AA349" s="83"/>
      <c r="AB349" s="84"/>
      <c r="AC349" s="85"/>
    </row>
    <row r="350" spans="1:29" ht="15.75" customHeight="1" x14ac:dyDescent="0.2">
      <c r="A350" s="64" t="s">
        <v>118</v>
      </c>
      <c r="B350" s="65" t="s">
        <v>127</v>
      </c>
      <c r="C350" s="66" t="s">
        <v>120</v>
      </c>
      <c r="D350" s="67" t="s">
        <v>416</v>
      </c>
      <c r="E350" s="68" t="s">
        <v>498</v>
      </c>
      <c r="F350" s="69"/>
      <c r="G350" s="70" t="s">
        <v>509</v>
      </c>
      <c r="H350" s="71" t="s">
        <v>512</v>
      </c>
      <c r="I350" s="68" t="s">
        <v>132</v>
      </c>
      <c r="J350" s="72">
        <v>2009</v>
      </c>
      <c r="K350" s="73">
        <v>0.75</v>
      </c>
      <c r="L350" s="74">
        <v>3</v>
      </c>
      <c r="M350" s="174">
        <v>-0.5</v>
      </c>
      <c r="N350" s="175"/>
      <c r="O350" s="176" t="s">
        <v>636</v>
      </c>
      <c r="P350" s="177" t="s">
        <v>1074</v>
      </c>
      <c r="Q350" s="178" t="s">
        <v>1075</v>
      </c>
      <c r="R350" s="95" t="s">
        <v>1180</v>
      </c>
      <c r="S350" s="76">
        <f>IF(R350="U",T350/1.2,T350)</f>
        <v>170</v>
      </c>
      <c r="T350" s="77">
        <v>170</v>
      </c>
      <c r="U350" s="78"/>
      <c r="V350" s="79"/>
      <c r="W350" s="80">
        <f>V350*S350</f>
        <v>0</v>
      </c>
      <c r="X350" s="81">
        <f>V350*T350</f>
        <v>0</v>
      </c>
      <c r="Y350" s="59"/>
      <c r="Z350" s="82"/>
      <c r="AA350" s="83"/>
      <c r="AB350" s="84"/>
      <c r="AC350" s="85"/>
    </row>
    <row r="351" spans="1:29" ht="15.75" customHeight="1" x14ac:dyDescent="0.2">
      <c r="A351" s="64" t="s">
        <v>118</v>
      </c>
      <c r="B351" s="65" t="s">
        <v>127</v>
      </c>
      <c r="C351" s="66" t="s">
        <v>120</v>
      </c>
      <c r="D351" s="67" t="s">
        <v>416</v>
      </c>
      <c r="E351" s="68" t="s">
        <v>498</v>
      </c>
      <c r="F351" s="69"/>
      <c r="G351" s="70" t="s">
        <v>509</v>
      </c>
      <c r="H351" s="71" t="s">
        <v>512</v>
      </c>
      <c r="I351" s="68" t="s">
        <v>132</v>
      </c>
      <c r="J351" s="72">
        <v>2012</v>
      </c>
      <c r="K351" s="73">
        <v>0.75</v>
      </c>
      <c r="L351" s="74">
        <v>6</v>
      </c>
      <c r="M351" s="174">
        <v>-0.5</v>
      </c>
      <c r="N351" s="175"/>
      <c r="O351" s="176" t="s">
        <v>636</v>
      </c>
      <c r="P351" s="177" t="s">
        <v>1074</v>
      </c>
      <c r="Q351" s="178" t="s">
        <v>1076</v>
      </c>
      <c r="R351" s="95" t="s">
        <v>1180</v>
      </c>
      <c r="S351" s="76">
        <f>IF(R351="U",T351/1.2,T351)</f>
        <v>150</v>
      </c>
      <c r="T351" s="77">
        <v>150</v>
      </c>
      <c r="U351" s="78"/>
      <c r="V351" s="79"/>
      <c r="W351" s="80">
        <f>V351*S351</f>
        <v>0</v>
      </c>
      <c r="X351" s="81">
        <f>V351*T351</f>
        <v>0</v>
      </c>
      <c r="Y351" s="59"/>
      <c r="Z351" s="82"/>
      <c r="AA351" s="83"/>
      <c r="AB351" s="84"/>
      <c r="AC351" s="85"/>
    </row>
    <row r="352" spans="1:29" ht="15.75" customHeight="1" x14ac:dyDescent="0.2">
      <c r="A352" s="64" t="s">
        <v>118</v>
      </c>
      <c r="B352" s="65" t="s">
        <v>127</v>
      </c>
      <c r="C352" s="66" t="s">
        <v>120</v>
      </c>
      <c r="D352" s="67" t="s">
        <v>416</v>
      </c>
      <c r="E352" s="68" t="s">
        <v>498</v>
      </c>
      <c r="F352" s="69"/>
      <c r="G352" s="70" t="s">
        <v>509</v>
      </c>
      <c r="H352" s="71" t="s">
        <v>512</v>
      </c>
      <c r="I352" s="68" t="s">
        <v>132</v>
      </c>
      <c r="J352" s="72">
        <v>2013</v>
      </c>
      <c r="K352" s="73">
        <v>0.75</v>
      </c>
      <c r="L352" s="74">
        <v>10</v>
      </c>
      <c r="M352" s="174">
        <v>-0.5</v>
      </c>
      <c r="N352" s="175"/>
      <c r="O352" s="176" t="s">
        <v>636</v>
      </c>
      <c r="P352" s="177" t="s">
        <v>1055</v>
      </c>
      <c r="Q352" s="178" t="s">
        <v>1077</v>
      </c>
      <c r="R352" s="95" t="s">
        <v>1180</v>
      </c>
      <c r="S352" s="76">
        <f>IF(R352="U",T352/1.2,T352)</f>
        <v>160</v>
      </c>
      <c r="T352" s="77">
        <v>160</v>
      </c>
      <c r="U352" s="78"/>
      <c r="V352" s="79"/>
      <c r="W352" s="80">
        <f>V352*S352</f>
        <v>0</v>
      </c>
      <c r="X352" s="81">
        <f>V352*T352</f>
        <v>0</v>
      </c>
      <c r="Y352" s="59"/>
      <c r="Z352" s="82"/>
      <c r="AA352" s="83"/>
      <c r="AB352" s="84"/>
      <c r="AC352" s="85"/>
    </row>
    <row r="353" spans="1:29" ht="15.75" customHeight="1" x14ac:dyDescent="0.2">
      <c r="A353" s="64" t="s">
        <v>118</v>
      </c>
      <c r="B353" s="65" t="s">
        <v>127</v>
      </c>
      <c r="C353" s="66" t="s">
        <v>120</v>
      </c>
      <c r="D353" s="67" t="s">
        <v>416</v>
      </c>
      <c r="E353" s="68" t="s">
        <v>498</v>
      </c>
      <c r="F353" s="69"/>
      <c r="G353" s="70" t="s">
        <v>509</v>
      </c>
      <c r="H353" s="71" t="s">
        <v>513</v>
      </c>
      <c r="I353" s="68" t="s">
        <v>514</v>
      </c>
      <c r="J353" s="72">
        <v>1999</v>
      </c>
      <c r="K353" s="73">
        <v>0.75</v>
      </c>
      <c r="L353" s="74">
        <v>3</v>
      </c>
      <c r="M353" s="174" t="s">
        <v>615</v>
      </c>
      <c r="N353" s="175"/>
      <c r="O353" s="176"/>
      <c r="P353" s="177" t="s">
        <v>1050</v>
      </c>
      <c r="Q353" s="178" t="s">
        <v>1078</v>
      </c>
      <c r="R353" s="95" t="s">
        <v>1180</v>
      </c>
      <c r="S353" s="76">
        <f>IF(R353="U",T353/1.2,T353)</f>
        <v>55</v>
      </c>
      <c r="T353" s="77">
        <v>55</v>
      </c>
      <c r="U353" s="78"/>
      <c r="V353" s="79"/>
      <c r="W353" s="80">
        <f>V353*S353</f>
        <v>0</v>
      </c>
      <c r="X353" s="81">
        <f>V353*T353</f>
        <v>0</v>
      </c>
      <c r="Y353" s="59"/>
      <c r="Z353" s="82"/>
      <c r="AA353" s="83"/>
      <c r="AB353" s="84"/>
      <c r="AC353" s="85"/>
    </row>
    <row r="354" spans="1:29" ht="15.75" customHeight="1" x14ac:dyDescent="0.2">
      <c r="A354" s="64" t="s">
        <v>118</v>
      </c>
      <c r="B354" s="65" t="s">
        <v>127</v>
      </c>
      <c r="C354" s="66" t="s">
        <v>120</v>
      </c>
      <c r="D354" s="67" t="s">
        <v>416</v>
      </c>
      <c r="E354" s="68" t="s">
        <v>498</v>
      </c>
      <c r="F354" s="69"/>
      <c r="G354" s="70" t="s">
        <v>515</v>
      </c>
      <c r="H354" s="71" t="s">
        <v>516</v>
      </c>
      <c r="I354" s="68" t="s">
        <v>152</v>
      </c>
      <c r="J354" s="72">
        <v>1997</v>
      </c>
      <c r="K354" s="73">
        <v>0.75</v>
      </c>
      <c r="L354" s="74">
        <v>1</v>
      </c>
      <c r="M354" s="174" t="s">
        <v>615</v>
      </c>
      <c r="N354" s="175"/>
      <c r="O354" s="176" t="s">
        <v>660</v>
      </c>
      <c r="P354" s="177" t="s">
        <v>1080</v>
      </c>
      <c r="Q354" s="178" t="s">
        <v>1082</v>
      </c>
      <c r="R354" s="95" t="s">
        <v>1180</v>
      </c>
      <c r="S354" s="76">
        <f>IF(R354="U",T354/1.2,T354)</f>
        <v>70</v>
      </c>
      <c r="T354" s="77">
        <v>70</v>
      </c>
      <c r="U354" s="78"/>
      <c r="V354" s="79"/>
      <c r="W354" s="80">
        <f>V354*S354</f>
        <v>0</v>
      </c>
      <c r="X354" s="81">
        <f>V354*T354</f>
        <v>0</v>
      </c>
      <c r="Y354" s="59"/>
      <c r="Z354" s="82"/>
      <c r="AA354" s="83"/>
      <c r="AB354" s="84"/>
      <c r="AC354" s="85"/>
    </row>
    <row r="355" spans="1:29" ht="15.75" customHeight="1" x14ac:dyDescent="0.2">
      <c r="A355" s="64" t="s">
        <v>118</v>
      </c>
      <c r="B355" s="65" t="s">
        <v>127</v>
      </c>
      <c r="C355" s="66" t="s">
        <v>120</v>
      </c>
      <c r="D355" s="67" t="s">
        <v>416</v>
      </c>
      <c r="E355" s="68" t="s">
        <v>498</v>
      </c>
      <c r="F355" s="69"/>
      <c r="G355" s="70" t="s">
        <v>515</v>
      </c>
      <c r="H355" s="71" t="s">
        <v>516</v>
      </c>
      <c r="I355" s="68" t="s">
        <v>152</v>
      </c>
      <c r="J355" s="72">
        <v>1997</v>
      </c>
      <c r="K355" s="73">
        <v>0.75</v>
      </c>
      <c r="L355" s="74">
        <v>2</v>
      </c>
      <c r="M355" s="174" t="s">
        <v>615</v>
      </c>
      <c r="N355" s="175"/>
      <c r="O355" s="176"/>
      <c r="P355" s="177" t="s">
        <v>1079</v>
      </c>
      <c r="Q355" s="178" t="s">
        <v>1081</v>
      </c>
      <c r="R355" s="95" t="s">
        <v>1180</v>
      </c>
      <c r="S355" s="76">
        <f>IF(R355="U",T355/1.2,T355)</f>
        <v>80</v>
      </c>
      <c r="T355" s="77">
        <v>80</v>
      </c>
      <c r="U355" s="78"/>
      <c r="V355" s="79"/>
      <c r="W355" s="80">
        <f>V355*S355</f>
        <v>0</v>
      </c>
      <c r="X355" s="81">
        <f>V355*T355</f>
        <v>0</v>
      </c>
      <c r="Y355" s="59"/>
      <c r="Z355" s="82"/>
      <c r="AA355" s="83"/>
      <c r="AB355" s="84"/>
      <c r="AC355" s="85"/>
    </row>
    <row r="356" spans="1:29" ht="15.75" customHeight="1" x14ac:dyDescent="0.2">
      <c r="A356" s="64" t="s">
        <v>118</v>
      </c>
      <c r="B356" s="65" t="s">
        <v>127</v>
      </c>
      <c r="C356" s="66" t="s">
        <v>120</v>
      </c>
      <c r="D356" s="67" t="s">
        <v>416</v>
      </c>
      <c r="E356" s="68" t="s">
        <v>498</v>
      </c>
      <c r="F356" s="69"/>
      <c r="G356" s="70" t="s">
        <v>515</v>
      </c>
      <c r="H356" s="71" t="s">
        <v>505</v>
      </c>
      <c r="I356" s="68" t="s">
        <v>428</v>
      </c>
      <c r="J356" s="72">
        <v>1998</v>
      </c>
      <c r="K356" s="73">
        <v>0.75</v>
      </c>
      <c r="L356" s="74">
        <v>1</v>
      </c>
      <c r="M356" s="174" t="s">
        <v>615</v>
      </c>
      <c r="N356" s="175"/>
      <c r="O356" s="176"/>
      <c r="P356" s="177" t="s">
        <v>1079</v>
      </c>
      <c r="Q356" s="178" t="s">
        <v>1083</v>
      </c>
      <c r="R356" s="95" t="s">
        <v>1180</v>
      </c>
      <c r="S356" s="76">
        <f>IF(R356="U",T356/1.2,T356)</f>
        <v>60</v>
      </c>
      <c r="T356" s="77">
        <v>60</v>
      </c>
      <c r="U356" s="78"/>
      <c r="V356" s="79"/>
      <c r="W356" s="80">
        <f>V356*S356</f>
        <v>0</v>
      </c>
      <c r="X356" s="81">
        <f>V356*T356</f>
        <v>0</v>
      </c>
      <c r="Y356" s="59"/>
      <c r="Z356" s="82"/>
      <c r="AA356" s="83"/>
      <c r="AB356" s="84"/>
      <c r="AC356" s="85"/>
    </row>
    <row r="357" spans="1:29" ht="15.75" customHeight="1" x14ac:dyDescent="0.2">
      <c r="A357" s="64" t="s">
        <v>118</v>
      </c>
      <c r="B357" s="65" t="s">
        <v>127</v>
      </c>
      <c r="C357" s="66" t="s">
        <v>120</v>
      </c>
      <c r="D357" s="190" t="s">
        <v>416</v>
      </c>
      <c r="E357" s="191" t="s">
        <v>498</v>
      </c>
      <c r="F357" s="192"/>
      <c r="G357" s="193" t="s">
        <v>515</v>
      </c>
      <c r="H357" s="194" t="s">
        <v>505</v>
      </c>
      <c r="I357" s="68" t="s">
        <v>423</v>
      </c>
      <c r="J357" s="195">
        <v>2000</v>
      </c>
      <c r="K357" s="196">
        <v>0.75</v>
      </c>
      <c r="L357" s="197">
        <v>0</v>
      </c>
      <c r="M357" s="198" t="s">
        <v>615</v>
      </c>
      <c r="N357" s="199"/>
      <c r="O357" s="200"/>
      <c r="P357" s="201">
        <v>11</v>
      </c>
      <c r="Q357" s="202" t="s">
        <v>1084</v>
      </c>
      <c r="R357" s="203" t="s">
        <v>1180</v>
      </c>
      <c r="S357" s="204">
        <f>IF(R357="U",T357/1.2,T357)</f>
        <v>65</v>
      </c>
      <c r="T357" s="205">
        <v>65</v>
      </c>
      <c r="U357" s="78"/>
      <c r="V357" s="206"/>
      <c r="W357" s="207"/>
      <c r="X357" s="208"/>
      <c r="Y357" s="59"/>
      <c r="Z357" s="82"/>
      <c r="AA357" s="83"/>
      <c r="AB357" s="84"/>
      <c r="AC357" s="85"/>
    </row>
    <row r="358" spans="1:29" ht="15.75" customHeight="1" x14ac:dyDescent="0.2">
      <c r="A358" s="64" t="s">
        <v>118</v>
      </c>
      <c r="B358" s="65" t="s">
        <v>127</v>
      </c>
      <c r="C358" s="66" t="s">
        <v>120</v>
      </c>
      <c r="D358" s="67" t="s">
        <v>416</v>
      </c>
      <c r="E358" s="68" t="s">
        <v>498</v>
      </c>
      <c r="F358" s="69"/>
      <c r="G358" s="70" t="s">
        <v>515</v>
      </c>
      <c r="H358" s="71" t="s">
        <v>505</v>
      </c>
      <c r="I358" s="68" t="s">
        <v>428</v>
      </c>
      <c r="J358" s="72">
        <v>2006</v>
      </c>
      <c r="K358" s="73">
        <v>0.75</v>
      </c>
      <c r="L358" s="74">
        <v>2</v>
      </c>
      <c r="M358" s="174" t="s">
        <v>615</v>
      </c>
      <c r="N358" s="175"/>
      <c r="O358" s="176"/>
      <c r="P358" s="177" t="s">
        <v>1079</v>
      </c>
      <c r="Q358" s="178" t="s">
        <v>1085</v>
      </c>
      <c r="R358" s="95" t="s">
        <v>1180</v>
      </c>
      <c r="S358" s="76">
        <f>IF(R358="U",T358/1.2,T358)</f>
        <v>60</v>
      </c>
      <c r="T358" s="77">
        <v>60</v>
      </c>
      <c r="U358" s="78"/>
      <c r="V358" s="79"/>
      <c r="W358" s="80">
        <f>V358*S358</f>
        <v>0</v>
      </c>
      <c r="X358" s="81">
        <f>V358*T358</f>
        <v>0</v>
      </c>
      <c r="Y358" s="59"/>
      <c r="Z358" s="82"/>
      <c r="AA358" s="83"/>
      <c r="AB358" s="84"/>
      <c r="AC358" s="85"/>
    </row>
    <row r="359" spans="1:29" ht="15.75" customHeight="1" x14ac:dyDescent="0.2">
      <c r="A359" s="64" t="s">
        <v>118</v>
      </c>
      <c r="B359" s="65" t="s">
        <v>127</v>
      </c>
      <c r="C359" s="66" t="s">
        <v>120</v>
      </c>
      <c r="D359" s="67" t="s">
        <v>416</v>
      </c>
      <c r="E359" s="68" t="s">
        <v>498</v>
      </c>
      <c r="F359" s="69"/>
      <c r="G359" s="70" t="s">
        <v>515</v>
      </c>
      <c r="H359" s="71" t="s">
        <v>505</v>
      </c>
      <c r="I359" s="68" t="s">
        <v>428</v>
      </c>
      <c r="J359" s="72">
        <v>2007</v>
      </c>
      <c r="K359" s="73">
        <v>0.75</v>
      </c>
      <c r="L359" s="74">
        <v>1</v>
      </c>
      <c r="M359" s="174" t="s">
        <v>615</v>
      </c>
      <c r="N359" s="175"/>
      <c r="O359" s="176"/>
      <c r="P359" s="177" t="s">
        <v>1079</v>
      </c>
      <c r="Q359" s="178" t="s">
        <v>1086</v>
      </c>
      <c r="R359" s="95" t="s">
        <v>1180</v>
      </c>
      <c r="S359" s="76">
        <f>IF(R359="U",T359/1.2,T359)</f>
        <v>60</v>
      </c>
      <c r="T359" s="77">
        <v>60</v>
      </c>
      <c r="U359" s="78"/>
      <c r="V359" s="79"/>
      <c r="W359" s="80">
        <f>V359*S359</f>
        <v>0</v>
      </c>
      <c r="X359" s="81">
        <f>V359*T359</f>
        <v>0</v>
      </c>
      <c r="Y359" s="59"/>
      <c r="Z359" s="82"/>
      <c r="AA359" s="83"/>
      <c r="AB359" s="84"/>
      <c r="AC359" s="85"/>
    </row>
    <row r="360" spans="1:29" ht="15.75" customHeight="1" x14ac:dyDescent="0.2">
      <c r="A360" s="64" t="s">
        <v>118</v>
      </c>
      <c r="B360" s="65" t="s">
        <v>127</v>
      </c>
      <c r="C360" s="66" t="s">
        <v>120</v>
      </c>
      <c r="D360" s="67" t="s">
        <v>416</v>
      </c>
      <c r="E360" s="68" t="s">
        <v>498</v>
      </c>
      <c r="F360" s="69"/>
      <c r="G360" s="70" t="s">
        <v>515</v>
      </c>
      <c r="H360" s="71" t="s">
        <v>505</v>
      </c>
      <c r="I360" s="68" t="s">
        <v>428</v>
      </c>
      <c r="J360" s="72">
        <v>2008</v>
      </c>
      <c r="K360" s="73">
        <v>0.75</v>
      </c>
      <c r="L360" s="74">
        <v>1</v>
      </c>
      <c r="M360" s="174" t="s">
        <v>615</v>
      </c>
      <c r="N360" s="175"/>
      <c r="O360" s="176"/>
      <c r="P360" s="177" t="s">
        <v>1087</v>
      </c>
      <c r="Q360" s="178" t="s">
        <v>1088</v>
      </c>
      <c r="R360" s="95" t="s">
        <v>1180</v>
      </c>
      <c r="S360" s="76">
        <f>IF(R360="U",T360/1.2,T360)</f>
        <v>55</v>
      </c>
      <c r="T360" s="77">
        <v>55</v>
      </c>
      <c r="U360" s="78"/>
      <c r="V360" s="79"/>
      <c r="W360" s="80">
        <f>V360*S360</f>
        <v>0</v>
      </c>
      <c r="X360" s="81">
        <f>V360*T360</f>
        <v>0</v>
      </c>
      <c r="Y360" s="59"/>
      <c r="Z360" s="82"/>
      <c r="AA360" s="83"/>
      <c r="AB360" s="84"/>
      <c r="AC360" s="85"/>
    </row>
    <row r="361" spans="1:29" ht="15.75" customHeight="1" x14ac:dyDescent="0.2">
      <c r="A361" s="64" t="s">
        <v>118</v>
      </c>
      <c r="B361" s="65" t="s">
        <v>127</v>
      </c>
      <c r="C361" s="66" t="s">
        <v>120</v>
      </c>
      <c r="D361" s="190" t="s">
        <v>416</v>
      </c>
      <c r="E361" s="191" t="s">
        <v>498</v>
      </c>
      <c r="F361" s="192"/>
      <c r="G361" s="193" t="s">
        <v>515</v>
      </c>
      <c r="H361" s="194" t="s">
        <v>517</v>
      </c>
      <c r="I361" s="68" t="s">
        <v>423</v>
      </c>
      <c r="J361" s="195">
        <v>2012</v>
      </c>
      <c r="K361" s="196">
        <v>1.5</v>
      </c>
      <c r="L361" s="197">
        <v>0</v>
      </c>
      <c r="M361" s="198" t="s">
        <v>615</v>
      </c>
      <c r="N361" s="199"/>
      <c r="O361" s="200"/>
      <c r="P361" s="201">
        <v>26</v>
      </c>
      <c r="Q361" s="202" t="s">
        <v>1089</v>
      </c>
      <c r="R361" s="203" t="s">
        <v>1180</v>
      </c>
      <c r="S361" s="204">
        <f>IF(R361="U",T361/1.2,T361)</f>
        <v>120</v>
      </c>
      <c r="T361" s="205">
        <v>120</v>
      </c>
      <c r="U361" s="78"/>
      <c r="V361" s="206"/>
      <c r="W361" s="207"/>
      <c r="X361" s="208"/>
      <c r="Y361" s="59"/>
      <c r="Z361" s="82"/>
      <c r="AA361" s="83"/>
      <c r="AB361" s="84"/>
      <c r="AC361" s="85"/>
    </row>
    <row r="362" spans="1:29" ht="15.75" customHeight="1" x14ac:dyDescent="0.2">
      <c r="A362" s="64" t="s">
        <v>118</v>
      </c>
      <c r="B362" s="65" t="s">
        <v>127</v>
      </c>
      <c r="C362" s="66" t="s">
        <v>120</v>
      </c>
      <c r="D362" s="190" t="s">
        <v>416</v>
      </c>
      <c r="E362" s="191" t="s">
        <v>498</v>
      </c>
      <c r="F362" s="192"/>
      <c r="G362" s="193" t="s">
        <v>515</v>
      </c>
      <c r="H362" s="194" t="s">
        <v>518</v>
      </c>
      <c r="I362" s="68" t="s">
        <v>428</v>
      </c>
      <c r="J362" s="195">
        <v>1984</v>
      </c>
      <c r="K362" s="196">
        <v>0.75</v>
      </c>
      <c r="L362" s="197">
        <v>0</v>
      </c>
      <c r="M362" s="198">
        <v>-1.5</v>
      </c>
      <c r="N362" s="199"/>
      <c r="O362" s="200"/>
      <c r="P362" s="201" t="s">
        <v>789</v>
      </c>
      <c r="Q362" s="202" t="s">
        <v>1090</v>
      </c>
      <c r="R362" s="203" t="s">
        <v>1180</v>
      </c>
      <c r="S362" s="204">
        <f>IF(R362="U",T362/1.2,T362)</f>
        <v>45</v>
      </c>
      <c r="T362" s="205">
        <v>45</v>
      </c>
      <c r="U362" s="78"/>
      <c r="V362" s="206"/>
      <c r="W362" s="207">
        <f>V362*S362</f>
        <v>0</v>
      </c>
      <c r="X362" s="208">
        <f>V362*T362</f>
        <v>0</v>
      </c>
      <c r="Y362" s="59"/>
      <c r="Z362" s="82"/>
      <c r="AA362" s="83"/>
      <c r="AB362" s="84"/>
      <c r="AC362" s="85"/>
    </row>
    <row r="363" spans="1:29" ht="15.75" customHeight="1" x14ac:dyDescent="0.2">
      <c r="A363" s="64" t="s">
        <v>118</v>
      </c>
      <c r="B363" s="65" t="s">
        <v>127</v>
      </c>
      <c r="C363" s="66" t="s">
        <v>120</v>
      </c>
      <c r="D363" s="67" t="s">
        <v>416</v>
      </c>
      <c r="E363" s="68" t="s">
        <v>498</v>
      </c>
      <c r="F363" s="69"/>
      <c r="G363" s="70" t="s">
        <v>515</v>
      </c>
      <c r="H363" s="71" t="s">
        <v>519</v>
      </c>
      <c r="I363" s="68" t="s">
        <v>428</v>
      </c>
      <c r="J363" s="72">
        <v>1998</v>
      </c>
      <c r="K363" s="73">
        <v>0.75</v>
      </c>
      <c r="L363" s="74">
        <v>1</v>
      </c>
      <c r="M363" s="174" t="s">
        <v>615</v>
      </c>
      <c r="N363" s="175"/>
      <c r="O363" s="176" t="s">
        <v>660</v>
      </c>
      <c r="P363" s="177" t="s">
        <v>1080</v>
      </c>
      <c r="Q363" s="178" t="s">
        <v>1091</v>
      </c>
      <c r="R363" s="75" t="s">
        <v>1180</v>
      </c>
      <c r="S363" s="76">
        <f>IF(R363="U",T363/1.2,T363)</f>
        <v>75</v>
      </c>
      <c r="T363" s="77">
        <v>75</v>
      </c>
      <c r="U363" s="78"/>
      <c r="V363" s="79"/>
      <c r="W363" s="80">
        <f>V363*S363</f>
        <v>0</v>
      </c>
      <c r="X363" s="81">
        <f>V363*T363</f>
        <v>0</v>
      </c>
      <c r="Y363" s="59"/>
      <c r="Z363" s="82"/>
      <c r="AA363" s="83"/>
      <c r="AB363" s="84"/>
      <c r="AC363" s="85"/>
    </row>
    <row r="364" spans="1:29" ht="15.75" customHeight="1" x14ac:dyDescent="0.2">
      <c r="A364" s="64" t="s">
        <v>118</v>
      </c>
      <c r="B364" s="65" t="s">
        <v>127</v>
      </c>
      <c r="C364" s="66" t="s">
        <v>120</v>
      </c>
      <c r="D364" s="67" t="s">
        <v>416</v>
      </c>
      <c r="E364" s="68" t="s">
        <v>498</v>
      </c>
      <c r="F364" s="69"/>
      <c r="G364" s="70" t="s">
        <v>515</v>
      </c>
      <c r="H364" s="71" t="s">
        <v>519</v>
      </c>
      <c r="I364" s="68" t="s">
        <v>423</v>
      </c>
      <c r="J364" s="72">
        <v>1998</v>
      </c>
      <c r="K364" s="73">
        <v>0.75</v>
      </c>
      <c r="L364" s="74">
        <v>1</v>
      </c>
      <c r="M364" s="174" t="s">
        <v>615</v>
      </c>
      <c r="N364" s="175"/>
      <c r="O364" s="176"/>
      <c r="P364" s="177">
        <v>11</v>
      </c>
      <c r="Q364" s="178" t="s">
        <v>1092</v>
      </c>
      <c r="R364" s="75" t="s">
        <v>1180</v>
      </c>
      <c r="S364" s="76">
        <f>IF(R364="U",T364/1.2,T364)</f>
        <v>80</v>
      </c>
      <c r="T364" s="77">
        <v>80</v>
      </c>
      <c r="U364" s="78"/>
      <c r="V364" s="79"/>
      <c r="W364" s="80">
        <f>V364*S364</f>
        <v>0</v>
      </c>
      <c r="X364" s="81">
        <f>V364*T364</f>
        <v>0</v>
      </c>
      <c r="Y364" s="59"/>
      <c r="Z364" s="82"/>
      <c r="AA364" s="83"/>
      <c r="AB364" s="84"/>
      <c r="AC364" s="85"/>
    </row>
    <row r="365" spans="1:29" ht="15.75" customHeight="1" x14ac:dyDescent="0.2">
      <c r="A365" s="64" t="s">
        <v>118</v>
      </c>
      <c r="B365" s="65" t="s">
        <v>127</v>
      </c>
      <c r="C365" s="66" t="s">
        <v>120</v>
      </c>
      <c r="D365" s="67" t="s">
        <v>416</v>
      </c>
      <c r="E365" s="68" t="s">
        <v>498</v>
      </c>
      <c r="F365" s="69"/>
      <c r="G365" s="70" t="s">
        <v>515</v>
      </c>
      <c r="H365" s="71" t="s">
        <v>519</v>
      </c>
      <c r="I365" s="68" t="s">
        <v>428</v>
      </c>
      <c r="J365" s="72">
        <v>2006</v>
      </c>
      <c r="K365" s="73">
        <v>0.75</v>
      </c>
      <c r="L365" s="74">
        <v>1</v>
      </c>
      <c r="M365" s="174" t="s">
        <v>615</v>
      </c>
      <c r="N365" s="175"/>
      <c r="O365" s="176"/>
      <c r="P365" s="177" t="s">
        <v>1079</v>
      </c>
      <c r="Q365" s="178" t="s">
        <v>1093</v>
      </c>
      <c r="R365" s="95" t="s">
        <v>1180</v>
      </c>
      <c r="S365" s="76">
        <f>IF(R365="U",T365/1.2,T365)</f>
        <v>80</v>
      </c>
      <c r="T365" s="77">
        <v>80</v>
      </c>
      <c r="U365" s="78"/>
      <c r="V365" s="79"/>
      <c r="W365" s="80">
        <f>V365*S365</f>
        <v>0</v>
      </c>
      <c r="X365" s="81">
        <f>V365*T365</f>
        <v>0</v>
      </c>
      <c r="Y365" s="59"/>
      <c r="Z365" s="82"/>
      <c r="AA365" s="83"/>
      <c r="AB365" s="84"/>
      <c r="AC365" s="85"/>
    </row>
    <row r="366" spans="1:29" ht="15.75" customHeight="1" x14ac:dyDescent="0.2">
      <c r="A366" s="64" t="s">
        <v>118</v>
      </c>
      <c r="B366" s="65" t="s">
        <v>127</v>
      </c>
      <c r="C366" s="66" t="s">
        <v>120</v>
      </c>
      <c r="D366" s="190" t="s">
        <v>416</v>
      </c>
      <c r="E366" s="191" t="s">
        <v>498</v>
      </c>
      <c r="F366" s="192"/>
      <c r="G366" s="193" t="s">
        <v>515</v>
      </c>
      <c r="H366" s="194" t="s">
        <v>520</v>
      </c>
      <c r="I366" s="68" t="s">
        <v>423</v>
      </c>
      <c r="J366" s="195">
        <v>2000</v>
      </c>
      <c r="K366" s="196">
        <v>0.75</v>
      </c>
      <c r="L366" s="197">
        <v>0</v>
      </c>
      <c r="M366" s="198">
        <v>-0.5</v>
      </c>
      <c r="N366" s="199"/>
      <c r="O366" s="200"/>
      <c r="P366" s="201">
        <v>38</v>
      </c>
      <c r="Q366" s="202" t="s">
        <v>1094</v>
      </c>
      <c r="R366" s="203" t="s">
        <v>1180</v>
      </c>
      <c r="S366" s="204">
        <f>IF(R366="U",T366/1.2,T366)</f>
        <v>85</v>
      </c>
      <c r="T366" s="205">
        <v>85</v>
      </c>
      <c r="U366" s="78"/>
      <c r="V366" s="206"/>
      <c r="W366" s="207"/>
      <c r="X366" s="208"/>
      <c r="Y366" s="59"/>
      <c r="Z366" s="82"/>
      <c r="AA366" s="83"/>
      <c r="AB366" s="84"/>
      <c r="AC366" s="85"/>
    </row>
    <row r="367" spans="1:29" ht="15.75" customHeight="1" x14ac:dyDescent="0.2">
      <c r="A367" s="64" t="s">
        <v>118</v>
      </c>
      <c r="B367" s="65" t="s">
        <v>127</v>
      </c>
      <c r="C367" s="66" t="s">
        <v>120</v>
      </c>
      <c r="D367" s="190" t="s">
        <v>416</v>
      </c>
      <c r="E367" s="191" t="s">
        <v>498</v>
      </c>
      <c r="F367" s="192"/>
      <c r="G367" s="193" t="s">
        <v>515</v>
      </c>
      <c r="H367" s="194" t="s">
        <v>520</v>
      </c>
      <c r="I367" s="68" t="s">
        <v>428</v>
      </c>
      <c r="J367" s="195">
        <v>2007</v>
      </c>
      <c r="K367" s="196">
        <v>0.75</v>
      </c>
      <c r="L367" s="197">
        <v>0</v>
      </c>
      <c r="M367" s="198" t="s">
        <v>615</v>
      </c>
      <c r="N367" s="199"/>
      <c r="O367" s="200"/>
      <c r="P367" s="201" t="s">
        <v>1087</v>
      </c>
      <c r="Q367" s="202" t="s">
        <v>1095</v>
      </c>
      <c r="R367" s="203" t="s">
        <v>1180</v>
      </c>
      <c r="S367" s="204">
        <f>IF(R367="U",T367/1.2,T367)</f>
        <v>110</v>
      </c>
      <c r="T367" s="205">
        <v>110</v>
      </c>
      <c r="U367" s="78"/>
      <c r="V367" s="206"/>
      <c r="W367" s="207">
        <f>V367*S367</f>
        <v>0</v>
      </c>
      <c r="X367" s="208">
        <f>V367*T367</f>
        <v>0</v>
      </c>
      <c r="Y367" s="59"/>
      <c r="Z367" s="82"/>
      <c r="AA367" s="83"/>
      <c r="AB367" s="84"/>
      <c r="AC367" s="85"/>
    </row>
    <row r="368" spans="1:29" ht="15.75" customHeight="1" x14ac:dyDescent="0.2">
      <c r="A368" s="64" t="s">
        <v>118</v>
      </c>
      <c r="B368" s="65" t="s">
        <v>127</v>
      </c>
      <c r="C368" s="66" t="s">
        <v>120</v>
      </c>
      <c r="D368" s="190" t="s">
        <v>416</v>
      </c>
      <c r="E368" s="191" t="s">
        <v>498</v>
      </c>
      <c r="F368" s="192"/>
      <c r="G368" s="193" t="s">
        <v>515</v>
      </c>
      <c r="H368" s="194" t="s">
        <v>520</v>
      </c>
      <c r="I368" s="68" t="s">
        <v>423</v>
      </c>
      <c r="J368" s="195">
        <v>2012</v>
      </c>
      <c r="K368" s="196">
        <v>0.75</v>
      </c>
      <c r="L368" s="197">
        <v>0</v>
      </c>
      <c r="M368" s="198" t="s">
        <v>615</v>
      </c>
      <c r="N368" s="199"/>
      <c r="O368" s="200"/>
      <c r="P368" s="201">
        <v>11</v>
      </c>
      <c r="Q368" s="202" t="s">
        <v>1096</v>
      </c>
      <c r="R368" s="203" t="s">
        <v>1180</v>
      </c>
      <c r="S368" s="204">
        <f>IF(R368="U",T368/1.2,T368)</f>
        <v>80</v>
      </c>
      <c r="T368" s="205">
        <v>80</v>
      </c>
      <c r="U368" s="78"/>
      <c r="V368" s="206"/>
      <c r="W368" s="207">
        <f>V368*S368</f>
        <v>0</v>
      </c>
      <c r="X368" s="208">
        <f>V368*T368</f>
        <v>0</v>
      </c>
      <c r="Y368" s="59"/>
      <c r="Z368" s="82"/>
      <c r="AA368" s="83"/>
      <c r="AB368" s="84"/>
      <c r="AC368" s="85"/>
    </row>
    <row r="369" spans="1:29" ht="15.75" customHeight="1" x14ac:dyDescent="0.2">
      <c r="A369" s="64" t="s">
        <v>118</v>
      </c>
      <c r="B369" s="65" t="s">
        <v>127</v>
      </c>
      <c r="C369" s="66" t="s">
        <v>120</v>
      </c>
      <c r="D369" s="67" t="s">
        <v>416</v>
      </c>
      <c r="E369" s="68" t="s">
        <v>498</v>
      </c>
      <c r="F369" s="69"/>
      <c r="G369" s="70" t="s">
        <v>515</v>
      </c>
      <c r="H369" s="71" t="s">
        <v>521</v>
      </c>
      <c r="I369" s="68" t="s">
        <v>132</v>
      </c>
      <c r="J369" s="72">
        <v>1998</v>
      </c>
      <c r="K369" s="73">
        <v>0.75</v>
      </c>
      <c r="L369" s="74">
        <v>1</v>
      </c>
      <c r="M369" s="174" t="s">
        <v>615</v>
      </c>
      <c r="N369" s="175"/>
      <c r="O369" s="176"/>
      <c r="P369" s="177" t="s">
        <v>1087</v>
      </c>
      <c r="Q369" s="178" t="s">
        <v>1097</v>
      </c>
      <c r="R369" s="95" t="s">
        <v>1180</v>
      </c>
      <c r="S369" s="76">
        <f>IF(R369="U",T369/1.2,T369)</f>
        <v>60</v>
      </c>
      <c r="T369" s="77">
        <v>60</v>
      </c>
      <c r="U369" s="78"/>
      <c r="V369" s="79"/>
      <c r="W369" s="80">
        <f>V369*S369</f>
        <v>0</v>
      </c>
      <c r="X369" s="81">
        <f>V369*T369</f>
        <v>0</v>
      </c>
      <c r="Y369" s="59"/>
      <c r="Z369" s="82"/>
      <c r="AA369" s="83"/>
      <c r="AB369" s="84"/>
      <c r="AC369" s="85"/>
    </row>
    <row r="370" spans="1:29" ht="15.75" customHeight="1" x14ac:dyDescent="0.2">
      <c r="A370" s="64" t="s">
        <v>118</v>
      </c>
      <c r="B370" s="65" t="s">
        <v>127</v>
      </c>
      <c r="C370" s="66" t="s">
        <v>120</v>
      </c>
      <c r="D370" s="67" t="s">
        <v>416</v>
      </c>
      <c r="E370" s="68" t="s">
        <v>498</v>
      </c>
      <c r="F370" s="69"/>
      <c r="G370" s="70" t="s">
        <v>515</v>
      </c>
      <c r="H370" s="71" t="s">
        <v>522</v>
      </c>
      <c r="I370" s="68" t="s">
        <v>132</v>
      </c>
      <c r="J370" s="72">
        <v>1997</v>
      </c>
      <c r="K370" s="73">
        <v>0.75</v>
      </c>
      <c r="L370" s="74">
        <v>3</v>
      </c>
      <c r="M370" s="174">
        <v>-1</v>
      </c>
      <c r="N370" s="175"/>
      <c r="O370" s="176" t="s">
        <v>660</v>
      </c>
      <c r="P370" s="177" t="s">
        <v>1098</v>
      </c>
      <c r="Q370" s="178" t="s">
        <v>1099</v>
      </c>
      <c r="R370" s="95" t="s">
        <v>1180</v>
      </c>
      <c r="S370" s="76">
        <f>IF(R370="U",T370/1.2,T370)</f>
        <v>60</v>
      </c>
      <c r="T370" s="77">
        <v>60</v>
      </c>
      <c r="U370" s="78"/>
      <c r="V370" s="79"/>
      <c r="W370" s="80">
        <f>V370*S370</f>
        <v>0</v>
      </c>
      <c r="X370" s="81">
        <f>V370*T370</f>
        <v>0</v>
      </c>
      <c r="Y370" s="59"/>
      <c r="Z370" s="82"/>
      <c r="AA370" s="83"/>
      <c r="AB370" s="84"/>
      <c r="AC370" s="85"/>
    </row>
    <row r="371" spans="1:29" ht="15.75" customHeight="1" x14ac:dyDescent="0.2">
      <c r="A371" s="64" t="s">
        <v>118</v>
      </c>
      <c r="B371" s="65" t="s">
        <v>127</v>
      </c>
      <c r="C371" s="66" t="s">
        <v>120</v>
      </c>
      <c r="D371" s="67" t="s">
        <v>416</v>
      </c>
      <c r="E371" s="68" t="s">
        <v>498</v>
      </c>
      <c r="F371" s="69"/>
      <c r="G371" s="70" t="s">
        <v>515</v>
      </c>
      <c r="H371" s="71" t="s">
        <v>522</v>
      </c>
      <c r="I371" s="68" t="s">
        <v>132</v>
      </c>
      <c r="J371" s="72">
        <v>1998</v>
      </c>
      <c r="K371" s="73">
        <v>0.75</v>
      </c>
      <c r="L371" s="74">
        <v>1</v>
      </c>
      <c r="M371" s="174" t="s">
        <v>615</v>
      </c>
      <c r="N371" s="175"/>
      <c r="O371" s="176"/>
      <c r="P371" s="177" t="s">
        <v>1079</v>
      </c>
      <c r="Q371" s="178" t="s">
        <v>1100</v>
      </c>
      <c r="R371" s="95" t="s">
        <v>1180</v>
      </c>
      <c r="S371" s="76">
        <f>IF(R371="U",T371/1.2,T371)</f>
        <v>30</v>
      </c>
      <c r="T371" s="77">
        <v>30</v>
      </c>
      <c r="U371" s="78"/>
      <c r="V371" s="79"/>
      <c r="W371" s="80">
        <f>V371*S371</f>
        <v>0</v>
      </c>
      <c r="X371" s="81">
        <f>V371*T371</f>
        <v>0</v>
      </c>
      <c r="Y371" s="59"/>
      <c r="Z371" s="82"/>
      <c r="AA371" s="83"/>
      <c r="AB371" s="84"/>
      <c r="AC371" s="85"/>
    </row>
    <row r="372" spans="1:29" ht="15.75" customHeight="1" x14ac:dyDescent="0.2">
      <c r="A372" s="64" t="s">
        <v>118</v>
      </c>
      <c r="B372" s="65" t="s">
        <v>127</v>
      </c>
      <c r="C372" s="66" t="s">
        <v>120</v>
      </c>
      <c r="D372" s="190" t="s">
        <v>416</v>
      </c>
      <c r="E372" s="191" t="s">
        <v>498</v>
      </c>
      <c r="F372" s="192"/>
      <c r="G372" s="193" t="s">
        <v>515</v>
      </c>
      <c r="H372" s="194" t="s">
        <v>523</v>
      </c>
      <c r="I372" s="68" t="s">
        <v>132</v>
      </c>
      <c r="J372" s="195">
        <v>2006</v>
      </c>
      <c r="K372" s="196">
        <v>0.75</v>
      </c>
      <c r="L372" s="197">
        <v>0</v>
      </c>
      <c r="M372" s="198" t="s">
        <v>615</v>
      </c>
      <c r="N372" s="199"/>
      <c r="O372" s="200"/>
      <c r="P372" s="201">
        <v>11</v>
      </c>
      <c r="Q372" s="202" t="s">
        <v>1101</v>
      </c>
      <c r="R372" s="203" t="s">
        <v>1180</v>
      </c>
      <c r="S372" s="204">
        <f>IF(R372="U",T372/1.2,T372)</f>
        <v>100</v>
      </c>
      <c r="T372" s="205">
        <v>100</v>
      </c>
      <c r="U372" s="78"/>
      <c r="V372" s="206"/>
      <c r="W372" s="207">
        <f>V372*S372</f>
        <v>0</v>
      </c>
      <c r="X372" s="208">
        <f>V372*T372</f>
        <v>0</v>
      </c>
      <c r="Y372" s="59"/>
      <c r="Z372" s="82"/>
      <c r="AA372" s="83"/>
      <c r="AB372" s="84"/>
      <c r="AC372" s="85"/>
    </row>
    <row r="373" spans="1:29" ht="15.75" customHeight="1" x14ac:dyDescent="0.2">
      <c r="A373" s="64" t="s">
        <v>118</v>
      </c>
      <c r="B373" s="65" t="s">
        <v>127</v>
      </c>
      <c r="C373" s="66" t="s">
        <v>120</v>
      </c>
      <c r="D373" s="190" t="s">
        <v>416</v>
      </c>
      <c r="E373" s="191" t="s">
        <v>498</v>
      </c>
      <c r="F373" s="192"/>
      <c r="G373" s="193" t="s">
        <v>515</v>
      </c>
      <c r="H373" s="194" t="s">
        <v>523</v>
      </c>
      <c r="I373" s="68" t="s">
        <v>132</v>
      </c>
      <c r="J373" s="195">
        <v>2014</v>
      </c>
      <c r="K373" s="196">
        <v>0.75</v>
      </c>
      <c r="L373" s="197">
        <v>0</v>
      </c>
      <c r="M373" s="198" t="s">
        <v>615</v>
      </c>
      <c r="N373" s="199"/>
      <c r="O373" s="200"/>
      <c r="P373" s="201">
        <v>11</v>
      </c>
      <c r="Q373" s="202" t="s">
        <v>1102</v>
      </c>
      <c r="R373" s="203" t="s">
        <v>1180</v>
      </c>
      <c r="S373" s="204">
        <f>IF(R373="U",T373/1.2,T373)</f>
        <v>80</v>
      </c>
      <c r="T373" s="205">
        <v>80</v>
      </c>
      <c r="U373" s="78"/>
      <c r="V373" s="206"/>
      <c r="W373" s="207">
        <f>V373*S373</f>
        <v>0</v>
      </c>
      <c r="X373" s="208">
        <f>V373*T373</f>
        <v>0</v>
      </c>
      <c r="Y373" s="59"/>
      <c r="Z373" s="82"/>
      <c r="AA373" s="83"/>
      <c r="AB373" s="84"/>
      <c r="AC373" s="85"/>
    </row>
    <row r="374" spans="1:29" ht="15.75" customHeight="1" x14ac:dyDescent="0.2">
      <c r="A374" s="64" t="s">
        <v>118</v>
      </c>
      <c r="B374" s="65" t="s">
        <v>127</v>
      </c>
      <c r="C374" s="66" t="s">
        <v>135</v>
      </c>
      <c r="D374" s="67" t="s">
        <v>416</v>
      </c>
      <c r="E374" s="68" t="s">
        <v>498</v>
      </c>
      <c r="F374" s="69"/>
      <c r="G374" s="70" t="s">
        <v>426</v>
      </c>
      <c r="H374" s="71" t="s">
        <v>524</v>
      </c>
      <c r="I374" s="68" t="s">
        <v>428</v>
      </c>
      <c r="J374" s="72">
        <v>1998</v>
      </c>
      <c r="K374" s="73">
        <v>0.375</v>
      </c>
      <c r="L374" s="74">
        <v>1</v>
      </c>
      <c r="M374" s="174" t="s">
        <v>615</v>
      </c>
      <c r="N374" s="175"/>
      <c r="O374" s="176"/>
      <c r="P374" s="177" t="s">
        <v>932</v>
      </c>
      <c r="Q374" s="178" t="s">
        <v>1103</v>
      </c>
      <c r="R374" s="95" t="s">
        <v>1180</v>
      </c>
      <c r="S374" s="76">
        <f>IF(R374="U",T374/1.2,T374)</f>
        <v>30</v>
      </c>
      <c r="T374" s="77">
        <v>30</v>
      </c>
      <c r="U374" s="78"/>
      <c r="V374" s="79"/>
      <c r="W374" s="80">
        <f>V374*S374</f>
        <v>0</v>
      </c>
      <c r="X374" s="81">
        <f>V374*T374</f>
        <v>0</v>
      </c>
      <c r="Y374" s="59"/>
      <c r="Z374" s="82"/>
      <c r="AA374" s="83"/>
      <c r="AB374" s="84"/>
      <c r="AC374" s="85"/>
    </row>
    <row r="375" spans="1:29" ht="15.75" customHeight="1" x14ac:dyDescent="0.2">
      <c r="A375" s="64" t="s">
        <v>118</v>
      </c>
      <c r="B375" s="65" t="s">
        <v>127</v>
      </c>
      <c r="C375" s="66" t="s">
        <v>120</v>
      </c>
      <c r="D375" s="67" t="s">
        <v>416</v>
      </c>
      <c r="E375" s="68" t="s">
        <v>498</v>
      </c>
      <c r="F375" s="69"/>
      <c r="G375" s="70" t="s">
        <v>525</v>
      </c>
      <c r="H375" s="71" t="s">
        <v>526</v>
      </c>
      <c r="I375" s="68" t="s">
        <v>428</v>
      </c>
      <c r="J375" s="72">
        <v>1986</v>
      </c>
      <c r="K375" s="73">
        <v>0.75</v>
      </c>
      <c r="L375" s="74">
        <v>3</v>
      </c>
      <c r="M375" s="174">
        <v>-1.5</v>
      </c>
      <c r="N375" s="175"/>
      <c r="O375" s="176" t="s">
        <v>627</v>
      </c>
      <c r="P375" s="177" t="s">
        <v>792</v>
      </c>
      <c r="Q375" s="178" t="s">
        <v>1105</v>
      </c>
      <c r="R375" s="95" t="s">
        <v>1180</v>
      </c>
      <c r="S375" s="76">
        <f>IF(R375="U",T375/1.2,T375)</f>
        <v>35</v>
      </c>
      <c r="T375" s="77">
        <v>35</v>
      </c>
      <c r="U375" s="78"/>
      <c r="V375" s="79"/>
      <c r="W375" s="80">
        <f>V375*S375</f>
        <v>0</v>
      </c>
      <c r="X375" s="81">
        <f>V375*T375</f>
        <v>0</v>
      </c>
      <c r="Y375" s="59"/>
      <c r="Z375" s="82"/>
      <c r="AA375" s="83"/>
      <c r="AB375" s="84"/>
      <c r="AC375" s="85"/>
    </row>
    <row r="376" spans="1:29" ht="15.75" customHeight="1" x14ac:dyDescent="0.2">
      <c r="A376" s="64" t="s">
        <v>118</v>
      </c>
      <c r="B376" s="65" t="s">
        <v>127</v>
      </c>
      <c r="C376" s="66" t="s">
        <v>120</v>
      </c>
      <c r="D376" s="67" t="s">
        <v>416</v>
      </c>
      <c r="E376" s="68" t="s">
        <v>498</v>
      </c>
      <c r="F376" s="69"/>
      <c r="G376" s="70" t="s">
        <v>525</v>
      </c>
      <c r="H376" s="71" t="s">
        <v>526</v>
      </c>
      <c r="I376" s="68" t="s">
        <v>428</v>
      </c>
      <c r="J376" s="72">
        <v>1986</v>
      </c>
      <c r="K376" s="73">
        <v>0.75</v>
      </c>
      <c r="L376" s="74">
        <v>5</v>
      </c>
      <c r="M376" s="174">
        <v>-1.5</v>
      </c>
      <c r="N376" s="175"/>
      <c r="O376" s="176" t="s">
        <v>627</v>
      </c>
      <c r="P376" s="177" t="s">
        <v>705</v>
      </c>
      <c r="Q376" s="178" t="s">
        <v>1104</v>
      </c>
      <c r="R376" s="95" t="s">
        <v>1180</v>
      </c>
      <c r="S376" s="76">
        <f>IF(R376="U",T376/1.2,T376)</f>
        <v>35</v>
      </c>
      <c r="T376" s="77">
        <v>35</v>
      </c>
      <c r="U376" s="78"/>
      <c r="V376" s="79"/>
      <c r="W376" s="80">
        <f>V376*S376</f>
        <v>0</v>
      </c>
      <c r="X376" s="81">
        <f>V376*T376</f>
        <v>0</v>
      </c>
      <c r="Y376" s="59"/>
      <c r="Z376" s="82"/>
      <c r="AA376" s="83"/>
      <c r="AB376" s="84"/>
      <c r="AC376" s="85"/>
    </row>
    <row r="377" spans="1:29" ht="15.75" customHeight="1" x14ac:dyDescent="0.2">
      <c r="A377" s="64" t="s">
        <v>118</v>
      </c>
      <c r="B377" s="65" t="s">
        <v>127</v>
      </c>
      <c r="C377" s="66" t="s">
        <v>120</v>
      </c>
      <c r="D377" s="67" t="s">
        <v>416</v>
      </c>
      <c r="E377" s="68" t="s">
        <v>498</v>
      </c>
      <c r="F377" s="69"/>
      <c r="G377" s="70" t="s">
        <v>527</v>
      </c>
      <c r="H377" s="71" t="s">
        <v>528</v>
      </c>
      <c r="I377" s="68" t="s">
        <v>423</v>
      </c>
      <c r="J377" s="72">
        <v>2000</v>
      </c>
      <c r="K377" s="73">
        <v>0.75</v>
      </c>
      <c r="L377" s="74">
        <v>1</v>
      </c>
      <c r="M377" s="174" t="s">
        <v>615</v>
      </c>
      <c r="N377" s="175"/>
      <c r="O377" s="176" t="s">
        <v>636</v>
      </c>
      <c r="P377" s="177">
        <v>34</v>
      </c>
      <c r="Q377" s="178" t="s">
        <v>1106</v>
      </c>
      <c r="R377" s="95" t="s">
        <v>1180</v>
      </c>
      <c r="S377" s="76">
        <f>IF(R377="U",T377/1.2,T377)</f>
        <v>50</v>
      </c>
      <c r="T377" s="77">
        <v>50</v>
      </c>
      <c r="U377" s="78"/>
      <c r="V377" s="79"/>
      <c r="W377" s="80">
        <f>V377*S377</f>
        <v>0</v>
      </c>
      <c r="X377" s="81">
        <f>V377*T377</f>
        <v>0</v>
      </c>
      <c r="Y377" s="59"/>
      <c r="Z377" s="82"/>
      <c r="AA377" s="83"/>
      <c r="AB377" s="84"/>
      <c r="AC377" s="85"/>
    </row>
    <row r="378" spans="1:29" ht="15.75" customHeight="1" x14ac:dyDescent="0.2">
      <c r="A378" s="64" t="s">
        <v>118</v>
      </c>
      <c r="B378" s="65" t="s">
        <v>127</v>
      </c>
      <c r="C378" s="66" t="s">
        <v>120</v>
      </c>
      <c r="D378" s="190" t="s">
        <v>416</v>
      </c>
      <c r="E378" s="191" t="s">
        <v>498</v>
      </c>
      <c r="F378" s="192"/>
      <c r="G378" s="193" t="s">
        <v>527</v>
      </c>
      <c r="H378" s="194" t="s">
        <v>529</v>
      </c>
      <c r="I378" s="68" t="s">
        <v>423</v>
      </c>
      <c r="J378" s="195">
        <v>2015</v>
      </c>
      <c r="K378" s="196">
        <v>1.5</v>
      </c>
      <c r="L378" s="197">
        <v>0</v>
      </c>
      <c r="M378" s="198" t="s">
        <v>615</v>
      </c>
      <c r="N378" s="199"/>
      <c r="O378" s="200"/>
      <c r="P378" s="201" t="s">
        <v>1107</v>
      </c>
      <c r="Q378" s="202" t="s">
        <v>1108</v>
      </c>
      <c r="R378" s="203" t="s">
        <v>1180</v>
      </c>
      <c r="S378" s="204">
        <f>IF(R378="U",T378/1.2,T378)</f>
        <v>100</v>
      </c>
      <c r="T378" s="205">
        <v>100</v>
      </c>
      <c r="U378" s="78"/>
      <c r="V378" s="206"/>
      <c r="W378" s="207"/>
      <c r="X378" s="208"/>
      <c r="Y378" s="59"/>
      <c r="Z378" s="82"/>
      <c r="AA378" s="83"/>
      <c r="AB378" s="84"/>
      <c r="AC378" s="85"/>
    </row>
    <row r="379" spans="1:29" ht="15.75" customHeight="1" x14ac:dyDescent="0.2">
      <c r="A379" s="64" t="s">
        <v>118</v>
      </c>
      <c r="B379" s="65" t="s">
        <v>127</v>
      </c>
      <c r="C379" s="66" t="s">
        <v>120</v>
      </c>
      <c r="D379" s="67" t="s">
        <v>416</v>
      </c>
      <c r="E379" s="68" t="s">
        <v>498</v>
      </c>
      <c r="F379" s="69"/>
      <c r="G379" s="70" t="s">
        <v>527</v>
      </c>
      <c r="H379" s="71" t="s">
        <v>530</v>
      </c>
      <c r="I379" s="68" t="s">
        <v>428</v>
      </c>
      <c r="J379" s="72">
        <v>1983</v>
      </c>
      <c r="K379" s="73">
        <v>0.75</v>
      </c>
      <c r="L379" s="74">
        <v>1</v>
      </c>
      <c r="M379" s="174">
        <v>-2</v>
      </c>
      <c r="N379" s="175"/>
      <c r="O379" s="176"/>
      <c r="P379" s="177" t="s">
        <v>792</v>
      </c>
      <c r="Q379" s="178" t="s">
        <v>1109</v>
      </c>
      <c r="R379" s="95" t="s">
        <v>1180</v>
      </c>
      <c r="S379" s="76">
        <f>IF(R379="U",T379/1.2,T379)</f>
        <v>35</v>
      </c>
      <c r="T379" s="77">
        <v>35</v>
      </c>
      <c r="U379" s="78"/>
      <c r="V379" s="79"/>
      <c r="W379" s="80">
        <f>V379*S379</f>
        <v>0</v>
      </c>
      <c r="X379" s="81">
        <f>V379*T379</f>
        <v>0</v>
      </c>
      <c r="Y379" s="59"/>
      <c r="Z379" s="82"/>
      <c r="AA379" s="83"/>
      <c r="AB379" s="84"/>
      <c r="AC379" s="85"/>
    </row>
    <row r="380" spans="1:29" ht="15.75" customHeight="1" x14ac:dyDescent="0.2">
      <c r="A380" s="64" t="s">
        <v>118</v>
      </c>
      <c r="B380" s="65" t="s">
        <v>127</v>
      </c>
      <c r="C380" s="66" t="s">
        <v>120</v>
      </c>
      <c r="D380" s="190" t="s">
        <v>416</v>
      </c>
      <c r="E380" s="191" t="s">
        <v>498</v>
      </c>
      <c r="F380" s="192"/>
      <c r="G380" s="193" t="s">
        <v>527</v>
      </c>
      <c r="H380" s="194" t="s">
        <v>531</v>
      </c>
      <c r="I380" s="68" t="s">
        <v>423</v>
      </c>
      <c r="J380" s="195">
        <v>2015</v>
      </c>
      <c r="K380" s="196">
        <v>1.5</v>
      </c>
      <c r="L380" s="197">
        <v>0</v>
      </c>
      <c r="M380" s="198" t="s">
        <v>615</v>
      </c>
      <c r="N380" s="199"/>
      <c r="O380" s="200"/>
      <c r="P380" s="201">
        <v>26</v>
      </c>
      <c r="Q380" s="202" t="s">
        <v>1110</v>
      </c>
      <c r="R380" s="203" t="s">
        <v>1180</v>
      </c>
      <c r="S380" s="204">
        <f>IF(R380="U",T380/1.2,T380)</f>
        <v>100</v>
      </c>
      <c r="T380" s="205">
        <v>100</v>
      </c>
      <c r="U380" s="78"/>
      <c r="V380" s="206"/>
      <c r="W380" s="207"/>
      <c r="X380" s="208"/>
      <c r="Y380" s="59"/>
      <c r="Z380" s="82"/>
      <c r="AA380" s="83"/>
      <c r="AB380" s="84"/>
      <c r="AC380" s="85"/>
    </row>
    <row r="381" spans="1:29" ht="15.75" customHeight="1" x14ac:dyDescent="0.2">
      <c r="A381" s="64" t="s">
        <v>118</v>
      </c>
      <c r="B381" s="65" t="s">
        <v>127</v>
      </c>
      <c r="C381" s="66" t="s">
        <v>120</v>
      </c>
      <c r="D381" s="67" t="s">
        <v>416</v>
      </c>
      <c r="E381" s="68" t="s">
        <v>498</v>
      </c>
      <c r="F381" s="69"/>
      <c r="G381" s="70" t="s">
        <v>532</v>
      </c>
      <c r="H381" s="71" t="s">
        <v>533</v>
      </c>
      <c r="I381" s="68" t="s">
        <v>428</v>
      </c>
      <c r="J381" s="72">
        <v>2003</v>
      </c>
      <c r="K381" s="73">
        <v>0.75</v>
      </c>
      <c r="L381" s="74">
        <v>1</v>
      </c>
      <c r="M381" s="174">
        <v>-0.5</v>
      </c>
      <c r="N381" s="175"/>
      <c r="O381" s="176"/>
      <c r="P381" s="177" t="s">
        <v>1111</v>
      </c>
      <c r="Q381" s="178" t="s">
        <v>1112</v>
      </c>
      <c r="R381" s="95" t="s">
        <v>1180</v>
      </c>
      <c r="S381" s="76">
        <f>IF(R381="U",T381/1.2,T381)</f>
        <v>40</v>
      </c>
      <c r="T381" s="77">
        <v>40</v>
      </c>
      <c r="U381" s="78"/>
      <c r="V381" s="79"/>
      <c r="W381" s="80">
        <f>V381*S381</f>
        <v>0</v>
      </c>
      <c r="X381" s="81">
        <f>V381*T381</f>
        <v>0</v>
      </c>
      <c r="Y381" s="59"/>
      <c r="Z381" s="82"/>
      <c r="AA381" s="83"/>
      <c r="AB381" s="84"/>
      <c r="AC381" s="85"/>
    </row>
    <row r="382" spans="1:29" ht="15.75" customHeight="1" x14ac:dyDescent="0.2">
      <c r="A382" s="64" t="s">
        <v>118</v>
      </c>
      <c r="B382" s="65" t="s">
        <v>127</v>
      </c>
      <c r="C382" s="66" t="s">
        <v>120</v>
      </c>
      <c r="D382" s="190" t="s">
        <v>416</v>
      </c>
      <c r="E382" s="191" t="s">
        <v>534</v>
      </c>
      <c r="F382" s="192"/>
      <c r="G382" s="193" t="s">
        <v>535</v>
      </c>
      <c r="H382" s="194" t="s">
        <v>536</v>
      </c>
      <c r="I382" s="68" t="s">
        <v>423</v>
      </c>
      <c r="J382" s="195">
        <v>2012</v>
      </c>
      <c r="K382" s="196">
        <v>3</v>
      </c>
      <c r="L382" s="197">
        <v>0</v>
      </c>
      <c r="M382" s="198" t="s">
        <v>615</v>
      </c>
      <c r="N382" s="199"/>
      <c r="O382" s="200"/>
      <c r="P382" s="201" t="s">
        <v>951</v>
      </c>
      <c r="Q382" s="202" t="s">
        <v>1113</v>
      </c>
      <c r="R382" s="203" t="s">
        <v>1180</v>
      </c>
      <c r="S382" s="204">
        <f>IF(R382="U",T382/1.2,T382)</f>
        <v>120</v>
      </c>
      <c r="T382" s="205">
        <v>120</v>
      </c>
      <c r="U382" s="78"/>
      <c r="V382" s="206"/>
      <c r="W382" s="207">
        <f>V382*S382</f>
        <v>0</v>
      </c>
      <c r="X382" s="208">
        <f>V382*T382</f>
        <v>0</v>
      </c>
      <c r="Y382" s="59"/>
      <c r="Z382" s="82"/>
      <c r="AA382" s="83"/>
      <c r="AB382" s="84"/>
      <c r="AC382" s="85"/>
    </row>
    <row r="383" spans="1:29" ht="15.75" customHeight="1" x14ac:dyDescent="0.2">
      <c r="A383" s="64" t="s">
        <v>118</v>
      </c>
      <c r="B383" s="65" t="s">
        <v>127</v>
      </c>
      <c r="C383" s="66" t="s">
        <v>120</v>
      </c>
      <c r="D383" s="67" t="s">
        <v>416</v>
      </c>
      <c r="E383" s="68" t="s">
        <v>537</v>
      </c>
      <c r="F383" s="69"/>
      <c r="G383" s="70" t="s">
        <v>538</v>
      </c>
      <c r="H383" s="71" t="s">
        <v>539</v>
      </c>
      <c r="I383" s="68" t="s">
        <v>152</v>
      </c>
      <c r="J383" s="72">
        <v>1998</v>
      </c>
      <c r="K383" s="73">
        <v>1.5</v>
      </c>
      <c r="L383" s="74">
        <v>1</v>
      </c>
      <c r="M383" s="174" t="s">
        <v>615</v>
      </c>
      <c r="N383" s="175"/>
      <c r="O383" s="176"/>
      <c r="P383" s="177">
        <v>26</v>
      </c>
      <c r="Q383" s="178" t="s">
        <v>1114</v>
      </c>
      <c r="R383" s="95" t="s">
        <v>1180</v>
      </c>
      <c r="S383" s="76">
        <f>IF(R383="U",T383/1.2,T383)</f>
        <v>150</v>
      </c>
      <c r="T383" s="77">
        <v>150</v>
      </c>
      <c r="U383" s="78"/>
      <c r="V383" s="79"/>
      <c r="W383" s="80">
        <f>V383*S383</f>
        <v>0</v>
      </c>
      <c r="X383" s="81">
        <f>V383*T383</f>
        <v>0</v>
      </c>
      <c r="Y383" s="59"/>
      <c r="Z383" s="82"/>
      <c r="AA383" s="83"/>
      <c r="AB383" s="84"/>
      <c r="AC383" s="85"/>
    </row>
    <row r="384" spans="1:29" ht="15.75" customHeight="1" x14ac:dyDescent="0.2">
      <c r="A384" s="64" t="s">
        <v>118</v>
      </c>
      <c r="B384" s="65" t="s">
        <v>127</v>
      </c>
      <c r="C384" s="66" t="s">
        <v>120</v>
      </c>
      <c r="D384" s="190" t="s">
        <v>416</v>
      </c>
      <c r="E384" s="191" t="s">
        <v>537</v>
      </c>
      <c r="F384" s="192"/>
      <c r="G384" s="193" t="s">
        <v>538</v>
      </c>
      <c r="H384" s="194" t="s">
        <v>539</v>
      </c>
      <c r="I384" s="68" t="s">
        <v>152</v>
      </c>
      <c r="J384" s="195">
        <v>2000</v>
      </c>
      <c r="K384" s="196">
        <v>0.75</v>
      </c>
      <c r="L384" s="197">
        <v>0</v>
      </c>
      <c r="M384" s="198" t="s">
        <v>615</v>
      </c>
      <c r="N384" s="199"/>
      <c r="O384" s="200"/>
      <c r="P384" s="201">
        <v>39</v>
      </c>
      <c r="Q384" s="202" t="s">
        <v>1115</v>
      </c>
      <c r="R384" s="203" t="s">
        <v>1180</v>
      </c>
      <c r="S384" s="204">
        <f>IF(R384="U",T384/1.2,T384)</f>
        <v>55</v>
      </c>
      <c r="T384" s="205">
        <v>55</v>
      </c>
      <c r="U384" s="78"/>
      <c r="V384" s="206"/>
      <c r="W384" s="207">
        <f>V384*S384</f>
        <v>0</v>
      </c>
      <c r="X384" s="208">
        <f>V384*T384</f>
        <v>0</v>
      </c>
      <c r="Y384" s="59"/>
      <c r="Z384" s="82"/>
      <c r="AA384" s="83"/>
      <c r="AB384" s="84"/>
      <c r="AC384" s="85"/>
    </row>
    <row r="385" spans="1:29" ht="15.75" customHeight="1" x14ac:dyDescent="0.2">
      <c r="A385" s="64" t="s">
        <v>118</v>
      </c>
      <c r="B385" s="65" t="s">
        <v>127</v>
      </c>
      <c r="C385" s="66" t="s">
        <v>120</v>
      </c>
      <c r="D385" s="67" t="s">
        <v>416</v>
      </c>
      <c r="E385" s="68" t="s">
        <v>537</v>
      </c>
      <c r="F385" s="69"/>
      <c r="G385" s="70" t="s">
        <v>538</v>
      </c>
      <c r="H385" s="71" t="s">
        <v>539</v>
      </c>
      <c r="I385" s="68" t="s">
        <v>152</v>
      </c>
      <c r="J385" s="72">
        <v>2000</v>
      </c>
      <c r="K385" s="73">
        <v>1.5</v>
      </c>
      <c r="L385" s="74">
        <v>1</v>
      </c>
      <c r="M385" s="174" t="s">
        <v>615</v>
      </c>
      <c r="N385" s="175"/>
      <c r="O385" s="176"/>
      <c r="P385" s="177" t="s">
        <v>941</v>
      </c>
      <c r="Q385" s="178" t="s">
        <v>1116</v>
      </c>
      <c r="R385" s="95" t="s">
        <v>1180</v>
      </c>
      <c r="S385" s="76">
        <f>IF(R385="U",T385/1.2,T385)</f>
        <v>130</v>
      </c>
      <c r="T385" s="77">
        <v>130</v>
      </c>
      <c r="U385" s="78"/>
      <c r="V385" s="79"/>
      <c r="W385" s="80">
        <f>V385*S385</f>
        <v>0</v>
      </c>
      <c r="X385" s="81">
        <f>V385*T385</f>
        <v>0</v>
      </c>
      <c r="Y385" s="59"/>
      <c r="Z385" s="82"/>
      <c r="AA385" s="83"/>
      <c r="AB385" s="84"/>
      <c r="AC385" s="85"/>
    </row>
    <row r="386" spans="1:29" ht="15.75" customHeight="1" x14ac:dyDescent="0.2">
      <c r="A386" s="64" t="s">
        <v>118</v>
      </c>
      <c r="B386" s="65" t="s">
        <v>127</v>
      </c>
      <c r="C386" s="66" t="s">
        <v>120</v>
      </c>
      <c r="D386" s="67" t="s">
        <v>416</v>
      </c>
      <c r="E386" s="68" t="s">
        <v>537</v>
      </c>
      <c r="F386" s="69"/>
      <c r="G386" s="70" t="s">
        <v>538</v>
      </c>
      <c r="H386" s="71" t="s">
        <v>540</v>
      </c>
      <c r="I386" s="68" t="s">
        <v>177</v>
      </c>
      <c r="J386" s="72">
        <v>2013</v>
      </c>
      <c r="K386" s="73">
        <v>0.75</v>
      </c>
      <c r="L386" s="74">
        <v>5</v>
      </c>
      <c r="M386" s="174" t="s">
        <v>615</v>
      </c>
      <c r="N386" s="175"/>
      <c r="O386" s="176" t="s">
        <v>663</v>
      </c>
      <c r="P386" s="177">
        <v>10</v>
      </c>
      <c r="Q386" s="178" t="s">
        <v>1117</v>
      </c>
      <c r="R386" s="95" t="s">
        <v>1180</v>
      </c>
      <c r="S386" s="76">
        <f>IF(R386="U",T386/1.2,T386)</f>
        <v>25</v>
      </c>
      <c r="T386" s="77">
        <v>25</v>
      </c>
      <c r="U386" s="78"/>
      <c r="V386" s="79"/>
      <c r="W386" s="80">
        <f>V386*S386</f>
        <v>0</v>
      </c>
      <c r="X386" s="81">
        <f>V386*T386</f>
        <v>0</v>
      </c>
      <c r="Y386" s="59"/>
      <c r="Z386" s="82"/>
      <c r="AA386" s="83"/>
      <c r="AB386" s="84"/>
      <c r="AC386" s="85"/>
    </row>
    <row r="387" spans="1:29" ht="15.75" customHeight="1" x14ac:dyDescent="0.2">
      <c r="A387" s="64" t="s">
        <v>541</v>
      </c>
      <c r="B387" s="65" t="s">
        <v>119</v>
      </c>
      <c r="C387" s="66" t="s">
        <v>135</v>
      </c>
      <c r="D387" s="190" t="s">
        <v>542</v>
      </c>
      <c r="E387" s="191" t="s">
        <v>543</v>
      </c>
      <c r="F387" s="192"/>
      <c r="G387" s="193" t="s">
        <v>544</v>
      </c>
      <c r="H387" s="194" t="s">
        <v>545</v>
      </c>
      <c r="I387" s="68" t="s">
        <v>177</v>
      </c>
      <c r="J387" s="195">
        <v>1982</v>
      </c>
      <c r="K387" s="196">
        <v>0.75</v>
      </c>
      <c r="L387" s="197">
        <v>0</v>
      </c>
      <c r="M387" s="198" t="s">
        <v>615</v>
      </c>
      <c r="N387" s="199"/>
      <c r="O387" s="200"/>
      <c r="P387" s="201" t="s">
        <v>1118</v>
      </c>
      <c r="Q387" s="202" t="s">
        <v>1119</v>
      </c>
      <c r="R387" s="203" t="s">
        <v>1180</v>
      </c>
      <c r="S387" s="204">
        <f>IF(R387="U",T387/1.2,T387)</f>
        <v>100</v>
      </c>
      <c r="T387" s="205">
        <v>100</v>
      </c>
      <c r="U387" s="78"/>
      <c r="V387" s="206"/>
      <c r="W387" s="207"/>
      <c r="X387" s="208"/>
      <c r="Y387" s="59"/>
      <c r="Z387" s="82"/>
      <c r="AA387" s="83"/>
      <c r="AB387" s="84"/>
      <c r="AC387" s="85"/>
    </row>
    <row r="388" spans="1:29" ht="15.75" customHeight="1" x14ac:dyDescent="0.2">
      <c r="A388" s="64" t="s">
        <v>118</v>
      </c>
      <c r="B388" s="65" t="s">
        <v>119</v>
      </c>
      <c r="C388" s="66" t="s">
        <v>120</v>
      </c>
      <c r="D388" s="67" t="s">
        <v>542</v>
      </c>
      <c r="E388" s="68" t="s">
        <v>543</v>
      </c>
      <c r="F388" s="69"/>
      <c r="G388" s="70" t="s">
        <v>546</v>
      </c>
      <c r="H388" s="71" t="s">
        <v>547</v>
      </c>
      <c r="I388" s="68" t="s">
        <v>177</v>
      </c>
      <c r="J388" s="72">
        <v>1982</v>
      </c>
      <c r="K388" s="73">
        <v>0.75</v>
      </c>
      <c r="L388" s="74">
        <v>1</v>
      </c>
      <c r="M388" s="174">
        <v>-1.5</v>
      </c>
      <c r="N388" s="175"/>
      <c r="O388" s="176"/>
      <c r="P388" s="177" t="s">
        <v>858</v>
      </c>
      <c r="Q388" s="178" t="s">
        <v>1120</v>
      </c>
      <c r="R388" s="95" t="s">
        <v>1180</v>
      </c>
      <c r="S388" s="76">
        <f>IF(R388="U",T388/1.2,T388)</f>
        <v>270</v>
      </c>
      <c r="T388" s="77">
        <v>270</v>
      </c>
      <c r="U388" s="78"/>
      <c r="V388" s="79"/>
      <c r="W388" s="80">
        <f>V388*S388</f>
        <v>0</v>
      </c>
      <c r="X388" s="81">
        <f>V388*T388</f>
        <v>0</v>
      </c>
      <c r="Y388" s="59"/>
      <c r="Z388" s="82"/>
      <c r="AA388" s="83"/>
      <c r="AB388" s="84"/>
      <c r="AC388" s="85"/>
    </row>
    <row r="389" spans="1:29" ht="15.75" customHeight="1" x14ac:dyDescent="0.2">
      <c r="A389" s="64" t="s">
        <v>118</v>
      </c>
      <c r="B389" s="65" t="s">
        <v>119</v>
      </c>
      <c r="C389" s="66" t="s">
        <v>120</v>
      </c>
      <c r="D389" s="67" t="s">
        <v>542</v>
      </c>
      <c r="E389" s="68" t="s">
        <v>543</v>
      </c>
      <c r="F389" s="69"/>
      <c r="G389" s="70" t="s">
        <v>546</v>
      </c>
      <c r="H389" s="71" t="s">
        <v>548</v>
      </c>
      <c r="I389" s="68" t="s">
        <v>177</v>
      </c>
      <c r="J389" s="72">
        <v>1983</v>
      </c>
      <c r="K389" s="73">
        <v>0.75</v>
      </c>
      <c r="L389" s="74">
        <v>1</v>
      </c>
      <c r="M389" s="174" t="s">
        <v>615</v>
      </c>
      <c r="N389" s="175"/>
      <c r="O389" s="176"/>
      <c r="P389" s="177" t="s">
        <v>858</v>
      </c>
      <c r="Q389" s="178" t="s">
        <v>1121</v>
      </c>
      <c r="R389" s="75" t="s">
        <v>1180</v>
      </c>
      <c r="S389" s="76">
        <f>IF(R389="U",T389/1.2,T389)</f>
        <v>270</v>
      </c>
      <c r="T389" s="77">
        <v>270</v>
      </c>
      <c r="U389" s="78"/>
      <c r="V389" s="79"/>
      <c r="W389" s="80">
        <f>V389*S389</f>
        <v>0</v>
      </c>
      <c r="X389" s="81">
        <f>V389*T389</f>
        <v>0</v>
      </c>
      <c r="Y389" s="59"/>
      <c r="Z389" s="82"/>
      <c r="AA389" s="83"/>
      <c r="AB389" s="84"/>
      <c r="AC389" s="85"/>
    </row>
    <row r="390" spans="1:29" ht="15.75" customHeight="1" x14ac:dyDescent="0.2">
      <c r="A390" s="64" t="s">
        <v>541</v>
      </c>
      <c r="B390" s="65" t="s">
        <v>119</v>
      </c>
      <c r="C390" s="66" t="s">
        <v>135</v>
      </c>
      <c r="D390" s="67" t="s">
        <v>542</v>
      </c>
      <c r="E390" s="68" t="s">
        <v>543</v>
      </c>
      <c r="F390" s="69"/>
      <c r="G390" s="70" t="s">
        <v>549</v>
      </c>
      <c r="H390" s="71" t="s">
        <v>550</v>
      </c>
      <c r="I390" s="68" t="s">
        <v>177</v>
      </c>
      <c r="J390" s="72">
        <v>1957</v>
      </c>
      <c r="K390" s="73">
        <v>0.75</v>
      </c>
      <c r="L390" s="74">
        <v>2</v>
      </c>
      <c r="M390" s="174" t="s">
        <v>615</v>
      </c>
      <c r="N390" s="175"/>
      <c r="O390" s="176"/>
      <c r="P390" s="177" t="s">
        <v>1122</v>
      </c>
      <c r="Q390" s="178" t="s">
        <v>1123</v>
      </c>
      <c r="R390" s="95" t="s">
        <v>1180</v>
      </c>
      <c r="S390" s="76">
        <f>IF(R390="U",T390/1.2,T390)</f>
        <v>450</v>
      </c>
      <c r="T390" s="77">
        <v>450</v>
      </c>
      <c r="U390" s="78"/>
      <c r="V390" s="79"/>
      <c r="W390" s="80">
        <f>V390*S390</f>
        <v>0</v>
      </c>
      <c r="X390" s="81">
        <f>V390*T390</f>
        <v>0</v>
      </c>
      <c r="Y390" s="59"/>
      <c r="Z390" s="82"/>
      <c r="AA390" s="83"/>
      <c r="AB390" s="84"/>
      <c r="AC390" s="85"/>
    </row>
    <row r="391" spans="1:29" ht="15.75" customHeight="1" x14ac:dyDescent="0.2">
      <c r="A391" s="64" t="s">
        <v>541</v>
      </c>
      <c r="B391" s="65" t="s">
        <v>119</v>
      </c>
      <c r="C391" s="66" t="s">
        <v>135</v>
      </c>
      <c r="D391" s="67" t="s">
        <v>542</v>
      </c>
      <c r="E391" s="68" t="s">
        <v>543</v>
      </c>
      <c r="F391" s="69"/>
      <c r="G391" s="70" t="s">
        <v>549</v>
      </c>
      <c r="H391" s="71" t="s">
        <v>551</v>
      </c>
      <c r="I391" s="68" t="s">
        <v>177</v>
      </c>
      <c r="J391" s="72">
        <v>1952</v>
      </c>
      <c r="K391" s="73">
        <v>0.75</v>
      </c>
      <c r="L391" s="74">
        <v>1</v>
      </c>
      <c r="M391" s="174" t="s">
        <v>615</v>
      </c>
      <c r="N391" s="175"/>
      <c r="O391" s="176"/>
      <c r="P391" s="177" t="s">
        <v>1122</v>
      </c>
      <c r="Q391" s="178" t="s">
        <v>1124</v>
      </c>
      <c r="R391" s="95" t="s">
        <v>1180</v>
      </c>
      <c r="S391" s="76">
        <f>IF(R391="U",T391/1.2,T391)</f>
        <v>450</v>
      </c>
      <c r="T391" s="77">
        <v>450</v>
      </c>
      <c r="U391" s="78"/>
      <c r="V391" s="79"/>
      <c r="W391" s="80">
        <f>V391*S391</f>
        <v>0</v>
      </c>
      <c r="X391" s="81">
        <f>V391*T391</f>
        <v>0</v>
      </c>
      <c r="Y391" s="59"/>
      <c r="Z391" s="82"/>
      <c r="AA391" s="83"/>
      <c r="AB391" s="84"/>
      <c r="AC391" s="85"/>
    </row>
    <row r="392" spans="1:29" ht="15.75" customHeight="1" x14ac:dyDescent="0.2">
      <c r="A392" s="64" t="s">
        <v>541</v>
      </c>
      <c r="B392" s="65" t="s">
        <v>119</v>
      </c>
      <c r="C392" s="66" t="s">
        <v>135</v>
      </c>
      <c r="D392" s="67" t="s">
        <v>542</v>
      </c>
      <c r="E392" s="68" t="s">
        <v>543</v>
      </c>
      <c r="F392" s="69"/>
      <c r="G392" s="70" t="s">
        <v>549</v>
      </c>
      <c r="H392" s="71" t="s">
        <v>552</v>
      </c>
      <c r="I392" s="68" t="s">
        <v>177</v>
      </c>
      <c r="J392" s="72">
        <v>1975</v>
      </c>
      <c r="K392" s="73">
        <v>0.75</v>
      </c>
      <c r="L392" s="74">
        <v>2</v>
      </c>
      <c r="M392" s="174" t="s">
        <v>615</v>
      </c>
      <c r="N392" s="175"/>
      <c r="O392" s="176"/>
      <c r="P392" s="177" t="s">
        <v>1118</v>
      </c>
      <c r="Q392" s="178" t="s">
        <v>1125</v>
      </c>
      <c r="R392" s="95" t="s">
        <v>1180</v>
      </c>
      <c r="S392" s="76">
        <f>IF(R392="U",T392/1.2,T392)</f>
        <v>200</v>
      </c>
      <c r="T392" s="77">
        <v>200</v>
      </c>
      <c r="U392" s="78"/>
      <c r="V392" s="79"/>
      <c r="W392" s="80">
        <f>V392*S392</f>
        <v>0</v>
      </c>
      <c r="X392" s="81">
        <f>V392*T392</f>
        <v>0</v>
      </c>
      <c r="Y392" s="59"/>
      <c r="Z392" s="82"/>
      <c r="AA392" s="83"/>
      <c r="AB392" s="84"/>
      <c r="AC392" s="85"/>
    </row>
    <row r="393" spans="1:29" ht="15.75" customHeight="1" x14ac:dyDescent="0.2">
      <c r="A393" s="64" t="s">
        <v>118</v>
      </c>
      <c r="B393" s="65" t="s">
        <v>119</v>
      </c>
      <c r="C393" s="66" t="s">
        <v>120</v>
      </c>
      <c r="D393" s="67" t="s">
        <v>542</v>
      </c>
      <c r="E393" s="68" t="s">
        <v>543</v>
      </c>
      <c r="F393" s="69"/>
      <c r="G393" s="70" t="s">
        <v>549</v>
      </c>
      <c r="H393" s="71" t="s">
        <v>553</v>
      </c>
      <c r="I393" s="68" t="s">
        <v>177</v>
      </c>
      <c r="J393" s="72">
        <v>2000</v>
      </c>
      <c r="K393" s="73">
        <v>0.75</v>
      </c>
      <c r="L393" s="74">
        <v>6</v>
      </c>
      <c r="M393" s="174" t="s">
        <v>615</v>
      </c>
      <c r="N393" s="175"/>
      <c r="O393" s="176"/>
      <c r="P393" s="177" t="s">
        <v>1126</v>
      </c>
      <c r="Q393" s="178" t="s">
        <v>1127</v>
      </c>
      <c r="R393" s="95" t="s">
        <v>1180</v>
      </c>
      <c r="S393" s="76">
        <f>IF(R393="U",T393/1.2,T393)</f>
        <v>35</v>
      </c>
      <c r="T393" s="77">
        <v>35</v>
      </c>
      <c r="U393" s="78"/>
      <c r="V393" s="79"/>
      <c r="W393" s="80">
        <f>V393*S393</f>
        <v>0</v>
      </c>
      <c r="X393" s="81">
        <f>V393*T393</f>
        <v>0</v>
      </c>
      <c r="Y393" s="59"/>
      <c r="Z393" s="82"/>
      <c r="AA393" s="83"/>
      <c r="AB393" s="84"/>
      <c r="AC393" s="85"/>
    </row>
    <row r="394" spans="1:29" ht="15.75" customHeight="1" x14ac:dyDescent="0.2">
      <c r="A394" s="64" t="s">
        <v>541</v>
      </c>
      <c r="B394" s="65" t="s">
        <v>119</v>
      </c>
      <c r="C394" s="66" t="s">
        <v>135</v>
      </c>
      <c r="D394" s="67" t="s">
        <v>542</v>
      </c>
      <c r="E394" s="68" t="s">
        <v>543</v>
      </c>
      <c r="F394" s="69"/>
      <c r="G394" s="70" t="s">
        <v>549</v>
      </c>
      <c r="H394" s="71" t="s">
        <v>554</v>
      </c>
      <c r="I394" s="68" t="s">
        <v>177</v>
      </c>
      <c r="J394" s="72">
        <v>1975</v>
      </c>
      <c r="K394" s="73">
        <v>0.75</v>
      </c>
      <c r="L394" s="74">
        <v>3</v>
      </c>
      <c r="M394" s="174" t="s">
        <v>615</v>
      </c>
      <c r="N394" s="175"/>
      <c r="O394" s="176"/>
      <c r="P394" s="177" t="s">
        <v>1118</v>
      </c>
      <c r="Q394" s="178" t="s">
        <v>1128</v>
      </c>
      <c r="R394" s="95" t="s">
        <v>1180</v>
      </c>
      <c r="S394" s="76">
        <f>IF(R394="U",T394/1.2,T394)</f>
        <v>200</v>
      </c>
      <c r="T394" s="77">
        <v>200</v>
      </c>
      <c r="U394" s="78"/>
      <c r="V394" s="79"/>
      <c r="W394" s="80">
        <f>V394*S394</f>
        <v>0</v>
      </c>
      <c r="X394" s="81">
        <f>V394*T394</f>
        <v>0</v>
      </c>
      <c r="Y394" s="59"/>
      <c r="Z394" s="82"/>
      <c r="AA394" s="83"/>
      <c r="AB394" s="84"/>
      <c r="AC394" s="85"/>
    </row>
    <row r="395" spans="1:29" ht="15.75" customHeight="1" x14ac:dyDescent="0.2">
      <c r="A395" s="64" t="s">
        <v>541</v>
      </c>
      <c r="B395" s="65" t="s">
        <v>119</v>
      </c>
      <c r="C395" s="66" t="s">
        <v>135</v>
      </c>
      <c r="D395" s="67" t="s">
        <v>542</v>
      </c>
      <c r="E395" s="68" t="s">
        <v>543</v>
      </c>
      <c r="F395" s="69"/>
      <c r="G395" s="70" t="s">
        <v>549</v>
      </c>
      <c r="H395" s="71" t="s">
        <v>554</v>
      </c>
      <c r="I395" s="68" t="s">
        <v>177</v>
      </c>
      <c r="J395" s="72">
        <v>1977</v>
      </c>
      <c r="K395" s="73">
        <v>0.75</v>
      </c>
      <c r="L395" s="74">
        <v>4</v>
      </c>
      <c r="M395" s="174" t="s">
        <v>615</v>
      </c>
      <c r="N395" s="175"/>
      <c r="O395" s="176"/>
      <c r="P395" s="177" t="s">
        <v>1122</v>
      </c>
      <c r="Q395" s="178" t="s">
        <v>1129</v>
      </c>
      <c r="R395" s="95" t="s">
        <v>1180</v>
      </c>
      <c r="S395" s="76">
        <f>IF(R395="U",T395/1.2,T395)</f>
        <v>270</v>
      </c>
      <c r="T395" s="77">
        <v>270</v>
      </c>
      <c r="U395" s="78"/>
      <c r="V395" s="79"/>
      <c r="W395" s="80">
        <f>V395*S395</f>
        <v>0</v>
      </c>
      <c r="X395" s="81">
        <f>V395*T395</f>
        <v>0</v>
      </c>
      <c r="Y395" s="59"/>
      <c r="Z395" s="82"/>
      <c r="AA395" s="83"/>
      <c r="AB395" s="84"/>
      <c r="AC395" s="85"/>
    </row>
    <row r="396" spans="1:29" ht="15.75" customHeight="1" x14ac:dyDescent="0.2">
      <c r="A396" s="64" t="s">
        <v>541</v>
      </c>
      <c r="B396" s="65" t="s">
        <v>119</v>
      </c>
      <c r="C396" s="66" t="s">
        <v>135</v>
      </c>
      <c r="D396" s="67" t="s">
        <v>542</v>
      </c>
      <c r="E396" s="68" t="s">
        <v>543</v>
      </c>
      <c r="F396" s="69"/>
      <c r="G396" s="70" t="s">
        <v>549</v>
      </c>
      <c r="H396" s="71" t="s">
        <v>554</v>
      </c>
      <c r="I396" s="68" t="s">
        <v>177</v>
      </c>
      <c r="J396" s="72">
        <v>1978</v>
      </c>
      <c r="K396" s="73">
        <v>0.75</v>
      </c>
      <c r="L396" s="74">
        <v>6</v>
      </c>
      <c r="M396" s="174" t="s">
        <v>615</v>
      </c>
      <c r="N396" s="175"/>
      <c r="O396" s="176"/>
      <c r="P396" s="177" t="s">
        <v>1118</v>
      </c>
      <c r="Q396" s="178" t="s">
        <v>1130</v>
      </c>
      <c r="R396" s="75" t="s">
        <v>1180</v>
      </c>
      <c r="S396" s="76">
        <f>IF(R396="U",T396/1.2,T396)</f>
        <v>255</v>
      </c>
      <c r="T396" s="77">
        <v>255</v>
      </c>
      <c r="U396" s="78"/>
      <c r="V396" s="79"/>
      <c r="W396" s="80">
        <f>V396*S396</f>
        <v>0</v>
      </c>
      <c r="X396" s="81">
        <f>V396*T396</f>
        <v>0</v>
      </c>
      <c r="Y396" s="59"/>
      <c r="Z396" s="82"/>
      <c r="AA396" s="83"/>
      <c r="AB396" s="84"/>
      <c r="AC396" s="85"/>
    </row>
    <row r="397" spans="1:29" ht="15.75" customHeight="1" x14ac:dyDescent="0.2">
      <c r="A397" s="64" t="s">
        <v>541</v>
      </c>
      <c r="B397" s="65" t="s">
        <v>119</v>
      </c>
      <c r="C397" s="66" t="s">
        <v>135</v>
      </c>
      <c r="D397" s="67" t="s">
        <v>542</v>
      </c>
      <c r="E397" s="68" t="s">
        <v>543</v>
      </c>
      <c r="F397" s="69"/>
      <c r="G397" s="70" t="s">
        <v>549</v>
      </c>
      <c r="H397" s="71" t="s">
        <v>554</v>
      </c>
      <c r="I397" s="68" t="s">
        <v>177</v>
      </c>
      <c r="J397" s="72">
        <v>1980</v>
      </c>
      <c r="K397" s="73">
        <v>0.75</v>
      </c>
      <c r="L397" s="74">
        <v>3</v>
      </c>
      <c r="M397" s="174" t="s">
        <v>615</v>
      </c>
      <c r="N397" s="175"/>
      <c r="O397" s="176"/>
      <c r="P397" s="177" t="s">
        <v>1122</v>
      </c>
      <c r="Q397" s="178" t="s">
        <v>1131</v>
      </c>
      <c r="R397" s="95" t="s">
        <v>1180</v>
      </c>
      <c r="S397" s="76">
        <f>IF(R397="U",T397/1.2,T397)</f>
        <v>200</v>
      </c>
      <c r="T397" s="77">
        <v>200</v>
      </c>
      <c r="U397" s="78"/>
      <c r="V397" s="79"/>
      <c r="W397" s="80">
        <f>V397*S397</f>
        <v>0</v>
      </c>
      <c r="X397" s="81">
        <f>V397*T397</f>
        <v>0</v>
      </c>
      <c r="Y397" s="59"/>
      <c r="Z397" s="82"/>
      <c r="AA397" s="83"/>
      <c r="AB397" s="84"/>
      <c r="AC397" s="85"/>
    </row>
    <row r="398" spans="1:29" ht="15.75" customHeight="1" x14ac:dyDescent="0.2">
      <c r="A398" s="64" t="s">
        <v>541</v>
      </c>
      <c r="B398" s="65" t="s">
        <v>119</v>
      </c>
      <c r="C398" s="66" t="s">
        <v>135</v>
      </c>
      <c r="D398" s="67" t="s">
        <v>542</v>
      </c>
      <c r="E398" s="68" t="s">
        <v>543</v>
      </c>
      <c r="F398" s="69"/>
      <c r="G398" s="70" t="s">
        <v>549</v>
      </c>
      <c r="H398" s="71" t="s">
        <v>554</v>
      </c>
      <c r="I398" s="68" t="s">
        <v>177</v>
      </c>
      <c r="J398" s="72">
        <v>1982</v>
      </c>
      <c r="K398" s="73">
        <v>0.75</v>
      </c>
      <c r="L398" s="74">
        <v>4</v>
      </c>
      <c r="M398" s="174" t="s">
        <v>615</v>
      </c>
      <c r="N398" s="175"/>
      <c r="O398" s="176"/>
      <c r="P398" s="177" t="s">
        <v>1122</v>
      </c>
      <c r="Q398" s="178" t="s">
        <v>1132</v>
      </c>
      <c r="R398" s="75" t="s">
        <v>1180</v>
      </c>
      <c r="S398" s="76">
        <f>IF(R398="U",T398/1.2,T398)</f>
        <v>200</v>
      </c>
      <c r="T398" s="77">
        <v>200</v>
      </c>
      <c r="U398" s="78"/>
      <c r="V398" s="79"/>
      <c r="W398" s="80">
        <f>V398*S398</f>
        <v>0</v>
      </c>
      <c r="X398" s="81">
        <f>V398*T398</f>
        <v>0</v>
      </c>
      <c r="Y398" s="59"/>
      <c r="Z398" s="82"/>
      <c r="AA398" s="83"/>
      <c r="AB398" s="84"/>
      <c r="AC398" s="85"/>
    </row>
    <row r="399" spans="1:29" ht="15.75" customHeight="1" x14ac:dyDescent="0.2">
      <c r="A399" s="64" t="s">
        <v>541</v>
      </c>
      <c r="B399" s="65" t="s">
        <v>119</v>
      </c>
      <c r="C399" s="66" t="s">
        <v>135</v>
      </c>
      <c r="D399" s="67" t="s">
        <v>542</v>
      </c>
      <c r="E399" s="68" t="s">
        <v>543</v>
      </c>
      <c r="F399" s="69"/>
      <c r="G399" s="70" t="s">
        <v>549</v>
      </c>
      <c r="H399" s="71" t="s">
        <v>554</v>
      </c>
      <c r="I399" s="68" t="s">
        <v>177</v>
      </c>
      <c r="J399" s="72">
        <v>1991</v>
      </c>
      <c r="K399" s="73">
        <v>0.75</v>
      </c>
      <c r="L399" s="74">
        <v>4</v>
      </c>
      <c r="M399" s="174" t="s">
        <v>615</v>
      </c>
      <c r="N399" s="175"/>
      <c r="O399" s="176"/>
      <c r="P399" s="177" t="s">
        <v>805</v>
      </c>
      <c r="Q399" s="178" t="s">
        <v>1133</v>
      </c>
      <c r="R399" s="95" t="s">
        <v>1180</v>
      </c>
      <c r="S399" s="76">
        <f>IF(R399="U",T399/1.2,T399)</f>
        <v>140</v>
      </c>
      <c r="T399" s="77">
        <v>140</v>
      </c>
      <c r="U399" s="78"/>
      <c r="V399" s="79"/>
      <c r="W399" s="80">
        <f>V399*S399</f>
        <v>0</v>
      </c>
      <c r="X399" s="81">
        <f>V399*T399</f>
        <v>0</v>
      </c>
      <c r="Y399" s="59"/>
      <c r="Z399" s="82"/>
      <c r="AA399" s="83"/>
      <c r="AB399" s="84"/>
      <c r="AC399" s="85"/>
    </row>
    <row r="400" spans="1:29" ht="15.75" customHeight="1" x14ac:dyDescent="0.2">
      <c r="A400" s="64" t="s">
        <v>541</v>
      </c>
      <c r="B400" s="65" t="s">
        <v>119</v>
      </c>
      <c r="C400" s="66" t="s">
        <v>135</v>
      </c>
      <c r="D400" s="67" t="s">
        <v>542</v>
      </c>
      <c r="E400" s="68" t="s">
        <v>543</v>
      </c>
      <c r="F400" s="69"/>
      <c r="G400" s="70" t="s">
        <v>555</v>
      </c>
      <c r="H400" s="71" t="s">
        <v>554</v>
      </c>
      <c r="I400" s="68" t="s">
        <v>177</v>
      </c>
      <c r="J400" s="72">
        <v>1992</v>
      </c>
      <c r="K400" s="73">
        <v>0.75</v>
      </c>
      <c r="L400" s="74">
        <v>5</v>
      </c>
      <c r="M400" s="174" t="s">
        <v>615</v>
      </c>
      <c r="N400" s="175"/>
      <c r="O400" s="176"/>
      <c r="P400" s="177" t="s">
        <v>1126</v>
      </c>
      <c r="Q400" s="178" t="s">
        <v>1134</v>
      </c>
      <c r="R400" s="95" t="s">
        <v>1180</v>
      </c>
      <c r="S400" s="76">
        <f>IF(R400="U",T400/1.2,T400)</f>
        <v>100</v>
      </c>
      <c r="T400" s="77">
        <v>100</v>
      </c>
      <c r="U400" s="78"/>
      <c r="V400" s="79"/>
      <c r="W400" s="80">
        <f>V400*S400</f>
        <v>0</v>
      </c>
      <c r="X400" s="81">
        <f>V400*T400</f>
        <v>0</v>
      </c>
      <c r="Y400" s="59"/>
      <c r="Z400" s="82"/>
      <c r="AA400" s="83"/>
      <c r="AB400" s="84"/>
      <c r="AC400" s="85"/>
    </row>
    <row r="401" spans="1:29" ht="15.75" customHeight="1" x14ac:dyDescent="0.2">
      <c r="A401" s="64" t="s">
        <v>541</v>
      </c>
      <c r="B401" s="65" t="s">
        <v>119</v>
      </c>
      <c r="C401" s="66" t="s">
        <v>135</v>
      </c>
      <c r="D401" s="67" t="s">
        <v>542</v>
      </c>
      <c r="E401" s="68" t="s">
        <v>543</v>
      </c>
      <c r="F401" s="69"/>
      <c r="G401" s="70" t="s">
        <v>555</v>
      </c>
      <c r="H401" s="71" t="s">
        <v>554</v>
      </c>
      <c r="I401" s="68" t="s">
        <v>177</v>
      </c>
      <c r="J401" s="72">
        <v>1994</v>
      </c>
      <c r="K401" s="73">
        <v>0.75</v>
      </c>
      <c r="L401" s="74">
        <v>1</v>
      </c>
      <c r="M401" s="174" t="s">
        <v>615</v>
      </c>
      <c r="N401" s="175"/>
      <c r="O401" s="176"/>
      <c r="P401" s="177" t="s">
        <v>1118</v>
      </c>
      <c r="Q401" s="178" t="s">
        <v>1135</v>
      </c>
      <c r="R401" s="75" t="s">
        <v>1180</v>
      </c>
      <c r="S401" s="76">
        <f>IF(R401="U",T401/1.2,T401)</f>
        <v>75</v>
      </c>
      <c r="T401" s="77">
        <v>75</v>
      </c>
      <c r="U401" s="78"/>
      <c r="V401" s="79"/>
      <c r="W401" s="80">
        <f>V401*S401</f>
        <v>0</v>
      </c>
      <c r="X401" s="81">
        <f>V401*T401</f>
        <v>0</v>
      </c>
      <c r="Y401" s="59"/>
      <c r="Z401" s="82"/>
      <c r="AA401" s="83"/>
      <c r="AB401" s="84"/>
      <c r="AC401" s="85"/>
    </row>
    <row r="402" spans="1:29" ht="15.75" customHeight="1" x14ac:dyDescent="0.2">
      <c r="A402" s="64" t="s">
        <v>541</v>
      </c>
      <c r="B402" s="65" t="s">
        <v>119</v>
      </c>
      <c r="C402" s="66" t="s">
        <v>135</v>
      </c>
      <c r="D402" s="67" t="s">
        <v>542</v>
      </c>
      <c r="E402" s="68" t="s">
        <v>543</v>
      </c>
      <c r="F402" s="69"/>
      <c r="G402" s="70" t="s">
        <v>556</v>
      </c>
      <c r="H402" s="71" t="s">
        <v>554</v>
      </c>
      <c r="I402" s="68" t="s">
        <v>177</v>
      </c>
      <c r="J402" s="72">
        <v>1980</v>
      </c>
      <c r="K402" s="73">
        <v>0.75</v>
      </c>
      <c r="L402" s="74">
        <v>1</v>
      </c>
      <c r="M402" s="174" t="s">
        <v>615</v>
      </c>
      <c r="N402" s="175"/>
      <c r="O402" s="176"/>
      <c r="P402" s="177" t="s">
        <v>1118</v>
      </c>
      <c r="Q402" s="178" t="s">
        <v>1136</v>
      </c>
      <c r="R402" s="95" t="s">
        <v>1180</v>
      </c>
      <c r="S402" s="76">
        <f>IF(R402="U",T402/1.2,T402)</f>
        <v>130</v>
      </c>
      <c r="T402" s="77">
        <v>130</v>
      </c>
      <c r="U402" s="78"/>
      <c r="V402" s="79"/>
      <c r="W402" s="80">
        <f>V402*S402</f>
        <v>0</v>
      </c>
      <c r="X402" s="81">
        <f>V402*T402</f>
        <v>0</v>
      </c>
      <c r="Y402" s="59"/>
      <c r="Z402" s="82"/>
      <c r="AA402" s="83"/>
      <c r="AB402" s="84"/>
      <c r="AC402" s="85"/>
    </row>
    <row r="403" spans="1:29" ht="15.75" customHeight="1" x14ac:dyDescent="0.2">
      <c r="A403" s="64" t="s">
        <v>541</v>
      </c>
      <c r="B403" s="65" t="s">
        <v>119</v>
      </c>
      <c r="C403" s="66" t="s">
        <v>135</v>
      </c>
      <c r="D403" s="67" t="s">
        <v>542</v>
      </c>
      <c r="E403" s="68"/>
      <c r="F403" s="69"/>
      <c r="G403" s="70" t="s">
        <v>557</v>
      </c>
      <c r="H403" s="71" t="s">
        <v>554</v>
      </c>
      <c r="I403" s="68" t="s">
        <v>177</v>
      </c>
      <c r="J403" s="72">
        <v>1983</v>
      </c>
      <c r="K403" s="73">
        <v>0.75</v>
      </c>
      <c r="L403" s="74">
        <v>1</v>
      </c>
      <c r="M403" s="174" t="s">
        <v>614</v>
      </c>
      <c r="N403" s="175"/>
      <c r="O403" s="176"/>
      <c r="P403" s="177" t="s">
        <v>792</v>
      </c>
      <c r="Q403" s="178" t="s">
        <v>1137</v>
      </c>
      <c r="R403" s="95" t="s">
        <v>1180</v>
      </c>
      <c r="S403" s="76">
        <f>IF(R403="U",T403/1.2,T403)</f>
        <v>80</v>
      </c>
      <c r="T403" s="77">
        <v>80</v>
      </c>
      <c r="U403" s="78"/>
      <c r="V403" s="79"/>
      <c r="W403" s="80">
        <f>V403*S403</f>
        <v>0</v>
      </c>
      <c r="X403" s="81">
        <f>V403*T403</f>
        <v>0</v>
      </c>
      <c r="Y403" s="59"/>
      <c r="Z403" s="82"/>
      <c r="AA403" s="83"/>
      <c r="AB403" s="84"/>
      <c r="AC403" s="85"/>
    </row>
    <row r="404" spans="1:29" ht="15.75" customHeight="1" x14ac:dyDescent="0.2">
      <c r="A404" s="64" t="s">
        <v>118</v>
      </c>
      <c r="B404" s="65" t="s">
        <v>119</v>
      </c>
      <c r="C404" s="66" t="s">
        <v>120</v>
      </c>
      <c r="D404" s="67" t="s">
        <v>558</v>
      </c>
      <c r="E404" s="68" t="s">
        <v>559</v>
      </c>
      <c r="F404" s="69"/>
      <c r="G404" s="70" t="s">
        <v>560</v>
      </c>
      <c r="H404" s="71" t="s">
        <v>561</v>
      </c>
      <c r="I404" s="68" t="s">
        <v>177</v>
      </c>
      <c r="J404" s="72">
        <v>1970</v>
      </c>
      <c r="K404" s="73">
        <v>0.75</v>
      </c>
      <c r="L404" s="74">
        <v>1</v>
      </c>
      <c r="M404" s="174" t="s">
        <v>630</v>
      </c>
      <c r="N404" s="175"/>
      <c r="O404" s="176" t="s">
        <v>631</v>
      </c>
      <c r="P404" s="177">
        <v>24</v>
      </c>
      <c r="Q404" s="178" t="s">
        <v>1138</v>
      </c>
      <c r="R404" s="95" t="s">
        <v>1180</v>
      </c>
      <c r="S404" s="76">
        <f>IF(R404="U",T404/1.2,T404)</f>
        <v>900</v>
      </c>
      <c r="T404" s="77">
        <v>900</v>
      </c>
      <c r="U404" s="78"/>
      <c r="V404" s="79"/>
      <c r="W404" s="80">
        <f>V404*S404</f>
        <v>0</v>
      </c>
      <c r="X404" s="81">
        <f>V404*T404</f>
        <v>0</v>
      </c>
      <c r="Y404" s="59"/>
      <c r="Z404" s="82"/>
      <c r="AA404" s="83"/>
      <c r="AB404" s="84"/>
      <c r="AC404" s="85"/>
    </row>
    <row r="405" spans="1:29" ht="15.75" customHeight="1" x14ac:dyDescent="0.2">
      <c r="A405" s="64" t="s">
        <v>118</v>
      </c>
      <c r="B405" s="65" t="s">
        <v>119</v>
      </c>
      <c r="C405" s="66" t="s">
        <v>120</v>
      </c>
      <c r="D405" s="67" t="s">
        <v>558</v>
      </c>
      <c r="E405" s="68" t="s">
        <v>559</v>
      </c>
      <c r="F405" s="69"/>
      <c r="G405" s="70" t="s">
        <v>560</v>
      </c>
      <c r="H405" s="71" t="s">
        <v>561</v>
      </c>
      <c r="I405" s="68" t="s">
        <v>177</v>
      </c>
      <c r="J405" s="72">
        <v>1980</v>
      </c>
      <c r="K405" s="73">
        <v>0.75</v>
      </c>
      <c r="L405" s="74">
        <v>2</v>
      </c>
      <c r="M405" s="174" t="s">
        <v>626</v>
      </c>
      <c r="N405" s="175"/>
      <c r="O405" s="176" t="s">
        <v>631</v>
      </c>
      <c r="P405" s="177">
        <v>24</v>
      </c>
      <c r="Q405" s="178" t="s">
        <v>1139</v>
      </c>
      <c r="R405" s="95" t="s">
        <v>1180</v>
      </c>
      <c r="S405" s="76">
        <f>IF(R405="U",T405/1.2,T405)</f>
        <v>650</v>
      </c>
      <c r="T405" s="77">
        <v>650</v>
      </c>
      <c r="U405" s="78"/>
      <c r="V405" s="79"/>
      <c r="W405" s="80">
        <f>V405*S405</f>
        <v>0</v>
      </c>
      <c r="X405" s="81">
        <f>V405*T405</f>
        <v>0</v>
      </c>
      <c r="Y405" s="59"/>
      <c r="Z405" s="82"/>
      <c r="AA405" s="83"/>
      <c r="AB405" s="84"/>
      <c r="AC405" s="85"/>
    </row>
    <row r="406" spans="1:29" ht="15.75" customHeight="1" x14ac:dyDescent="0.2">
      <c r="A406" s="64" t="s">
        <v>118</v>
      </c>
      <c r="B406" s="65" t="s">
        <v>119</v>
      </c>
      <c r="C406" s="66" t="s">
        <v>120</v>
      </c>
      <c r="D406" s="67" t="s">
        <v>558</v>
      </c>
      <c r="E406" s="68" t="s">
        <v>559</v>
      </c>
      <c r="F406" s="69"/>
      <c r="G406" s="70" t="s">
        <v>560</v>
      </c>
      <c r="H406" s="71" t="s">
        <v>561</v>
      </c>
      <c r="I406" s="68" t="s">
        <v>177</v>
      </c>
      <c r="J406" s="72">
        <v>1981</v>
      </c>
      <c r="K406" s="73">
        <v>0.75</v>
      </c>
      <c r="L406" s="74">
        <v>1</v>
      </c>
      <c r="M406" s="174" t="s">
        <v>626</v>
      </c>
      <c r="N406" s="175"/>
      <c r="O406" s="176" t="s">
        <v>631</v>
      </c>
      <c r="P406" s="177">
        <v>24</v>
      </c>
      <c r="Q406" s="178" t="s">
        <v>1140</v>
      </c>
      <c r="R406" s="95" t="s">
        <v>1180</v>
      </c>
      <c r="S406" s="76">
        <f>IF(R406="U",T406/1.2,T406)</f>
        <v>600</v>
      </c>
      <c r="T406" s="77">
        <v>600</v>
      </c>
      <c r="U406" s="78"/>
      <c r="V406" s="79"/>
      <c r="W406" s="80">
        <f>V406*S406</f>
        <v>0</v>
      </c>
      <c r="X406" s="81">
        <f>V406*T406</f>
        <v>0</v>
      </c>
      <c r="Y406" s="59"/>
      <c r="Z406" s="82"/>
      <c r="AA406" s="83"/>
      <c r="AB406" s="84"/>
      <c r="AC406" s="85"/>
    </row>
    <row r="407" spans="1:29" ht="15.75" customHeight="1" x14ac:dyDescent="0.2">
      <c r="A407" s="64" t="s">
        <v>118</v>
      </c>
      <c r="B407" s="65" t="s">
        <v>119</v>
      </c>
      <c r="C407" s="66" t="s">
        <v>120</v>
      </c>
      <c r="D407" s="67" t="s">
        <v>558</v>
      </c>
      <c r="E407" s="68" t="s">
        <v>559</v>
      </c>
      <c r="F407" s="69"/>
      <c r="G407" s="70" t="s">
        <v>560</v>
      </c>
      <c r="H407" s="71" t="s">
        <v>562</v>
      </c>
      <c r="I407" s="68" t="s">
        <v>177</v>
      </c>
      <c r="J407" s="72" t="s">
        <v>563</v>
      </c>
      <c r="K407" s="73">
        <v>0.75</v>
      </c>
      <c r="L407" s="74">
        <v>1</v>
      </c>
      <c r="M407" s="174" t="s">
        <v>614</v>
      </c>
      <c r="N407" s="175"/>
      <c r="O407" s="176" t="s">
        <v>632</v>
      </c>
      <c r="P407" s="177">
        <v>19</v>
      </c>
      <c r="Q407" s="178" t="s">
        <v>1141</v>
      </c>
      <c r="R407" s="95" t="s">
        <v>1180</v>
      </c>
      <c r="S407" s="76">
        <f>IF(R407="U",T407/1.2,T407)</f>
        <v>450</v>
      </c>
      <c r="T407" s="77">
        <v>450</v>
      </c>
      <c r="U407" s="78"/>
      <c r="V407" s="79"/>
      <c r="W407" s="80">
        <f>V407*S407</f>
        <v>0</v>
      </c>
      <c r="X407" s="81">
        <f>V407*T407</f>
        <v>0</v>
      </c>
      <c r="Y407" s="59"/>
      <c r="Z407" s="82"/>
      <c r="AA407" s="83"/>
      <c r="AB407" s="84"/>
      <c r="AC407" s="85"/>
    </row>
    <row r="408" spans="1:29" ht="15.75" customHeight="1" x14ac:dyDescent="0.2">
      <c r="A408" s="64" t="s">
        <v>118</v>
      </c>
      <c r="B408" s="65" t="s">
        <v>119</v>
      </c>
      <c r="C408" s="66" t="s">
        <v>120</v>
      </c>
      <c r="D408" s="67" t="s">
        <v>558</v>
      </c>
      <c r="E408" s="68" t="s">
        <v>559</v>
      </c>
      <c r="F408" s="69"/>
      <c r="G408" s="70" t="s">
        <v>560</v>
      </c>
      <c r="H408" s="71" t="s">
        <v>564</v>
      </c>
      <c r="I408" s="68" t="s">
        <v>177</v>
      </c>
      <c r="J408" s="72" t="s">
        <v>563</v>
      </c>
      <c r="K408" s="73">
        <v>0.75</v>
      </c>
      <c r="L408" s="74">
        <v>4</v>
      </c>
      <c r="M408" s="174" t="s">
        <v>614</v>
      </c>
      <c r="N408" s="175"/>
      <c r="O408" s="176" t="s">
        <v>632</v>
      </c>
      <c r="P408" s="177">
        <v>19</v>
      </c>
      <c r="Q408" s="178" t="s">
        <v>1142</v>
      </c>
      <c r="R408" s="95" t="s">
        <v>1180</v>
      </c>
      <c r="S408" s="76">
        <f>IF(R408="U",T408/1.2,T408)</f>
        <v>450</v>
      </c>
      <c r="T408" s="77">
        <v>450</v>
      </c>
      <c r="U408" s="78"/>
      <c r="V408" s="79"/>
      <c r="W408" s="80">
        <f>V408*S408</f>
        <v>0</v>
      </c>
      <c r="X408" s="81">
        <f>V408*T408</f>
        <v>0</v>
      </c>
      <c r="Y408" s="59"/>
      <c r="Z408" s="82"/>
      <c r="AA408" s="83"/>
      <c r="AB408" s="84"/>
      <c r="AC408" s="85"/>
    </row>
    <row r="409" spans="1:29" ht="15.75" customHeight="1" x14ac:dyDescent="0.2">
      <c r="A409" s="64" t="s">
        <v>118</v>
      </c>
      <c r="B409" s="65" t="s">
        <v>119</v>
      </c>
      <c r="C409" s="66" t="s">
        <v>120</v>
      </c>
      <c r="D409" s="67" t="s">
        <v>558</v>
      </c>
      <c r="E409" s="68" t="s">
        <v>559</v>
      </c>
      <c r="F409" s="69"/>
      <c r="G409" s="70" t="s">
        <v>560</v>
      </c>
      <c r="H409" s="71" t="s">
        <v>565</v>
      </c>
      <c r="I409" s="68" t="s">
        <v>177</v>
      </c>
      <c r="J409" s="72">
        <v>2008</v>
      </c>
      <c r="K409" s="73">
        <v>0.75</v>
      </c>
      <c r="L409" s="74">
        <v>2</v>
      </c>
      <c r="M409" s="174" t="s">
        <v>615</v>
      </c>
      <c r="N409" s="175"/>
      <c r="O409" s="176" t="s">
        <v>632</v>
      </c>
      <c r="P409" s="177">
        <v>36</v>
      </c>
      <c r="Q409" s="178" t="s">
        <v>1143</v>
      </c>
      <c r="R409" s="95" t="s">
        <v>1180</v>
      </c>
      <c r="S409" s="76">
        <f>IF(R409="U",T409/1.2,T409)</f>
        <v>165</v>
      </c>
      <c r="T409" s="77">
        <v>165</v>
      </c>
      <c r="U409" s="78"/>
      <c r="V409" s="79"/>
      <c r="W409" s="80">
        <f>V409*S409</f>
        <v>0</v>
      </c>
      <c r="X409" s="81">
        <f>V409*T409</f>
        <v>0</v>
      </c>
      <c r="Y409" s="59"/>
      <c r="Z409" s="82"/>
      <c r="AA409" s="83"/>
      <c r="AB409" s="84"/>
      <c r="AC409" s="85"/>
    </row>
    <row r="410" spans="1:29" ht="15.75" customHeight="1" x14ac:dyDescent="0.2">
      <c r="A410" s="64" t="s">
        <v>118</v>
      </c>
      <c r="B410" s="65" t="s">
        <v>119</v>
      </c>
      <c r="C410" s="66" t="s">
        <v>120</v>
      </c>
      <c r="D410" s="190" t="s">
        <v>558</v>
      </c>
      <c r="E410" s="191" t="s">
        <v>566</v>
      </c>
      <c r="F410" s="192"/>
      <c r="G410" s="193" t="s">
        <v>567</v>
      </c>
      <c r="H410" s="194" t="s">
        <v>568</v>
      </c>
      <c r="I410" s="68" t="s">
        <v>569</v>
      </c>
      <c r="J410" s="195">
        <v>1970</v>
      </c>
      <c r="K410" s="196">
        <v>0.75</v>
      </c>
      <c r="L410" s="197">
        <v>0</v>
      </c>
      <c r="M410" s="198">
        <v>-2</v>
      </c>
      <c r="N410" s="199"/>
      <c r="O410" s="200" t="s">
        <v>648</v>
      </c>
      <c r="P410" s="201">
        <v>31</v>
      </c>
      <c r="Q410" s="202" t="s">
        <v>1144</v>
      </c>
      <c r="R410" s="203" t="s">
        <v>1180</v>
      </c>
      <c r="S410" s="204">
        <f>IF(R410="U",T410/1.2,T410)</f>
        <v>40</v>
      </c>
      <c r="T410" s="205">
        <v>40</v>
      </c>
      <c r="U410" s="78"/>
      <c r="V410" s="206"/>
      <c r="W410" s="207"/>
      <c r="X410" s="208"/>
      <c r="Y410" s="59"/>
      <c r="Z410" s="82"/>
      <c r="AA410" s="83"/>
      <c r="AB410" s="84"/>
      <c r="AC410" s="85"/>
    </row>
    <row r="411" spans="1:29" ht="15.75" customHeight="1" x14ac:dyDescent="0.2">
      <c r="A411" s="64" t="s">
        <v>118</v>
      </c>
      <c r="B411" s="65" t="s">
        <v>127</v>
      </c>
      <c r="C411" s="66" t="s">
        <v>120</v>
      </c>
      <c r="D411" s="67" t="s">
        <v>558</v>
      </c>
      <c r="E411" s="68" t="s">
        <v>566</v>
      </c>
      <c r="F411" s="69"/>
      <c r="G411" s="70" t="s">
        <v>570</v>
      </c>
      <c r="H411" s="71" t="s">
        <v>571</v>
      </c>
      <c r="I411" s="68" t="s">
        <v>177</v>
      </c>
      <c r="J411" s="72">
        <v>1970</v>
      </c>
      <c r="K411" s="73">
        <v>0.75</v>
      </c>
      <c r="L411" s="74">
        <v>2</v>
      </c>
      <c r="M411" s="174" t="s">
        <v>626</v>
      </c>
      <c r="N411" s="175"/>
      <c r="O411" s="176" t="s">
        <v>643</v>
      </c>
      <c r="P411" s="177">
        <v>33</v>
      </c>
      <c r="Q411" s="178" t="s">
        <v>1145</v>
      </c>
      <c r="R411" s="95" t="s">
        <v>1180</v>
      </c>
      <c r="S411" s="76">
        <f>IF(R411="U",T411/1.2,T411)</f>
        <v>630</v>
      </c>
      <c r="T411" s="77">
        <v>630</v>
      </c>
      <c r="U411" s="78"/>
      <c r="V411" s="79"/>
      <c r="W411" s="80">
        <f>V411*S411</f>
        <v>0</v>
      </c>
      <c r="X411" s="81">
        <f>V411*T411</f>
        <v>0</v>
      </c>
      <c r="Y411" s="59"/>
      <c r="Z411" s="82"/>
      <c r="AA411" s="83"/>
      <c r="AB411" s="84"/>
      <c r="AC411" s="85"/>
    </row>
    <row r="412" spans="1:29" ht="15.75" customHeight="1" x14ac:dyDescent="0.2">
      <c r="A412" s="64" t="s">
        <v>118</v>
      </c>
      <c r="B412" s="65" t="s">
        <v>119</v>
      </c>
      <c r="C412" s="66" t="s">
        <v>120</v>
      </c>
      <c r="D412" s="190" t="s">
        <v>558</v>
      </c>
      <c r="E412" s="191" t="s">
        <v>566</v>
      </c>
      <c r="F412" s="192"/>
      <c r="G412" s="193" t="s">
        <v>570</v>
      </c>
      <c r="H412" s="194" t="s">
        <v>572</v>
      </c>
      <c r="I412" s="68" t="s">
        <v>177</v>
      </c>
      <c r="J412" s="195">
        <v>1970</v>
      </c>
      <c r="K412" s="196">
        <v>0.75</v>
      </c>
      <c r="L412" s="197">
        <v>0</v>
      </c>
      <c r="M412" s="198" t="s">
        <v>618</v>
      </c>
      <c r="N412" s="199"/>
      <c r="O412" s="200" t="s">
        <v>619</v>
      </c>
      <c r="P412" s="201">
        <v>35</v>
      </c>
      <c r="Q412" s="202" t="s">
        <v>1146</v>
      </c>
      <c r="R412" s="203" t="s">
        <v>1180</v>
      </c>
      <c r="S412" s="204">
        <f>IF(R412="U",T412/1.2,T412)</f>
        <v>45</v>
      </c>
      <c r="T412" s="205">
        <v>45</v>
      </c>
      <c r="U412" s="78"/>
      <c r="V412" s="206"/>
      <c r="W412" s="207"/>
      <c r="X412" s="208"/>
      <c r="Y412" s="59"/>
      <c r="Z412" s="82"/>
      <c r="AA412" s="83"/>
      <c r="AB412" s="84"/>
      <c r="AC412" s="85"/>
    </row>
    <row r="413" spans="1:29" ht="15.75" customHeight="1" x14ac:dyDescent="0.2">
      <c r="A413" s="64" t="s">
        <v>118</v>
      </c>
      <c r="B413" s="65" t="s">
        <v>119</v>
      </c>
      <c r="C413" s="66" t="s">
        <v>120</v>
      </c>
      <c r="D413" s="67" t="s">
        <v>558</v>
      </c>
      <c r="E413" s="68" t="s">
        <v>573</v>
      </c>
      <c r="F413" s="69"/>
      <c r="G413" s="70" t="s">
        <v>574</v>
      </c>
      <c r="H413" s="71" t="s">
        <v>575</v>
      </c>
      <c r="I413" s="68" t="s">
        <v>177</v>
      </c>
      <c r="J413" s="72">
        <v>2007</v>
      </c>
      <c r="K413" s="73">
        <v>0.75</v>
      </c>
      <c r="L413" s="74">
        <v>1</v>
      </c>
      <c r="M413" s="174" t="s">
        <v>615</v>
      </c>
      <c r="N413" s="175"/>
      <c r="O413" s="176"/>
      <c r="P413" s="177">
        <v>29</v>
      </c>
      <c r="Q413" s="178" t="s">
        <v>1147</v>
      </c>
      <c r="R413" s="95" t="s">
        <v>1180</v>
      </c>
      <c r="S413" s="76">
        <f>IF(R413="U",T413/1.2,T413)</f>
        <v>25</v>
      </c>
      <c r="T413" s="77">
        <v>25</v>
      </c>
      <c r="U413" s="78"/>
      <c r="V413" s="79"/>
      <c r="W413" s="80">
        <f>V413*S413</f>
        <v>0</v>
      </c>
      <c r="X413" s="81">
        <f>V413*T413</f>
        <v>0</v>
      </c>
      <c r="Y413" s="59"/>
      <c r="Z413" s="82"/>
      <c r="AA413" s="83"/>
      <c r="AB413" s="84"/>
      <c r="AC413" s="85"/>
    </row>
    <row r="414" spans="1:29" ht="15.75" customHeight="1" x14ac:dyDescent="0.2">
      <c r="A414" s="64" t="s">
        <v>118</v>
      </c>
      <c r="B414" s="65" t="s">
        <v>119</v>
      </c>
      <c r="C414" s="66" t="s">
        <v>120</v>
      </c>
      <c r="D414" s="67" t="s">
        <v>576</v>
      </c>
      <c r="E414" s="68" t="s">
        <v>577</v>
      </c>
      <c r="F414" s="69" t="s">
        <v>578</v>
      </c>
      <c r="G414" s="70" t="s">
        <v>579</v>
      </c>
      <c r="H414" s="71" t="s">
        <v>580</v>
      </c>
      <c r="I414" s="68" t="s">
        <v>177</v>
      </c>
      <c r="J414" s="72">
        <v>2011</v>
      </c>
      <c r="K414" s="73">
        <v>0.75</v>
      </c>
      <c r="L414" s="74">
        <v>4</v>
      </c>
      <c r="M414" s="174" t="s">
        <v>615</v>
      </c>
      <c r="N414" s="175"/>
      <c r="O414" s="176"/>
      <c r="P414" s="177">
        <v>30</v>
      </c>
      <c r="Q414" s="178" t="s">
        <v>1148</v>
      </c>
      <c r="R414" s="95" t="s">
        <v>1180</v>
      </c>
      <c r="S414" s="76">
        <f>IF(R414="U",T414/1.2,T414)</f>
        <v>75</v>
      </c>
      <c r="T414" s="77">
        <v>75</v>
      </c>
      <c r="U414" s="78"/>
      <c r="V414" s="79"/>
      <c r="W414" s="80">
        <f>V414*S414</f>
        <v>0</v>
      </c>
      <c r="X414" s="81">
        <f>V414*T414</f>
        <v>0</v>
      </c>
      <c r="Y414" s="59"/>
      <c r="Z414" s="82"/>
      <c r="AA414" s="83"/>
      <c r="AB414" s="84"/>
      <c r="AC414" s="85"/>
    </row>
    <row r="415" spans="1:29" ht="15.75" customHeight="1" x14ac:dyDescent="0.2">
      <c r="A415" s="64" t="s">
        <v>118</v>
      </c>
      <c r="B415" s="65" t="s">
        <v>119</v>
      </c>
      <c r="C415" s="66" t="s">
        <v>120</v>
      </c>
      <c r="D415" s="67" t="s">
        <v>581</v>
      </c>
      <c r="E415" s="68" t="s">
        <v>577</v>
      </c>
      <c r="F415" s="69" t="s">
        <v>578</v>
      </c>
      <c r="G415" s="70" t="s">
        <v>582</v>
      </c>
      <c r="H415" s="71" t="s">
        <v>583</v>
      </c>
      <c r="I415" s="68" t="s">
        <v>584</v>
      </c>
      <c r="J415" s="72">
        <v>2017</v>
      </c>
      <c r="K415" s="73">
        <v>0.75</v>
      </c>
      <c r="L415" s="74">
        <v>6</v>
      </c>
      <c r="M415" s="174" t="s">
        <v>615</v>
      </c>
      <c r="N415" s="175"/>
      <c r="O415" s="176"/>
      <c r="P415" s="177" t="s">
        <v>1149</v>
      </c>
      <c r="Q415" s="178" t="s">
        <v>1150</v>
      </c>
      <c r="R415" s="75" t="s">
        <v>1181</v>
      </c>
      <c r="S415" s="76">
        <f>IF(R415="U",T415/1.2,T415)</f>
        <v>600</v>
      </c>
      <c r="T415" s="77">
        <v>720</v>
      </c>
      <c r="U415" s="78"/>
      <c r="V415" s="79"/>
      <c r="W415" s="80">
        <f>V415*S415</f>
        <v>0</v>
      </c>
      <c r="X415" s="81">
        <f>V415*T415</f>
        <v>0</v>
      </c>
      <c r="Y415" s="59"/>
      <c r="Z415" s="82"/>
      <c r="AA415" s="83"/>
      <c r="AB415" s="84"/>
      <c r="AC415" s="85"/>
    </row>
    <row r="416" spans="1:29" ht="15.75" customHeight="1" x14ac:dyDescent="0.2">
      <c r="A416" s="64" t="s">
        <v>118</v>
      </c>
      <c r="B416" s="65" t="s">
        <v>119</v>
      </c>
      <c r="C416" s="66" t="s">
        <v>120</v>
      </c>
      <c r="D416" s="67" t="s">
        <v>581</v>
      </c>
      <c r="E416" s="68" t="s">
        <v>577</v>
      </c>
      <c r="F416" s="69" t="s">
        <v>578</v>
      </c>
      <c r="G416" s="70" t="s">
        <v>582</v>
      </c>
      <c r="H416" s="71" t="s">
        <v>585</v>
      </c>
      <c r="I416" s="68" t="s">
        <v>584</v>
      </c>
      <c r="J416" s="72">
        <v>2017</v>
      </c>
      <c r="K416" s="73">
        <v>0.75</v>
      </c>
      <c r="L416" s="74">
        <v>6</v>
      </c>
      <c r="M416" s="174" t="s">
        <v>615</v>
      </c>
      <c r="N416" s="175"/>
      <c r="O416" s="176"/>
      <c r="P416" s="177" t="s">
        <v>1149</v>
      </c>
      <c r="Q416" s="178" t="s">
        <v>1151</v>
      </c>
      <c r="R416" s="95" t="s">
        <v>1181</v>
      </c>
      <c r="S416" s="76">
        <f>IF(R416="U",T416/1.2,T416)</f>
        <v>600</v>
      </c>
      <c r="T416" s="77">
        <v>720</v>
      </c>
      <c r="U416" s="78"/>
      <c r="V416" s="79"/>
      <c r="W416" s="80">
        <f>V416*S416</f>
        <v>0</v>
      </c>
      <c r="X416" s="81">
        <f>V416*T416</f>
        <v>0</v>
      </c>
      <c r="Y416" s="59"/>
      <c r="Z416" s="82"/>
      <c r="AA416" s="83"/>
      <c r="AB416" s="84"/>
      <c r="AC416" s="85"/>
    </row>
    <row r="417" spans="1:29" ht="15.75" customHeight="1" x14ac:dyDescent="0.2">
      <c r="A417" s="64" t="s">
        <v>118</v>
      </c>
      <c r="B417" s="65" t="s">
        <v>119</v>
      </c>
      <c r="C417" s="66" t="s">
        <v>120</v>
      </c>
      <c r="D417" s="67" t="s">
        <v>581</v>
      </c>
      <c r="E417" s="68" t="s">
        <v>577</v>
      </c>
      <c r="F417" s="69" t="s">
        <v>578</v>
      </c>
      <c r="G417" s="70" t="s">
        <v>586</v>
      </c>
      <c r="H417" s="71" t="s">
        <v>587</v>
      </c>
      <c r="I417" s="68" t="s">
        <v>584</v>
      </c>
      <c r="J417" s="72">
        <v>2006</v>
      </c>
      <c r="K417" s="73">
        <v>0.75</v>
      </c>
      <c r="L417" s="74">
        <v>6</v>
      </c>
      <c r="M417" s="174" t="s">
        <v>615</v>
      </c>
      <c r="N417" s="175"/>
      <c r="O417" s="176"/>
      <c r="P417" s="177" t="s">
        <v>882</v>
      </c>
      <c r="Q417" s="178" t="s">
        <v>1152</v>
      </c>
      <c r="R417" s="95" t="s">
        <v>1180</v>
      </c>
      <c r="S417" s="76">
        <f>IF(R417="U",T417/1.2,T417)</f>
        <v>210</v>
      </c>
      <c r="T417" s="77">
        <v>210</v>
      </c>
      <c r="U417" s="78"/>
      <c r="V417" s="79"/>
      <c r="W417" s="80">
        <f>V417*S417</f>
        <v>0</v>
      </c>
      <c r="X417" s="81">
        <f>V417*T417</f>
        <v>0</v>
      </c>
      <c r="Y417" s="59"/>
      <c r="Z417" s="82"/>
      <c r="AA417" s="83"/>
      <c r="AB417" s="84"/>
      <c r="AC417" s="85"/>
    </row>
    <row r="418" spans="1:29" ht="15.75" customHeight="1" x14ac:dyDescent="0.2">
      <c r="A418" s="64" t="s">
        <v>118</v>
      </c>
      <c r="B418" s="65" t="s">
        <v>119</v>
      </c>
      <c r="C418" s="66" t="s">
        <v>120</v>
      </c>
      <c r="D418" s="67" t="s">
        <v>581</v>
      </c>
      <c r="E418" s="68" t="s">
        <v>577</v>
      </c>
      <c r="F418" s="69" t="s">
        <v>578</v>
      </c>
      <c r="G418" s="70" t="s">
        <v>588</v>
      </c>
      <c r="H418" s="71" t="s">
        <v>589</v>
      </c>
      <c r="I418" s="68" t="s">
        <v>177</v>
      </c>
      <c r="J418" s="72">
        <v>2014</v>
      </c>
      <c r="K418" s="73">
        <v>0.75</v>
      </c>
      <c r="L418" s="74">
        <v>6</v>
      </c>
      <c r="M418" s="174" t="s">
        <v>615</v>
      </c>
      <c r="N418" s="175"/>
      <c r="O418" s="176"/>
      <c r="P418" s="177" t="s">
        <v>882</v>
      </c>
      <c r="Q418" s="178" t="s">
        <v>1154</v>
      </c>
      <c r="R418" s="75" t="s">
        <v>1180</v>
      </c>
      <c r="S418" s="76">
        <f>IF(R418="U",T418/1.2,T418)</f>
        <v>240</v>
      </c>
      <c r="T418" s="77">
        <v>240</v>
      </c>
      <c r="U418" s="78"/>
      <c r="V418" s="79"/>
      <c r="W418" s="80">
        <f>V418*S418</f>
        <v>0</v>
      </c>
      <c r="X418" s="81">
        <f>V418*T418</f>
        <v>0</v>
      </c>
      <c r="Y418" s="59"/>
      <c r="Z418" s="82"/>
      <c r="AA418" s="83"/>
      <c r="AB418" s="84"/>
      <c r="AC418" s="85"/>
    </row>
    <row r="419" spans="1:29" ht="15.75" customHeight="1" x14ac:dyDescent="0.2">
      <c r="A419" s="64" t="s">
        <v>118</v>
      </c>
      <c r="B419" s="65" t="s">
        <v>119</v>
      </c>
      <c r="C419" s="66" t="s">
        <v>120</v>
      </c>
      <c r="D419" s="67" t="s">
        <v>581</v>
      </c>
      <c r="E419" s="68" t="s">
        <v>577</v>
      </c>
      <c r="F419" s="69" t="s">
        <v>578</v>
      </c>
      <c r="G419" s="70" t="s">
        <v>590</v>
      </c>
      <c r="H419" s="71" t="s">
        <v>590</v>
      </c>
      <c r="I419" s="68" t="s">
        <v>177</v>
      </c>
      <c r="J419" s="72">
        <v>2016</v>
      </c>
      <c r="K419" s="73">
        <v>0.75</v>
      </c>
      <c r="L419" s="74">
        <v>2</v>
      </c>
      <c r="M419" s="174" t="s">
        <v>615</v>
      </c>
      <c r="N419" s="175"/>
      <c r="O419" s="176"/>
      <c r="P419" s="177" t="s">
        <v>1153</v>
      </c>
      <c r="Q419" s="178" t="s">
        <v>1155</v>
      </c>
      <c r="R419" s="95" t="s">
        <v>1180</v>
      </c>
      <c r="S419" s="76">
        <f>IF(R419="U",T419/1.2,T419)</f>
        <v>1000</v>
      </c>
      <c r="T419" s="77">
        <v>1000</v>
      </c>
      <c r="U419" s="78"/>
      <c r="V419" s="79"/>
      <c r="W419" s="80">
        <f>V419*S419</f>
        <v>0</v>
      </c>
      <c r="X419" s="81">
        <f>V419*T419</f>
        <v>0</v>
      </c>
      <c r="Y419" s="59"/>
      <c r="Z419" s="82"/>
      <c r="AA419" s="83"/>
      <c r="AB419" s="84"/>
      <c r="AC419" s="85"/>
    </row>
    <row r="420" spans="1:29" ht="15.75" customHeight="1" x14ac:dyDescent="0.2">
      <c r="A420" s="64" t="s">
        <v>118</v>
      </c>
      <c r="B420" s="65" t="s">
        <v>119</v>
      </c>
      <c r="C420" s="66" t="s">
        <v>120</v>
      </c>
      <c r="D420" s="67" t="s">
        <v>581</v>
      </c>
      <c r="E420" s="68" t="s">
        <v>577</v>
      </c>
      <c r="F420" s="69" t="s">
        <v>578</v>
      </c>
      <c r="G420" s="70" t="s">
        <v>591</v>
      </c>
      <c r="H420" s="71" t="s">
        <v>592</v>
      </c>
      <c r="I420" s="68" t="s">
        <v>584</v>
      </c>
      <c r="J420" s="72">
        <v>2000</v>
      </c>
      <c r="K420" s="73">
        <v>0.75</v>
      </c>
      <c r="L420" s="74">
        <v>2</v>
      </c>
      <c r="M420" s="174" t="s">
        <v>615</v>
      </c>
      <c r="N420" s="175"/>
      <c r="O420" s="176"/>
      <c r="P420" s="177">
        <v>37</v>
      </c>
      <c r="Q420" s="178" t="s">
        <v>1156</v>
      </c>
      <c r="R420" s="95" t="s">
        <v>1180</v>
      </c>
      <c r="S420" s="76">
        <f>IF(R420="U",T420/1.2,T420)</f>
        <v>290</v>
      </c>
      <c r="T420" s="77">
        <v>290</v>
      </c>
      <c r="U420" s="78"/>
      <c r="V420" s="79"/>
      <c r="W420" s="80">
        <f>V420*S420</f>
        <v>0</v>
      </c>
      <c r="X420" s="81">
        <f>V420*T420</f>
        <v>0</v>
      </c>
      <c r="Y420" s="59"/>
      <c r="Z420" s="82"/>
      <c r="AA420" s="83"/>
      <c r="AB420" s="84"/>
      <c r="AC420" s="85"/>
    </row>
    <row r="421" spans="1:29" ht="15.75" customHeight="1" x14ac:dyDescent="0.2">
      <c r="A421" s="64" t="s">
        <v>118</v>
      </c>
      <c r="B421" s="65" t="s">
        <v>119</v>
      </c>
      <c r="C421" s="66" t="s">
        <v>120</v>
      </c>
      <c r="D421" s="67" t="s">
        <v>581</v>
      </c>
      <c r="E421" s="68" t="s">
        <v>577</v>
      </c>
      <c r="F421" s="69" t="s">
        <v>578</v>
      </c>
      <c r="G421" s="70" t="s">
        <v>593</v>
      </c>
      <c r="H421" s="71" t="s">
        <v>594</v>
      </c>
      <c r="I421" s="68" t="s">
        <v>177</v>
      </c>
      <c r="J421" s="72">
        <v>2013</v>
      </c>
      <c r="K421" s="73">
        <v>0.75</v>
      </c>
      <c r="L421" s="74">
        <v>1</v>
      </c>
      <c r="M421" s="174" t="s">
        <v>615</v>
      </c>
      <c r="N421" s="175"/>
      <c r="O421" s="176"/>
      <c r="P421" s="177">
        <v>25</v>
      </c>
      <c r="Q421" s="178" t="s">
        <v>1158</v>
      </c>
      <c r="R421" s="95" t="s">
        <v>1180</v>
      </c>
      <c r="S421" s="76">
        <f>IF(R421="U",T421/1.2,T421)</f>
        <v>45</v>
      </c>
      <c r="T421" s="77">
        <v>45</v>
      </c>
      <c r="U421" s="78"/>
      <c r="V421" s="79"/>
      <c r="W421" s="80">
        <f>V421*S421</f>
        <v>0</v>
      </c>
      <c r="X421" s="81">
        <f>V421*T421</f>
        <v>0</v>
      </c>
      <c r="Y421" s="59"/>
      <c r="Z421" s="82"/>
      <c r="AA421" s="83"/>
      <c r="AB421" s="84"/>
      <c r="AC421" s="85"/>
    </row>
    <row r="422" spans="1:29" ht="15.75" customHeight="1" x14ac:dyDescent="0.2">
      <c r="A422" s="64" t="s">
        <v>118</v>
      </c>
      <c r="B422" s="65" t="s">
        <v>119</v>
      </c>
      <c r="C422" s="66" t="s">
        <v>120</v>
      </c>
      <c r="D422" s="67" t="s">
        <v>581</v>
      </c>
      <c r="E422" s="68" t="s">
        <v>577</v>
      </c>
      <c r="F422" s="69" t="s">
        <v>578</v>
      </c>
      <c r="G422" s="70" t="s">
        <v>595</v>
      </c>
      <c r="H422" s="71" t="s">
        <v>595</v>
      </c>
      <c r="I422" s="68" t="s">
        <v>177</v>
      </c>
      <c r="J422" s="72">
        <v>1982</v>
      </c>
      <c r="K422" s="73">
        <v>0.75</v>
      </c>
      <c r="L422" s="74">
        <v>5</v>
      </c>
      <c r="M422" s="174" t="s">
        <v>626</v>
      </c>
      <c r="N422" s="175" t="s">
        <v>645</v>
      </c>
      <c r="O422" s="176"/>
      <c r="P422" s="177" t="s">
        <v>769</v>
      </c>
      <c r="Q422" s="178" t="s">
        <v>1159</v>
      </c>
      <c r="R422" s="95" t="s">
        <v>1180</v>
      </c>
      <c r="S422" s="76">
        <f>IF(R422="U",T422/1.2,T422)</f>
        <v>590</v>
      </c>
      <c r="T422" s="77">
        <v>590</v>
      </c>
      <c r="U422" s="78"/>
      <c r="V422" s="79"/>
      <c r="W422" s="80">
        <f>V422*S422</f>
        <v>0</v>
      </c>
      <c r="X422" s="81">
        <f>V422*T422</f>
        <v>0</v>
      </c>
      <c r="Y422" s="59"/>
      <c r="Z422" s="82"/>
      <c r="AA422" s="83"/>
      <c r="AB422" s="84"/>
      <c r="AC422" s="85"/>
    </row>
    <row r="423" spans="1:29" ht="15.75" customHeight="1" x14ac:dyDescent="0.2">
      <c r="A423" s="64" t="s">
        <v>118</v>
      </c>
      <c r="B423" s="65" t="s">
        <v>119</v>
      </c>
      <c r="C423" s="66" t="s">
        <v>120</v>
      </c>
      <c r="D423" s="67" t="s">
        <v>581</v>
      </c>
      <c r="E423" s="68" t="s">
        <v>577</v>
      </c>
      <c r="F423" s="69" t="s">
        <v>578</v>
      </c>
      <c r="G423" s="70" t="s">
        <v>595</v>
      </c>
      <c r="H423" s="71" t="s">
        <v>595</v>
      </c>
      <c r="I423" s="68" t="s">
        <v>177</v>
      </c>
      <c r="J423" s="72">
        <v>1995</v>
      </c>
      <c r="K423" s="73">
        <v>0.75</v>
      </c>
      <c r="L423" s="74">
        <v>2</v>
      </c>
      <c r="M423" s="174" t="s">
        <v>614</v>
      </c>
      <c r="N423" s="175"/>
      <c r="O423" s="176"/>
      <c r="P423" s="177">
        <v>39</v>
      </c>
      <c r="Q423" s="178" t="s">
        <v>1160</v>
      </c>
      <c r="R423" s="95" t="s">
        <v>1180</v>
      </c>
      <c r="S423" s="76">
        <f>IF(R423="U",T423/1.2,T423)</f>
        <v>450</v>
      </c>
      <c r="T423" s="77">
        <v>450</v>
      </c>
      <c r="U423" s="78"/>
      <c r="V423" s="79"/>
      <c r="W423" s="80">
        <f>V423*S423</f>
        <v>0</v>
      </c>
      <c r="X423" s="81">
        <f>V423*T423</f>
        <v>0</v>
      </c>
      <c r="Y423" s="59"/>
      <c r="Z423" s="82"/>
      <c r="AA423" s="83"/>
      <c r="AB423" s="84"/>
      <c r="AC423" s="85"/>
    </row>
    <row r="424" spans="1:29" ht="15.75" customHeight="1" x14ac:dyDescent="0.2">
      <c r="A424" s="64" t="s">
        <v>118</v>
      </c>
      <c r="B424" s="65" t="s">
        <v>119</v>
      </c>
      <c r="C424" s="66" t="s">
        <v>120</v>
      </c>
      <c r="D424" s="67" t="s">
        <v>581</v>
      </c>
      <c r="E424" s="68" t="s">
        <v>577</v>
      </c>
      <c r="F424" s="69"/>
      <c r="G424" s="70" t="s">
        <v>596</v>
      </c>
      <c r="H424" s="71" t="s">
        <v>597</v>
      </c>
      <c r="I424" s="68" t="s">
        <v>154</v>
      </c>
      <c r="J424" s="72">
        <v>2004</v>
      </c>
      <c r="K424" s="73">
        <v>0.75</v>
      </c>
      <c r="L424" s="74">
        <v>1</v>
      </c>
      <c r="M424" s="174" t="s">
        <v>615</v>
      </c>
      <c r="N424" s="175"/>
      <c r="O424" s="176"/>
      <c r="P424" s="177" t="s">
        <v>1157</v>
      </c>
      <c r="Q424" s="178" t="s">
        <v>1161</v>
      </c>
      <c r="R424" s="95" t="s">
        <v>1180</v>
      </c>
      <c r="S424" s="76">
        <f>IF(R424="U",T424/1.2,T424)</f>
        <v>550</v>
      </c>
      <c r="T424" s="77">
        <v>550</v>
      </c>
      <c r="U424" s="78"/>
      <c r="V424" s="79"/>
      <c r="W424" s="80">
        <f>V424*S424</f>
        <v>0</v>
      </c>
      <c r="X424" s="81">
        <f>V424*T424</f>
        <v>0</v>
      </c>
      <c r="Y424" s="59"/>
      <c r="Z424" s="82"/>
      <c r="AA424" s="83"/>
      <c r="AB424" s="84"/>
      <c r="AC424" s="85"/>
    </row>
    <row r="425" spans="1:29" ht="15.75" customHeight="1" x14ac:dyDescent="0.2">
      <c r="A425" s="64" t="s">
        <v>118</v>
      </c>
      <c r="B425" s="65" t="s">
        <v>119</v>
      </c>
      <c r="C425" s="66" t="s">
        <v>120</v>
      </c>
      <c r="D425" s="67" t="s">
        <v>581</v>
      </c>
      <c r="E425" s="68" t="s">
        <v>577</v>
      </c>
      <c r="F425" s="69"/>
      <c r="G425" s="70" t="s">
        <v>596</v>
      </c>
      <c r="H425" s="71" t="s">
        <v>598</v>
      </c>
      <c r="I425" s="68" t="s">
        <v>599</v>
      </c>
      <c r="J425" s="72">
        <v>2013</v>
      </c>
      <c r="K425" s="73">
        <v>0.75</v>
      </c>
      <c r="L425" s="74">
        <v>1</v>
      </c>
      <c r="M425" s="174" t="s">
        <v>615</v>
      </c>
      <c r="N425" s="175"/>
      <c r="O425" s="176"/>
      <c r="P425" s="177" t="s">
        <v>1162</v>
      </c>
      <c r="Q425" s="178" t="s">
        <v>1163</v>
      </c>
      <c r="R425" s="95" t="s">
        <v>1180</v>
      </c>
      <c r="S425" s="76">
        <f>IF(R425="U",T425/1.2,T425)</f>
        <v>4200</v>
      </c>
      <c r="T425" s="77">
        <v>4200</v>
      </c>
      <c r="U425" s="78"/>
      <c r="V425" s="79"/>
      <c r="W425" s="80">
        <f>V425*S425</f>
        <v>0</v>
      </c>
      <c r="X425" s="81">
        <f>V425*T425</f>
        <v>0</v>
      </c>
      <c r="Y425" s="59"/>
      <c r="Z425" s="82"/>
      <c r="AA425" s="83"/>
      <c r="AB425" s="84"/>
      <c r="AC425" s="85"/>
    </row>
    <row r="426" spans="1:29" ht="15.75" customHeight="1" x14ac:dyDescent="0.2">
      <c r="A426" s="64" t="s">
        <v>118</v>
      </c>
      <c r="B426" s="65" t="s">
        <v>127</v>
      </c>
      <c r="C426" s="66" t="s">
        <v>120</v>
      </c>
      <c r="D426" s="67" t="s">
        <v>581</v>
      </c>
      <c r="E426" s="68" t="s">
        <v>577</v>
      </c>
      <c r="F426" s="69"/>
      <c r="G426" s="70" t="s">
        <v>596</v>
      </c>
      <c r="H426" s="71" t="s">
        <v>600</v>
      </c>
      <c r="I426" s="68" t="s">
        <v>177</v>
      </c>
      <c r="J426" s="72">
        <v>2015</v>
      </c>
      <c r="K426" s="73">
        <v>0.75</v>
      </c>
      <c r="L426" s="74">
        <v>2</v>
      </c>
      <c r="M426" s="174" t="s">
        <v>615</v>
      </c>
      <c r="N426" s="175"/>
      <c r="O426" s="176"/>
      <c r="P426" s="177" t="s">
        <v>1164</v>
      </c>
      <c r="Q426" s="178" t="s">
        <v>1166</v>
      </c>
      <c r="R426" s="75" t="s">
        <v>1180</v>
      </c>
      <c r="S426" s="76">
        <f>IF(R426="U",T426/1.2,T426)</f>
        <v>300</v>
      </c>
      <c r="T426" s="77">
        <v>300</v>
      </c>
      <c r="U426" s="78"/>
      <c r="V426" s="79"/>
      <c r="W426" s="80">
        <f>V426*S426</f>
        <v>0</v>
      </c>
      <c r="X426" s="81">
        <f>V426*T426</f>
        <v>0</v>
      </c>
      <c r="Y426" s="59"/>
      <c r="Z426" s="82"/>
      <c r="AA426" s="83"/>
      <c r="AB426" s="84"/>
      <c r="AC426" s="85"/>
    </row>
    <row r="427" spans="1:29" ht="15.75" customHeight="1" x14ac:dyDescent="0.2">
      <c r="A427" s="64" t="s">
        <v>118</v>
      </c>
      <c r="B427" s="65" t="s">
        <v>119</v>
      </c>
      <c r="C427" s="66" t="s">
        <v>120</v>
      </c>
      <c r="D427" s="67" t="s">
        <v>581</v>
      </c>
      <c r="E427" s="68" t="s">
        <v>577</v>
      </c>
      <c r="F427" s="69"/>
      <c r="G427" s="70" t="s">
        <v>596</v>
      </c>
      <c r="H427" s="71" t="s">
        <v>601</v>
      </c>
      <c r="I427" s="68" t="s">
        <v>124</v>
      </c>
      <c r="J427" s="72">
        <v>2000</v>
      </c>
      <c r="K427" s="73">
        <v>0.75</v>
      </c>
      <c r="L427" s="74">
        <v>1</v>
      </c>
      <c r="M427" s="174" t="s">
        <v>615</v>
      </c>
      <c r="N427" s="175"/>
      <c r="O427" s="176"/>
      <c r="P427" s="177" t="s">
        <v>1157</v>
      </c>
      <c r="Q427" s="178" t="s">
        <v>1167</v>
      </c>
      <c r="R427" s="75" t="s">
        <v>1180</v>
      </c>
      <c r="S427" s="76">
        <f>IF(R427="U",T427/1.2,T427)</f>
        <v>750</v>
      </c>
      <c r="T427" s="77">
        <v>750</v>
      </c>
      <c r="U427" s="78"/>
      <c r="V427" s="79"/>
      <c r="W427" s="80">
        <f>V427*S427</f>
        <v>0</v>
      </c>
      <c r="X427" s="81">
        <f>V427*T427</f>
        <v>0</v>
      </c>
      <c r="Y427" s="59"/>
      <c r="Z427" s="82"/>
      <c r="AA427" s="83"/>
      <c r="AB427" s="84"/>
      <c r="AC427" s="85"/>
    </row>
    <row r="428" spans="1:29" ht="15.75" customHeight="1" x14ac:dyDescent="0.2">
      <c r="A428" s="64" t="s">
        <v>118</v>
      </c>
      <c r="B428" s="65" t="s">
        <v>119</v>
      </c>
      <c r="C428" s="66" t="s">
        <v>120</v>
      </c>
      <c r="D428" s="67" t="s">
        <v>581</v>
      </c>
      <c r="E428" s="68" t="s">
        <v>577</v>
      </c>
      <c r="F428" s="69"/>
      <c r="G428" s="70" t="s">
        <v>596</v>
      </c>
      <c r="H428" s="71" t="s">
        <v>602</v>
      </c>
      <c r="I428" s="68" t="s">
        <v>599</v>
      </c>
      <c r="J428" s="72">
        <v>2004</v>
      </c>
      <c r="K428" s="73">
        <v>0.75</v>
      </c>
      <c r="L428" s="74">
        <v>1</v>
      </c>
      <c r="M428" s="174" t="s">
        <v>614</v>
      </c>
      <c r="N428" s="175"/>
      <c r="O428" s="176"/>
      <c r="P428" s="177" t="s">
        <v>1165</v>
      </c>
      <c r="Q428" s="178" t="s">
        <v>1168</v>
      </c>
      <c r="R428" s="95" t="s">
        <v>1180</v>
      </c>
      <c r="S428" s="76">
        <f>IF(R428="U",T428/1.2,T428)</f>
        <v>800</v>
      </c>
      <c r="T428" s="77">
        <v>800</v>
      </c>
      <c r="U428" s="78"/>
      <c r="V428" s="79"/>
      <c r="W428" s="80">
        <f>V428*S428</f>
        <v>0</v>
      </c>
      <c r="X428" s="81">
        <f>V428*T428</f>
        <v>0</v>
      </c>
      <c r="Y428" s="59"/>
      <c r="Z428" s="82"/>
      <c r="AA428" s="83"/>
      <c r="AB428" s="84"/>
      <c r="AC428" s="85"/>
    </row>
    <row r="429" spans="1:29" ht="15.75" customHeight="1" x14ac:dyDescent="0.2">
      <c r="A429" s="64" t="s">
        <v>118</v>
      </c>
      <c r="B429" s="65" t="s">
        <v>119</v>
      </c>
      <c r="C429" s="66" t="s">
        <v>120</v>
      </c>
      <c r="D429" s="67" t="s">
        <v>581</v>
      </c>
      <c r="E429" s="68" t="s">
        <v>577</v>
      </c>
      <c r="F429" s="69"/>
      <c r="G429" s="70" t="s">
        <v>596</v>
      </c>
      <c r="H429" s="71" t="s">
        <v>603</v>
      </c>
      <c r="I429" s="68" t="s">
        <v>124</v>
      </c>
      <c r="J429" s="72">
        <v>2007</v>
      </c>
      <c r="K429" s="73">
        <v>0.75</v>
      </c>
      <c r="L429" s="74">
        <v>1</v>
      </c>
      <c r="M429" s="174" t="s">
        <v>615</v>
      </c>
      <c r="N429" s="175"/>
      <c r="O429" s="176"/>
      <c r="P429" s="177" t="s">
        <v>1164</v>
      </c>
      <c r="Q429" s="178" t="s">
        <v>1169</v>
      </c>
      <c r="R429" s="95" t="s">
        <v>1180</v>
      </c>
      <c r="S429" s="76">
        <f>IF(R429="U",T429/1.2,T429)</f>
        <v>540</v>
      </c>
      <c r="T429" s="77">
        <v>540</v>
      </c>
      <c r="U429" s="78"/>
      <c r="V429" s="79"/>
      <c r="W429" s="80">
        <f>V429*S429</f>
        <v>0</v>
      </c>
      <c r="X429" s="81">
        <f>V429*T429</f>
        <v>0</v>
      </c>
      <c r="Y429" s="59"/>
      <c r="Z429" s="82"/>
      <c r="AA429" s="83"/>
      <c r="AB429" s="84"/>
      <c r="AC429" s="85"/>
    </row>
    <row r="430" spans="1:29" ht="15.75" customHeight="1" x14ac:dyDescent="0.2">
      <c r="A430" s="64" t="s">
        <v>118</v>
      </c>
      <c r="B430" s="65" t="s">
        <v>119</v>
      </c>
      <c r="C430" s="66" t="s">
        <v>120</v>
      </c>
      <c r="D430" s="67" t="s">
        <v>581</v>
      </c>
      <c r="E430" s="68" t="s">
        <v>577</v>
      </c>
      <c r="F430" s="69"/>
      <c r="G430" s="70" t="s">
        <v>596</v>
      </c>
      <c r="H430" s="71" t="s">
        <v>604</v>
      </c>
      <c r="I430" s="68" t="s">
        <v>154</v>
      </c>
      <c r="J430" s="72">
        <v>2003</v>
      </c>
      <c r="K430" s="73">
        <v>0.75</v>
      </c>
      <c r="L430" s="74">
        <v>1</v>
      </c>
      <c r="M430" s="174" t="s">
        <v>615</v>
      </c>
      <c r="N430" s="175"/>
      <c r="O430" s="176"/>
      <c r="P430" s="177" t="s">
        <v>1157</v>
      </c>
      <c r="Q430" s="178" t="s">
        <v>1170</v>
      </c>
      <c r="R430" s="95" t="s">
        <v>1180</v>
      </c>
      <c r="S430" s="76">
        <f>IF(R430="U",T430/1.2,T430)</f>
        <v>500</v>
      </c>
      <c r="T430" s="77">
        <v>500</v>
      </c>
      <c r="U430" s="78"/>
      <c r="V430" s="79"/>
      <c r="W430" s="80">
        <f>V430*S430</f>
        <v>0</v>
      </c>
      <c r="X430" s="81">
        <f>V430*T430</f>
        <v>0</v>
      </c>
      <c r="Y430" s="59"/>
      <c r="Z430" s="82"/>
      <c r="AA430" s="83"/>
      <c r="AB430" s="84"/>
      <c r="AC430" s="85"/>
    </row>
    <row r="431" spans="1:29" ht="15.75" customHeight="1" x14ac:dyDescent="0.2">
      <c r="A431" s="64" t="s">
        <v>118</v>
      </c>
      <c r="B431" s="65" t="s">
        <v>119</v>
      </c>
      <c r="C431" s="66" t="s">
        <v>120</v>
      </c>
      <c r="D431" s="67" t="s">
        <v>581</v>
      </c>
      <c r="E431" s="68" t="s">
        <v>577</v>
      </c>
      <c r="F431" s="69"/>
      <c r="G431" s="70" t="s">
        <v>596</v>
      </c>
      <c r="H431" s="71" t="s">
        <v>605</v>
      </c>
      <c r="I431" s="68" t="s">
        <v>154</v>
      </c>
      <c r="J431" s="72">
        <v>1999</v>
      </c>
      <c r="K431" s="73">
        <v>0.75</v>
      </c>
      <c r="L431" s="74">
        <v>1</v>
      </c>
      <c r="M431" s="174">
        <v>-3.5</v>
      </c>
      <c r="N431" s="175" t="s">
        <v>646</v>
      </c>
      <c r="O431" s="176"/>
      <c r="P431" s="177" t="s">
        <v>1171</v>
      </c>
      <c r="Q431" s="178" t="s">
        <v>1172</v>
      </c>
      <c r="R431" s="95" t="s">
        <v>1180</v>
      </c>
      <c r="S431" s="76">
        <f>IF(R431="U",T431/1.2,T431)</f>
        <v>700</v>
      </c>
      <c r="T431" s="77">
        <v>700</v>
      </c>
      <c r="U431" s="78"/>
      <c r="V431" s="79"/>
      <c r="W431" s="80">
        <f>V431*S431</f>
        <v>0</v>
      </c>
      <c r="X431" s="81">
        <f>V431*T431</f>
        <v>0</v>
      </c>
      <c r="Y431" s="59"/>
      <c r="Z431" s="82"/>
      <c r="AA431" s="83"/>
      <c r="AB431" s="84"/>
      <c r="AC431" s="85"/>
    </row>
    <row r="432" spans="1:29" ht="15.75" customHeight="1" x14ac:dyDescent="0.2">
      <c r="A432" s="64" t="s">
        <v>118</v>
      </c>
      <c r="B432" s="65" t="s">
        <v>119</v>
      </c>
      <c r="C432" s="66" t="s">
        <v>120</v>
      </c>
      <c r="D432" s="67" t="s">
        <v>581</v>
      </c>
      <c r="E432" s="68" t="s">
        <v>577</v>
      </c>
      <c r="F432" s="69"/>
      <c r="G432" s="70" t="s">
        <v>596</v>
      </c>
      <c r="H432" s="71" t="s">
        <v>606</v>
      </c>
      <c r="I432" s="68" t="s">
        <v>124</v>
      </c>
      <c r="J432" s="72">
        <v>2003</v>
      </c>
      <c r="K432" s="73">
        <v>0.75</v>
      </c>
      <c r="L432" s="74">
        <v>1</v>
      </c>
      <c r="M432" s="174" t="s">
        <v>614</v>
      </c>
      <c r="N432" s="175"/>
      <c r="O432" s="176"/>
      <c r="P432" s="177" t="s">
        <v>1165</v>
      </c>
      <c r="Q432" s="178" t="s">
        <v>1173</v>
      </c>
      <c r="R432" s="95" t="s">
        <v>1180</v>
      </c>
      <c r="S432" s="76">
        <f>IF(R432="U",T432/1.2,T432)</f>
        <v>690</v>
      </c>
      <c r="T432" s="77">
        <v>690</v>
      </c>
      <c r="U432" s="78"/>
      <c r="V432" s="79"/>
      <c r="W432" s="80">
        <f>V432*S432</f>
        <v>0</v>
      </c>
      <c r="X432" s="81">
        <f>V432*T432</f>
        <v>0</v>
      </c>
      <c r="Y432" s="59"/>
      <c r="Z432" s="82"/>
      <c r="AA432" s="83"/>
      <c r="AB432" s="84"/>
      <c r="AC432" s="85"/>
    </row>
    <row r="433" spans="1:29" ht="15.75" customHeight="1" x14ac:dyDescent="0.2">
      <c r="A433" s="64" t="s">
        <v>118</v>
      </c>
      <c r="B433" s="65" t="s">
        <v>119</v>
      </c>
      <c r="C433" s="66" t="s">
        <v>120</v>
      </c>
      <c r="D433" s="67" t="s">
        <v>581</v>
      </c>
      <c r="E433" s="68" t="s">
        <v>577</v>
      </c>
      <c r="F433" s="69"/>
      <c r="G433" s="70" t="s">
        <v>596</v>
      </c>
      <c r="H433" s="71" t="s">
        <v>607</v>
      </c>
      <c r="I433" s="68" t="s">
        <v>124</v>
      </c>
      <c r="J433" s="72">
        <v>2004</v>
      </c>
      <c r="K433" s="73">
        <v>0.75</v>
      </c>
      <c r="L433" s="74">
        <v>2</v>
      </c>
      <c r="M433" s="174" t="s">
        <v>615</v>
      </c>
      <c r="N433" s="175"/>
      <c r="O433" s="176"/>
      <c r="P433" s="177" t="s">
        <v>1157</v>
      </c>
      <c r="Q433" s="178" t="s">
        <v>1174</v>
      </c>
      <c r="R433" s="95" t="s">
        <v>1180</v>
      </c>
      <c r="S433" s="76">
        <f>IF(R433="U",T433/1.2,T433)</f>
        <v>960</v>
      </c>
      <c r="T433" s="77">
        <v>960</v>
      </c>
      <c r="U433" s="78"/>
      <c r="V433" s="79"/>
      <c r="W433" s="80">
        <f>V433*S433</f>
        <v>0</v>
      </c>
      <c r="X433" s="81">
        <f>V433*T433</f>
        <v>0</v>
      </c>
      <c r="Y433" s="59"/>
      <c r="Z433" s="82"/>
      <c r="AA433" s="83"/>
      <c r="AB433" s="84"/>
      <c r="AC433" s="85"/>
    </row>
    <row r="434" spans="1:29" ht="15.75" customHeight="1" x14ac:dyDescent="0.2">
      <c r="A434" s="64" t="s">
        <v>118</v>
      </c>
      <c r="B434" s="65" t="s">
        <v>119</v>
      </c>
      <c r="C434" s="66" t="s">
        <v>120</v>
      </c>
      <c r="D434" s="67" t="s">
        <v>581</v>
      </c>
      <c r="E434" s="68" t="s">
        <v>577</v>
      </c>
      <c r="F434" s="69"/>
      <c r="G434" s="70" t="s">
        <v>596</v>
      </c>
      <c r="H434" s="71" t="s">
        <v>608</v>
      </c>
      <c r="I434" s="68" t="s">
        <v>124</v>
      </c>
      <c r="J434" s="72">
        <v>2006</v>
      </c>
      <c r="K434" s="73">
        <v>0.75</v>
      </c>
      <c r="L434" s="74">
        <v>1</v>
      </c>
      <c r="M434" s="174" t="s">
        <v>615</v>
      </c>
      <c r="N434" s="175"/>
      <c r="O434" s="176"/>
      <c r="P434" s="177" t="s">
        <v>1164</v>
      </c>
      <c r="Q434" s="178" t="s">
        <v>1175</v>
      </c>
      <c r="R434" s="95" t="s">
        <v>1180</v>
      </c>
      <c r="S434" s="76">
        <f>IF(R434="U",T434/1.2,T434)</f>
        <v>480</v>
      </c>
      <c r="T434" s="77">
        <v>480</v>
      </c>
      <c r="U434" s="78"/>
      <c r="V434" s="79"/>
      <c r="W434" s="80">
        <f>V434*S434</f>
        <v>0</v>
      </c>
      <c r="X434" s="81">
        <f>V434*T434</f>
        <v>0</v>
      </c>
      <c r="Y434" s="59"/>
      <c r="Z434" s="82"/>
      <c r="AA434" s="83"/>
      <c r="AB434" s="84"/>
      <c r="AC434" s="85"/>
    </row>
    <row r="435" spans="1:29" ht="15.75" customHeight="1" x14ac:dyDescent="0.2">
      <c r="A435" s="64" t="s">
        <v>118</v>
      </c>
      <c r="B435" s="65" t="s">
        <v>119</v>
      </c>
      <c r="C435" s="66" t="s">
        <v>120</v>
      </c>
      <c r="D435" s="67" t="s">
        <v>581</v>
      </c>
      <c r="E435" s="68" t="s">
        <v>577</v>
      </c>
      <c r="F435" s="69"/>
      <c r="G435" s="70" t="s">
        <v>596</v>
      </c>
      <c r="H435" s="71" t="s">
        <v>609</v>
      </c>
      <c r="I435" s="68" t="s">
        <v>599</v>
      </c>
      <c r="J435" s="72">
        <v>2017</v>
      </c>
      <c r="K435" s="73">
        <v>0.75</v>
      </c>
      <c r="L435" s="74">
        <v>3</v>
      </c>
      <c r="M435" s="174" t="s">
        <v>615</v>
      </c>
      <c r="N435" s="175"/>
      <c r="O435" s="176"/>
      <c r="P435" s="177" t="s">
        <v>1157</v>
      </c>
      <c r="Q435" s="178" t="s">
        <v>1176</v>
      </c>
      <c r="R435" s="95" t="s">
        <v>1180</v>
      </c>
      <c r="S435" s="76">
        <f>IF(R435="U",T435/1.2,T435)</f>
        <v>390</v>
      </c>
      <c r="T435" s="77">
        <v>390</v>
      </c>
      <c r="U435" s="78"/>
      <c r="V435" s="79"/>
      <c r="W435" s="80">
        <f>V435*S435</f>
        <v>0</v>
      </c>
      <c r="X435" s="81">
        <f>V435*T435</f>
        <v>0</v>
      </c>
      <c r="Y435" s="59"/>
      <c r="Z435" s="82"/>
      <c r="AA435" s="83"/>
      <c r="AB435" s="84"/>
      <c r="AC435" s="85"/>
    </row>
    <row r="436" spans="1:29" ht="15.75" customHeight="1" x14ac:dyDescent="0.2">
      <c r="A436" s="64" t="s">
        <v>118</v>
      </c>
      <c r="B436" s="65" t="s">
        <v>119</v>
      </c>
      <c r="C436" s="66" t="s">
        <v>120</v>
      </c>
      <c r="D436" s="67" t="s">
        <v>581</v>
      </c>
      <c r="E436" s="68" t="s">
        <v>577</v>
      </c>
      <c r="F436" s="69"/>
      <c r="G436" s="70" t="s">
        <v>596</v>
      </c>
      <c r="H436" s="71" t="s">
        <v>610</v>
      </c>
      <c r="I436" s="68" t="s">
        <v>124</v>
      </c>
      <c r="J436" s="72">
        <v>2017</v>
      </c>
      <c r="K436" s="73">
        <v>0.75</v>
      </c>
      <c r="L436" s="74">
        <v>2</v>
      </c>
      <c r="M436" s="174" t="s">
        <v>615</v>
      </c>
      <c r="N436" s="175"/>
      <c r="O436" s="176"/>
      <c r="P436" s="177" t="s">
        <v>1157</v>
      </c>
      <c r="Q436" s="178" t="s">
        <v>1177</v>
      </c>
      <c r="R436" s="95" t="s">
        <v>1180</v>
      </c>
      <c r="S436" s="76">
        <f>IF(R436="U",T436/1.2,T436)</f>
        <v>390</v>
      </c>
      <c r="T436" s="77">
        <v>390</v>
      </c>
      <c r="U436" s="78"/>
      <c r="V436" s="79"/>
      <c r="W436" s="80">
        <f>V436*S436</f>
        <v>0</v>
      </c>
      <c r="X436" s="81">
        <f>V436*T436</f>
        <v>0</v>
      </c>
      <c r="Y436" s="59"/>
      <c r="Z436" s="82"/>
      <c r="AA436" s="83"/>
      <c r="AB436" s="84"/>
      <c r="AC436" s="85"/>
    </row>
    <row r="437" spans="1:29" ht="15.75" customHeight="1" x14ac:dyDescent="0.2">
      <c r="A437" s="64" t="s">
        <v>118</v>
      </c>
      <c r="B437" s="65" t="s">
        <v>119</v>
      </c>
      <c r="C437" s="66" t="s">
        <v>120</v>
      </c>
      <c r="D437" s="67" t="s">
        <v>581</v>
      </c>
      <c r="E437" s="68" t="s">
        <v>577</v>
      </c>
      <c r="F437" s="69"/>
      <c r="G437" s="70" t="s">
        <v>596</v>
      </c>
      <c r="H437" s="71" t="s">
        <v>611</v>
      </c>
      <c r="I437" s="68" t="s">
        <v>154</v>
      </c>
      <c r="J437" s="72">
        <v>1998</v>
      </c>
      <c r="K437" s="73">
        <v>0.75</v>
      </c>
      <c r="L437" s="74">
        <v>1</v>
      </c>
      <c r="M437" s="174" t="s">
        <v>615</v>
      </c>
      <c r="N437" s="175"/>
      <c r="O437" s="176"/>
      <c r="P437" s="177" t="s">
        <v>1157</v>
      </c>
      <c r="Q437" s="178" t="s">
        <v>1178</v>
      </c>
      <c r="R437" s="95" t="s">
        <v>1180</v>
      </c>
      <c r="S437" s="76">
        <f>IF(R437="U",T437/1.2,T437)</f>
        <v>800</v>
      </c>
      <c r="T437" s="77">
        <v>800</v>
      </c>
      <c r="U437" s="78"/>
      <c r="V437" s="79"/>
      <c r="W437" s="80">
        <f>V437*S437</f>
        <v>0</v>
      </c>
      <c r="X437" s="81">
        <f>V437*T437</f>
        <v>0</v>
      </c>
      <c r="Y437" s="59"/>
      <c r="Z437" s="82"/>
      <c r="AA437" s="83"/>
      <c r="AB437" s="84"/>
      <c r="AC437" s="85"/>
    </row>
    <row r="438" spans="1:29" ht="15.75" customHeight="1" thickBot="1" x14ac:dyDescent="0.25">
      <c r="A438" s="64" t="s">
        <v>118</v>
      </c>
      <c r="B438" s="65" t="s">
        <v>119</v>
      </c>
      <c r="C438" s="66" t="s">
        <v>120</v>
      </c>
      <c r="D438" s="105" t="s">
        <v>581</v>
      </c>
      <c r="E438" s="106" t="s">
        <v>612</v>
      </c>
      <c r="F438" s="107"/>
      <c r="G438" s="108" t="s">
        <v>613</v>
      </c>
      <c r="H438" s="109" t="s">
        <v>584</v>
      </c>
      <c r="I438" s="106" t="s">
        <v>584</v>
      </c>
      <c r="J438" s="110">
        <v>1983</v>
      </c>
      <c r="K438" s="111">
        <v>0.75</v>
      </c>
      <c r="L438" s="112">
        <v>1</v>
      </c>
      <c r="M438" s="179" t="s">
        <v>615</v>
      </c>
      <c r="N438" s="180"/>
      <c r="O438" s="181" t="s">
        <v>642</v>
      </c>
      <c r="P438" s="182" t="s">
        <v>724</v>
      </c>
      <c r="Q438" s="183" t="s">
        <v>1179</v>
      </c>
      <c r="R438" s="184" t="s">
        <v>1180</v>
      </c>
      <c r="S438" s="113">
        <f>IF(R438="U",T438/1.2,T438)</f>
        <v>155</v>
      </c>
      <c r="T438" s="185">
        <v>155</v>
      </c>
      <c r="U438" s="186"/>
      <c r="V438" s="187"/>
      <c r="W438" s="188">
        <f>V438*S438</f>
        <v>0</v>
      </c>
      <c r="X438" s="189">
        <f>V438*T438</f>
        <v>0</v>
      </c>
      <c r="Y438" s="59"/>
      <c r="Z438" s="82"/>
      <c r="AA438" s="83"/>
      <c r="AB438" s="84"/>
      <c r="AC438" s="85"/>
    </row>
  </sheetData>
  <autoFilter ref="A14:X438" xr:uid="{00000000-0009-0000-0000-000000000000}">
    <sortState xmlns:xlrd2="http://schemas.microsoft.com/office/spreadsheetml/2017/richdata2" ref="A15:X438">
      <sortCondition ref="D14:D438"/>
    </sortState>
  </autoFilter>
  <mergeCells count="31">
    <mergeCell ref="A13:C13"/>
    <mergeCell ref="D13:F13"/>
    <mergeCell ref="G13:L13"/>
    <mergeCell ref="M13:O13"/>
    <mergeCell ref="P13:T13"/>
    <mergeCell ref="J11:K11"/>
    <mergeCell ref="L11:M11"/>
    <mergeCell ref="N11:O11"/>
    <mergeCell ref="V11:W11"/>
    <mergeCell ref="V13:X13"/>
    <mergeCell ref="V9:W9"/>
    <mergeCell ref="J10:K10"/>
    <mergeCell ref="L10:M10"/>
    <mergeCell ref="N10:O10"/>
    <mergeCell ref="V10:W10"/>
    <mergeCell ref="V2:X2"/>
    <mergeCell ref="J3:O3"/>
    <mergeCell ref="J4:O4"/>
    <mergeCell ref="J5:O5"/>
    <mergeCell ref="J8:K8"/>
    <mergeCell ref="L8:M8"/>
    <mergeCell ref="N8:O8"/>
    <mergeCell ref="V8:W8"/>
    <mergeCell ref="H6:O6"/>
    <mergeCell ref="D6:G9"/>
    <mergeCell ref="D5:G5"/>
    <mergeCell ref="D4:G4"/>
    <mergeCell ref="J2:O2"/>
    <mergeCell ref="J9:K9"/>
    <mergeCell ref="L9:M9"/>
    <mergeCell ref="N9:O9"/>
  </mergeCells>
  <conditionalFormatting sqref="Q15:Q438">
    <cfRule type="duplicateValues" dxfId="2" priority="1"/>
  </conditionalFormatting>
  <conditionalFormatting sqref="R15:R1048576">
    <cfRule type="containsText" dxfId="1" priority="3" operator="containsText" text="U">
      <formula>NOT(ISERROR(SEARCH("U",R15)))</formula>
    </cfRule>
    <cfRule type="cellIs" dxfId="0" priority="4" operator="equal">
      <formula>"D"</formula>
    </cfRule>
  </conditionalFormatting>
  <dataValidations count="9">
    <dataValidation type="whole" allowBlank="1" showInputMessage="1" showErrorMessage="1" sqref="Z1:AA12 Z15:AA438" xr:uid="{00000000-0002-0000-0000-000000000000}">
      <formula1>-500</formula1>
      <formula2>500</formula2>
    </dataValidation>
    <dataValidation type="list" allowBlank="1" showInputMessage="1" showErrorMessage="1" sqref="AB1:AB12 AB15:AB438" xr:uid="{00000000-0002-0000-0000-000001000000}">
      <formula1>"VERKAUFT,ALTE PREISLISTE,FEHLBESTAND,ZUSTAND,BRUCH"</formula1>
      <formula2>0</formula2>
    </dataValidation>
    <dataValidation type="whole" allowBlank="1" showInputMessage="1" showErrorMessage="1" sqref="L15:L438" xr:uid="{00000000-0002-0000-0000-000002000000}">
      <formula1>0</formula1>
      <formula2>1000</formula2>
    </dataValidation>
    <dataValidation type="list" allowBlank="1" showInputMessage="1" showErrorMessage="1" sqref="A15:A438" xr:uid="{00000000-0002-0000-0000-000003000000}">
      <formula1>"Wein,Schaumwein,Fortfied,Spirituose"</formula1>
      <formula2>0</formula2>
    </dataValidation>
    <dataValidation type="list" allowBlank="1" showInputMessage="1" showErrorMessage="1" sqref="B15:B438" xr:uid="{00000000-0002-0000-0000-000004000000}">
      <formula1>"weiÃ,rot,rosÃ©,n.a."</formula1>
      <formula2>0</formula2>
    </dataValidation>
    <dataValidation type="list" allowBlank="1" showInputMessage="1" showErrorMessage="1" sqref="C15:C438" xr:uid="{00000000-0002-0000-0000-000005000000}">
      <formula1>"trocken,sÃ¼Ã,halbtrocken,n.a."</formula1>
      <formula2>0</formula2>
    </dataValidation>
    <dataValidation type="list" allowBlank="1" showInputMessage="1" showErrorMessage="1" sqref="O253:O260" xr:uid="{1A084911-06B8-8D4A-AB45-36BA37AF2EBD}">
      <formula1>"elb, eb, esb, elv, ev, esv"</formula1>
    </dataValidation>
    <dataValidation type="list" allowBlank="1" showInputMessage="1" showErrorMessage="1" sqref="N253:N260" xr:uid="{18B05C9E-C97E-A14A-B8B9-0C5A5D42F05F}">
      <formula1>"klb, kb, ksb, klo, ko, kso"</formula1>
    </dataValidation>
    <dataValidation type="list" allowBlank="1" showInputMessage="1" showErrorMessage="1" sqref="M253:M260" xr:uid="{7510344F-955B-B64C-BB10-CD608A60B693}">
      <formula1>"hf,in,ints,ts,hs,ms,ls,-1,-2,-3,-4,-5,-6,-7,-8,-9"</formula1>
    </dataValidation>
  </dataValidations>
  <hyperlinks>
    <hyperlink ref="M13:O13" location="Gesamtliste!J2510" display="ZUSTAND / CONDITION" xr:uid="{7177F37C-F6DB-634E-A8B9-D13333F25BAC}"/>
  </hyperlinks>
  <pageMargins left="0.25" right="0.25" top="0.75" bottom="0.75" header="0.3" footer="0.3"/>
  <pageSetup paperSize="9" scale="51" firstPageNumber="0" fitToHeight="0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841B2-4837-5544-AA48-4E43AAB9C1D0}">
  <sheetPr>
    <tabColor theme="9"/>
    <pageSetUpPr fitToPage="1"/>
  </sheetPr>
  <dimension ref="A1:O19"/>
  <sheetViews>
    <sheetView showGridLines="0" zoomScale="80" zoomScaleNormal="80" zoomScalePageLayoutView="92" workbookViewId="0">
      <selection activeCell="I10" sqref="I10"/>
    </sheetView>
  </sheetViews>
  <sheetFormatPr baseColWidth="10" defaultRowHeight="16" x14ac:dyDescent="0.2"/>
  <cols>
    <col min="1" max="1" width="13.83203125" style="119" customWidth="1"/>
    <col min="2" max="2" width="19.33203125" style="119" customWidth="1"/>
    <col min="3" max="3" width="12.83203125" style="119" bestFit="1" customWidth="1"/>
    <col min="4" max="4" width="11.5" style="119" customWidth="1"/>
    <col min="5" max="5" width="23.5" style="119" customWidth="1"/>
    <col min="6" max="6" width="31.6640625" style="119" bestFit="1" customWidth="1"/>
    <col min="7" max="9" width="10.83203125" style="119"/>
    <col min="10" max="10" width="17.1640625" style="119" customWidth="1"/>
    <col min="11" max="11" width="8" style="119" customWidth="1"/>
    <col min="12" max="12" width="8.1640625" style="119" customWidth="1"/>
    <col min="13" max="13" width="7.83203125" style="119" customWidth="1"/>
    <col min="14" max="16384" width="10.83203125" style="119"/>
  </cols>
  <sheetData>
    <row r="1" spans="1:15" ht="17" thickBot="1" x14ac:dyDescent="0.25"/>
    <row r="2" spans="1:15" s="120" customFormat="1" ht="29" customHeight="1" x14ac:dyDescent="0.2">
      <c r="D2" s="277" t="s">
        <v>49</v>
      </c>
      <c r="E2" s="278"/>
      <c r="F2" s="121" t="s">
        <v>1</v>
      </c>
      <c r="G2" s="279"/>
      <c r="H2" s="280"/>
      <c r="I2" s="281"/>
      <c r="J2" s="122"/>
      <c r="K2" s="282" t="s">
        <v>2</v>
      </c>
      <c r="L2" s="283"/>
      <c r="M2" s="283"/>
      <c r="N2" s="283"/>
      <c r="O2" s="284"/>
    </row>
    <row r="3" spans="1:15" s="120" customFormat="1" ht="31" customHeight="1" thickBot="1" x14ac:dyDescent="0.25">
      <c r="D3" s="254" t="s">
        <v>50</v>
      </c>
      <c r="E3" s="255"/>
      <c r="F3" s="123" t="s">
        <v>3</v>
      </c>
      <c r="G3" s="261"/>
      <c r="H3" s="262"/>
      <c r="I3" s="263"/>
      <c r="J3" s="122"/>
      <c r="K3" s="124" t="s">
        <v>51</v>
      </c>
      <c r="L3" s="125" t="s">
        <v>52</v>
      </c>
      <c r="M3" s="126" t="s">
        <v>63</v>
      </c>
      <c r="N3" s="127" t="s">
        <v>5</v>
      </c>
      <c r="O3" s="128" t="s">
        <v>6</v>
      </c>
    </row>
    <row r="4" spans="1:15" s="120" customFormat="1" ht="28" customHeight="1" x14ac:dyDescent="0.2">
      <c r="A4" s="259" t="s">
        <v>53</v>
      </c>
      <c r="B4" s="259"/>
      <c r="C4" s="259"/>
      <c r="D4" s="260" t="s">
        <v>54</v>
      </c>
      <c r="E4" s="255"/>
      <c r="F4" s="129" t="s">
        <v>7</v>
      </c>
      <c r="G4" s="261"/>
      <c r="H4" s="262"/>
      <c r="I4" s="263"/>
      <c r="J4" s="122"/>
      <c r="K4" s="264">
        <f>SUM(K9:K3493)</f>
        <v>0</v>
      </c>
      <c r="L4" s="266">
        <f>SUM(L9:L3493)</f>
        <v>0</v>
      </c>
      <c r="M4" s="247">
        <f>SUM(M9:M3493)</f>
        <v>0</v>
      </c>
      <c r="N4" s="249">
        <f>SUM(N9:N3493)</f>
        <v>0</v>
      </c>
      <c r="O4" s="251">
        <f>SUM(O9:O3493)</f>
        <v>0</v>
      </c>
    </row>
    <row r="5" spans="1:15" s="120" customFormat="1" ht="32" customHeight="1" thickBot="1" x14ac:dyDescent="0.25">
      <c r="A5" s="253" t="s">
        <v>117</v>
      </c>
      <c r="B5" s="253"/>
      <c r="D5" s="254" t="s">
        <v>55</v>
      </c>
      <c r="E5" s="255"/>
      <c r="F5" s="130" t="s">
        <v>8</v>
      </c>
      <c r="G5" s="256"/>
      <c r="H5" s="257"/>
      <c r="I5" s="258"/>
      <c r="J5" s="122"/>
      <c r="K5" s="265"/>
      <c r="L5" s="267"/>
      <c r="M5" s="248"/>
      <c r="N5" s="250"/>
      <c r="O5" s="252"/>
    </row>
    <row r="6" spans="1:15" s="120" customFormat="1" ht="14" customHeight="1" thickBot="1" x14ac:dyDescent="0.25">
      <c r="D6" s="131"/>
      <c r="E6" s="131"/>
      <c r="F6" s="132"/>
      <c r="G6" s="133"/>
      <c r="H6" s="134"/>
      <c r="I6" s="134"/>
      <c r="J6" s="122"/>
      <c r="K6" s="135"/>
      <c r="L6" s="135"/>
      <c r="M6" s="135"/>
      <c r="N6" s="135"/>
      <c r="O6" s="135"/>
    </row>
    <row r="7" spans="1:15" s="136" customFormat="1" ht="26.25" customHeight="1" x14ac:dyDescent="0.2">
      <c r="A7" s="268" t="s">
        <v>56</v>
      </c>
      <c r="B7" s="269"/>
      <c r="C7" s="269"/>
      <c r="D7" s="270"/>
      <c r="E7" s="271" t="s">
        <v>57</v>
      </c>
      <c r="F7" s="273" t="s">
        <v>58</v>
      </c>
      <c r="G7" s="273" t="s">
        <v>59</v>
      </c>
      <c r="H7" s="275"/>
      <c r="I7" s="276"/>
      <c r="J7" s="242" t="s">
        <v>19</v>
      </c>
      <c r="K7" s="244" t="s">
        <v>25</v>
      </c>
      <c r="L7" s="245"/>
      <c r="M7" s="245"/>
      <c r="N7" s="245"/>
      <c r="O7" s="246"/>
    </row>
    <row r="8" spans="1:15" s="120" customFormat="1" ht="41" customHeight="1" thickBot="1" x14ac:dyDescent="0.25">
      <c r="A8" s="137" t="s">
        <v>28</v>
      </c>
      <c r="B8" s="138" t="s">
        <v>60</v>
      </c>
      <c r="C8" s="139" t="s">
        <v>61</v>
      </c>
      <c r="D8" s="140" t="s">
        <v>62</v>
      </c>
      <c r="E8" s="272"/>
      <c r="F8" s="274"/>
      <c r="G8" s="141" t="s">
        <v>51</v>
      </c>
      <c r="H8" s="142" t="s">
        <v>52</v>
      </c>
      <c r="I8" s="143" t="s">
        <v>63</v>
      </c>
      <c r="J8" s="243"/>
      <c r="K8" s="144" t="s">
        <v>64</v>
      </c>
      <c r="L8" s="145" t="s">
        <v>65</v>
      </c>
      <c r="M8" s="145" t="s">
        <v>66</v>
      </c>
      <c r="N8" s="146" t="s">
        <v>5</v>
      </c>
      <c r="O8" s="147" t="s">
        <v>6</v>
      </c>
    </row>
    <row r="9" spans="1:15" s="120" customFormat="1" ht="171" customHeight="1" x14ac:dyDescent="0.2">
      <c r="A9" s="148" t="s">
        <v>67</v>
      </c>
      <c r="B9" s="149" t="s">
        <v>68</v>
      </c>
      <c r="C9" s="150" t="s">
        <v>69</v>
      </c>
      <c r="D9" s="151" t="s">
        <v>70</v>
      </c>
      <c r="E9" s="152"/>
      <c r="F9" s="153" t="s">
        <v>102</v>
      </c>
      <c r="G9" s="154">
        <v>51.1</v>
      </c>
      <c r="H9" s="155">
        <v>101</v>
      </c>
      <c r="I9" s="156">
        <v>299.39999999999998</v>
      </c>
      <c r="J9" s="157"/>
      <c r="K9" s="158"/>
      <c r="L9" s="159"/>
      <c r="M9" s="159"/>
      <c r="N9" s="160">
        <f t="shared" ref="N9:N19" si="0">O9/1.2</f>
        <v>0</v>
      </c>
      <c r="O9" s="161">
        <f>K9*G9+L9*H9+M9*I9</f>
        <v>0</v>
      </c>
    </row>
    <row r="10" spans="1:15" s="120" customFormat="1" ht="171" customHeight="1" x14ac:dyDescent="0.2">
      <c r="A10" s="148" t="s">
        <v>67</v>
      </c>
      <c r="B10" s="149" t="s">
        <v>43</v>
      </c>
      <c r="C10" s="150" t="s">
        <v>71</v>
      </c>
      <c r="D10" s="151" t="s">
        <v>72</v>
      </c>
      <c r="E10" s="152"/>
      <c r="F10" s="153" t="s">
        <v>103</v>
      </c>
      <c r="G10" s="154">
        <v>48.1</v>
      </c>
      <c r="H10" s="155">
        <v>95</v>
      </c>
      <c r="I10" s="156">
        <v>281.39999999999998</v>
      </c>
      <c r="J10" s="157"/>
      <c r="K10" s="158"/>
      <c r="L10" s="159"/>
      <c r="M10" s="159"/>
      <c r="N10" s="160">
        <f t="shared" si="0"/>
        <v>0</v>
      </c>
      <c r="O10" s="161">
        <f t="shared" ref="O10:O12" si="1">K10*G10+L10*H10+M10*I10</f>
        <v>0</v>
      </c>
    </row>
    <row r="11" spans="1:15" s="120" customFormat="1" ht="183" customHeight="1" x14ac:dyDescent="0.2">
      <c r="A11" s="148" t="s">
        <v>67</v>
      </c>
      <c r="B11" s="149" t="s">
        <v>73</v>
      </c>
      <c r="C11" s="150" t="s">
        <v>74</v>
      </c>
      <c r="D11" s="151" t="s">
        <v>75</v>
      </c>
      <c r="E11" s="152"/>
      <c r="F11" s="153" t="s">
        <v>104</v>
      </c>
      <c r="G11" s="154">
        <v>47.1</v>
      </c>
      <c r="H11" s="155">
        <v>93</v>
      </c>
      <c r="I11" s="156">
        <v>275.39999999999998</v>
      </c>
      <c r="J11" s="157"/>
      <c r="K11" s="158"/>
      <c r="L11" s="159"/>
      <c r="M11" s="159"/>
      <c r="N11" s="160">
        <f t="shared" si="0"/>
        <v>0</v>
      </c>
      <c r="O11" s="161">
        <f t="shared" si="1"/>
        <v>0</v>
      </c>
    </row>
    <row r="12" spans="1:15" s="120" customFormat="1" ht="187" customHeight="1" x14ac:dyDescent="0.2">
      <c r="A12" s="148" t="s">
        <v>67</v>
      </c>
      <c r="B12" s="149" t="s">
        <v>76</v>
      </c>
      <c r="C12" s="150" t="s">
        <v>69</v>
      </c>
      <c r="D12" s="151" t="s">
        <v>77</v>
      </c>
      <c r="E12" s="152"/>
      <c r="F12" s="153" t="s">
        <v>105</v>
      </c>
      <c r="G12" s="154">
        <v>46.1</v>
      </c>
      <c r="H12" s="155">
        <v>91</v>
      </c>
      <c r="I12" s="156">
        <v>269.39999999999998</v>
      </c>
      <c r="J12" s="157"/>
      <c r="K12" s="158"/>
      <c r="L12" s="159"/>
      <c r="M12" s="159"/>
      <c r="N12" s="160">
        <f t="shared" si="0"/>
        <v>0</v>
      </c>
      <c r="O12" s="161">
        <f t="shared" si="1"/>
        <v>0</v>
      </c>
    </row>
    <row r="13" spans="1:15" s="120" customFormat="1" ht="171" customHeight="1" x14ac:dyDescent="0.2">
      <c r="A13" s="148" t="s">
        <v>78</v>
      </c>
      <c r="B13" s="149" t="s">
        <v>79</v>
      </c>
      <c r="C13" s="150" t="s">
        <v>80</v>
      </c>
      <c r="D13" s="151" t="s">
        <v>81</v>
      </c>
      <c r="E13" s="152"/>
      <c r="F13" s="153" t="s">
        <v>106</v>
      </c>
      <c r="G13" s="154">
        <v>98.9</v>
      </c>
      <c r="H13" s="155" t="s">
        <v>45</v>
      </c>
      <c r="I13" s="156" t="s">
        <v>45</v>
      </c>
      <c r="J13" s="157"/>
      <c r="K13" s="158"/>
      <c r="L13" s="159" t="s">
        <v>45</v>
      </c>
      <c r="M13" s="159" t="s">
        <v>45</v>
      </c>
      <c r="N13" s="160">
        <f t="shared" si="0"/>
        <v>0</v>
      </c>
      <c r="O13" s="161">
        <f t="shared" ref="O13:O19" si="2">K13*G13</f>
        <v>0</v>
      </c>
    </row>
    <row r="14" spans="1:15" s="120" customFormat="1" ht="171" customHeight="1" x14ac:dyDescent="0.2">
      <c r="A14" s="148" t="s">
        <v>78</v>
      </c>
      <c r="B14" s="149" t="s">
        <v>44</v>
      </c>
      <c r="C14" s="150" t="s">
        <v>82</v>
      </c>
      <c r="D14" s="151" t="s">
        <v>83</v>
      </c>
      <c r="E14" s="152"/>
      <c r="F14" s="153" t="s">
        <v>107</v>
      </c>
      <c r="G14" s="154">
        <v>114.9</v>
      </c>
      <c r="H14" s="155" t="s">
        <v>45</v>
      </c>
      <c r="I14" s="156" t="s">
        <v>45</v>
      </c>
      <c r="J14" s="157"/>
      <c r="K14" s="158"/>
      <c r="L14" s="159" t="s">
        <v>45</v>
      </c>
      <c r="M14" s="159" t="s">
        <v>45</v>
      </c>
      <c r="N14" s="160">
        <f t="shared" si="0"/>
        <v>0</v>
      </c>
      <c r="O14" s="161">
        <f t="shared" si="2"/>
        <v>0</v>
      </c>
    </row>
    <row r="15" spans="1:15" s="120" customFormat="1" ht="171" customHeight="1" x14ac:dyDescent="0.2">
      <c r="A15" s="148" t="s">
        <v>78</v>
      </c>
      <c r="B15" s="149" t="s">
        <v>84</v>
      </c>
      <c r="C15" s="150" t="s">
        <v>85</v>
      </c>
      <c r="D15" s="151" t="s">
        <v>86</v>
      </c>
      <c r="E15" s="152"/>
      <c r="F15" s="153" t="s">
        <v>108</v>
      </c>
      <c r="G15" s="154">
        <v>45.9</v>
      </c>
      <c r="H15" s="155" t="s">
        <v>45</v>
      </c>
      <c r="I15" s="156" t="s">
        <v>45</v>
      </c>
      <c r="J15" s="157"/>
      <c r="K15" s="158"/>
      <c r="L15" s="159" t="s">
        <v>45</v>
      </c>
      <c r="M15" s="159" t="s">
        <v>45</v>
      </c>
      <c r="N15" s="160">
        <f t="shared" si="0"/>
        <v>0</v>
      </c>
      <c r="O15" s="161">
        <f t="shared" si="2"/>
        <v>0</v>
      </c>
    </row>
    <row r="16" spans="1:15" s="120" customFormat="1" ht="171" customHeight="1" x14ac:dyDescent="0.2">
      <c r="A16" s="148" t="s">
        <v>78</v>
      </c>
      <c r="B16" s="149" t="s">
        <v>87</v>
      </c>
      <c r="C16" s="150" t="s">
        <v>88</v>
      </c>
      <c r="D16" s="151" t="s">
        <v>89</v>
      </c>
      <c r="E16" s="152"/>
      <c r="F16" s="153" t="s">
        <v>109</v>
      </c>
      <c r="G16" s="154">
        <v>63.9</v>
      </c>
      <c r="H16" s="155" t="s">
        <v>45</v>
      </c>
      <c r="I16" s="156" t="s">
        <v>45</v>
      </c>
      <c r="J16" s="157"/>
      <c r="K16" s="158"/>
      <c r="L16" s="159" t="s">
        <v>45</v>
      </c>
      <c r="M16" s="159" t="s">
        <v>45</v>
      </c>
      <c r="N16" s="160">
        <f t="shared" si="0"/>
        <v>0</v>
      </c>
      <c r="O16" s="161">
        <f t="shared" si="2"/>
        <v>0</v>
      </c>
    </row>
    <row r="17" spans="1:15" s="120" customFormat="1" ht="189" customHeight="1" x14ac:dyDescent="0.2">
      <c r="A17" s="148" t="s">
        <v>78</v>
      </c>
      <c r="B17" s="149" t="s">
        <v>90</v>
      </c>
      <c r="C17" s="150" t="s">
        <v>91</v>
      </c>
      <c r="D17" s="151" t="s">
        <v>92</v>
      </c>
      <c r="E17" s="152"/>
      <c r="F17" s="153" t="s">
        <v>110</v>
      </c>
      <c r="G17" s="154">
        <v>79.900000000000006</v>
      </c>
      <c r="H17" s="155" t="s">
        <v>45</v>
      </c>
      <c r="I17" s="156" t="s">
        <v>45</v>
      </c>
      <c r="J17" s="157"/>
      <c r="K17" s="158"/>
      <c r="L17" s="159" t="s">
        <v>45</v>
      </c>
      <c r="M17" s="159" t="s">
        <v>45</v>
      </c>
      <c r="N17" s="160">
        <f t="shared" si="0"/>
        <v>0</v>
      </c>
      <c r="O17" s="161">
        <f t="shared" si="2"/>
        <v>0</v>
      </c>
    </row>
    <row r="18" spans="1:15" s="120" customFormat="1" ht="171" customHeight="1" thickBot="1" x14ac:dyDescent="0.25">
      <c r="A18" s="148" t="s">
        <v>78</v>
      </c>
      <c r="B18" s="149" t="s">
        <v>93</v>
      </c>
      <c r="C18" s="150" t="s">
        <v>94</v>
      </c>
      <c r="D18" s="151" t="s">
        <v>95</v>
      </c>
      <c r="E18" s="152"/>
      <c r="F18" s="162" t="s">
        <v>111</v>
      </c>
      <c r="G18" s="154">
        <v>50.9</v>
      </c>
      <c r="H18" s="155" t="s">
        <v>45</v>
      </c>
      <c r="I18" s="156" t="s">
        <v>45</v>
      </c>
      <c r="J18" s="157"/>
      <c r="K18" s="158"/>
      <c r="L18" s="159" t="s">
        <v>45</v>
      </c>
      <c r="M18" s="159" t="s">
        <v>45</v>
      </c>
      <c r="N18" s="160">
        <f t="shared" si="0"/>
        <v>0</v>
      </c>
      <c r="O18" s="161">
        <f t="shared" si="2"/>
        <v>0</v>
      </c>
    </row>
    <row r="19" spans="1:15" s="120" customFormat="1" ht="171" customHeight="1" thickBot="1" x14ac:dyDescent="0.25">
      <c r="A19" s="163" t="s">
        <v>78</v>
      </c>
      <c r="B19" s="164" t="s">
        <v>96</v>
      </c>
      <c r="C19" s="165" t="s">
        <v>97</v>
      </c>
      <c r="D19" s="166" t="s">
        <v>98</v>
      </c>
      <c r="E19" s="167"/>
      <c r="F19" s="162" t="s">
        <v>112</v>
      </c>
      <c r="G19" s="168">
        <v>81.900000000000006</v>
      </c>
      <c r="H19" s="155" t="s">
        <v>45</v>
      </c>
      <c r="I19" s="156" t="s">
        <v>45</v>
      </c>
      <c r="J19" s="169"/>
      <c r="K19" s="170"/>
      <c r="L19" s="171" t="s">
        <v>45</v>
      </c>
      <c r="M19" s="171" t="s">
        <v>45</v>
      </c>
      <c r="N19" s="172">
        <f t="shared" si="0"/>
        <v>0</v>
      </c>
      <c r="O19" s="173">
        <f t="shared" si="2"/>
        <v>0</v>
      </c>
    </row>
  </sheetData>
  <mergeCells count="22">
    <mergeCell ref="K2:O2"/>
    <mergeCell ref="D3:E3"/>
    <mergeCell ref="G3:I3"/>
    <mergeCell ref="A7:D7"/>
    <mergeCell ref="E7:E8"/>
    <mergeCell ref="F7:F8"/>
    <mergeCell ref="G7:I7"/>
    <mergeCell ref="D2:E2"/>
    <mergeCell ref="G2:I2"/>
    <mergeCell ref="A5:B5"/>
    <mergeCell ref="D5:E5"/>
    <mergeCell ref="G5:I5"/>
    <mergeCell ref="A4:C4"/>
    <mergeCell ref="D4:E4"/>
    <mergeCell ref="G4:I4"/>
    <mergeCell ref="J7:J8"/>
    <mergeCell ref="K7:O7"/>
    <mergeCell ref="M4:M5"/>
    <mergeCell ref="N4:N5"/>
    <mergeCell ref="O4:O5"/>
    <mergeCell ref="K4:K5"/>
    <mergeCell ref="L4:L5"/>
  </mergeCells>
  <hyperlinks>
    <hyperlink ref="D4" r:id="rId1" xr:uid="{9B641D1A-E001-D24C-ADBF-BBEE9BF3ABE6}"/>
  </hyperlinks>
  <printOptions horizontalCentered="1"/>
  <pageMargins left="0.2" right="0.2" top="0.39370078740157483" bottom="0.39370078740157483" header="0.39370078740157483" footer="0.39370078740157483"/>
  <pageSetup paperSize="9" scale="65" fitToHeight="4" orientation="landscape" horizontalDpi="0" verticalDpi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Gesamtliste</vt:lpstr>
      <vt:lpstr>Zalto Denk'Art</vt:lpstr>
      <vt:lpstr>Gesamtliste!Druckbereich</vt:lpstr>
      <vt:lpstr>'Zalto Denk''Art'!Druckbereich</vt:lpstr>
    </vt:vector>
  </TitlesOfParts>
  <Company>beBrand B.V.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Clemens Riedl</dc:creator>
  <dc:description/>
  <cp:lastModifiedBy>Judith Wippel</cp:lastModifiedBy>
  <cp:revision>3</cp:revision>
  <cp:lastPrinted>2023-12-04T09:38:51Z</cp:lastPrinted>
  <dcterms:created xsi:type="dcterms:W3CDTF">2014-09-02T10:40:28Z</dcterms:created>
  <dcterms:modified xsi:type="dcterms:W3CDTF">2023-12-05T16:19:45Z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beBrand B.V.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