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nestler/Trinkreif Dropbox/Team-Ordner „Trinkreif“/preislisten trinkreif/"/>
    </mc:Choice>
  </mc:AlternateContent>
  <xr:revisionPtr revIDLastSave="0" documentId="8_{B89A6209-0FE0-BE41-ABD6-BDCC0B95C23C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Gesamtliste!$A$14:$X$44</definedName>
    <definedName name="_xlnm.Print_Area" localSheetId="0">Gesamtliste!$A$1:$X$74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44" i="1" l="1"/>
  <c r="W44" i="1"/>
  <c r="X43" i="1"/>
  <c r="W43" i="1"/>
  <c r="X42" i="1"/>
  <c r="W42" i="1"/>
  <c r="X40" i="1"/>
  <c r="W40" i="1"/>
  <c r="X41" i="1"/>
  <c r="W41" i="1"/>
  <c r="X39" i="1"/>
  <c r="W39" i="1"/>
  <c r="X38" i="1"/>
  <c r="W38" i="1"/>
  <c r="X37" i="1"/>
  <c r="W37" i="1"/>
  <c r="X35" i="1"/>
  <c r="W35" i="1"/>
  <c r="X36" i="1"/>
  <c r="W36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33" i="1"/>
  <c r="X34" i="1"/>
  <c r="X32" i="1"/>
  <c r="X31" i="1"/>
  <c r="X30" i="1"/>
  <c r="X29" i="1"/>
  <c r="X28" i="1"/>
  <c r="X26" i="1"/>
  <c r="X27" i="1"/>
  <c r="X22" i="1"/>
  <c r="X23" i="1"/>
  <c r="X24" i="1"/>
  <c r="X21" i="1"/>
  <c r="X25" i="1"/>
  <c r="X20" i="1"/>
  <c r="X19" i="1"/>
  <c r="X18" i="1"/>
  <c r="X17" i="1"/>
  <c r="X15" i="1"/>
  <c r="X16" i="1"/>
  <c r="X4" i="1"/>
  <c r="X5" i="1" l="1"/>
  <c r="W16" i="1"/>
  <c r="W15" i="1"/>
  <c r="W17" i="1"/>
  <c r="W18" i="1"/>
  <c r="W19" i="1"/>
  <c r="W20" i="1"/>
  <c r="W25" i="1"/>
  <c r="W21" i="1"/>
  <c r="W24" i="1"/>
  <c r="W23" i="1"/>
  <c r="W22" i="1"/>
  <c r="W27" i="1"/>
  <c r="W26" i="1"/>
  <c r="W28" i="1"/>
  <c r="W29" i="1"/>
  <c r="W30" i="1"/>
  <c r="W31" i="1"/>
  <c r="W32" i="1"/>
  <c r="W34" i="1"/>
  <c r="W33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<sst xmlns="http://schemas.openxmlformats.org/spreadsheetml/2006/main" count="476" uniqueCount="142">
  <si>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</si>
  <si>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</si>
  <si>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</si>
  <si>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</si>
  <si>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</si>
  <si>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</si>
  <si>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</si>
  <si>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</si>
  <si>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</si>
  <si>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</si>
  <si>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</si>
  <si>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</si>
  <si>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</si>
  <si>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</si>
  <si>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</si>
  <si>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</si>
  <si>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</si>
  <si>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</si>
  <si>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</si>
  <si>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</si>
  <si>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</si>
  <si>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</si>
  <si>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</si>
  <si>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</si>
  <si>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</si>
  <si>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</si>
  <si>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</si>
  <si>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</si>
  <si>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</si>
  <si>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</si>
  <si>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</si>
  <si>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</si>
  <si>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</si>
  <si>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</si>
  <si>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</si>
  <si>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</si>
  <si>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</si>
  <si>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</si>
  <si>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</si>
  <si>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</si>
  <si>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</si>
  <si>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</si>
  <si>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</si>
  <si>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</si>
  <si>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</si>
  <si>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</si>
  <si>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</si>
  <si>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</si>
  <si>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</si>
  <si>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</si>
  <si>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</si>
  <si>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</si>
  <si>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</si>
  <si>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</si>
  <si>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</si>
  <si>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</si>
  <si>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</si>
  <si>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</si>
  <si>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</si>
  <si>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</si>
  <si>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</si>
  <si>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</si>
  <si>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</si>
  <si>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</si>
  <si>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</si>
  <si>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</si>
  <si>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</si>
  <si>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</si>
  <si>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</si>
  <si>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</si>
  <si>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</si>
  <si>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</si>
  <si>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</si>
  <si>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</si>
  <si>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</si>
  <si>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</si>
  <si>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</si>
  <si>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</si>
  <si>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</si>
  <si>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</si>
  <si>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</si>
  <si>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</si>
  <si>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</si>
  <si>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</si>
  <si>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</si>
  <si>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</si>
  <si>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</si>
  <si>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</si>
  <si>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</si>
  <si>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</si>
  <si>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</si>
  <si>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</si>
  <si>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</si>
  <si>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</si>
  <si>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</si>
  <si>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</si>
  <si>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</si>
  <si>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</si>
  <si>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</si>
  <si>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</si>
  <si>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</si>
  <si>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</si>
  <si>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</si>
  <si>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</si>
  <si>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</si>
  <si>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</si>
  <si>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</si>
  <si>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</si>
  <si>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</si>
  <si>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</si>
  <si>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</si>
  <si>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</si>
  <si>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</si>
  <si>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</si>
  <si>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</si>
  <si>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</si>
  <si>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STAND 22-06-2023</t>
  </si>
  <si>
    <t>Wein</t>
  </si>
  <si>
    <t>weiß</t>
  </si>
  <si>
    <t>trocken</t>
  </si>
  <si>
    <t>Österreich</t>
  </si>
  <si>
    <t>Wachau</t>
  </si>
  <si>
    <t>Prager</t>
  </si>
  <si>
    <t xml:space="preserve">Grüner Veltliner Achleiten Smaragd  </t>
  </si>
  <si>
    <t>Grüner Veltliner</t>
  </si>
  <si>
    <t xml:space="preserve">Grüner Veltliner Achleiten Stockkultur Smaragd  </t>
  </si>
  <si>
    <t xml:space="preserve">Grüner Veltliner Hinter der Brug Federspiel  </t>
  </si>
  <si>
    <t xml:space="preserve">Grüner Veltliner Wachstum Bodenstein Smaragd  </t>
  </si>
  <si>
    <t xml:space="preserve">Grüner Veltliner Zwerithaler Kammergut Smaragd  </t>
  </si>
  <si>
    <t xml:space="preserve">Riesling Achleiten Smaragd  </t>
  </si>
  <si>
    <t>Riesling</t>
  </si>
  <si>
    <t xml:space="preserve">Riesling Kaiserberg Smaragd  </t>
  </si>
  <si>
    <t xml:space="preserve">Riesling Klaus Smaragd  </t>
  </si>
  <si>
    <t xml:space="preserve">Riesling Steinriegl Federspiel  </t>
  </si>
  <si>
    <t xml:space="preserve">Riesling Steinriegl Smaragd  </t>
  </si>
  <si>
    <t xml:space="preserve">Riesling Wachstum Bodenstein Smaragd  </t>
  </si>
  <si>
    <t>U</t>
  </si>
  <si>
    <t>hf</t>
  </si>
  <si>
    <t>ZUSTAND</t>
  </si>
  <si>
    <t xml:space="preserve">Grüner Veltliner Zwerithaler Kammerl Smaragd  </t>
  </si>
  <si>
    <t>PRAGER</t>
  </si>
  <si>
    <t>STAND: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</si>
</sst>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13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8" fillId="3" borderId="3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14" fillId="0" borderId="37" xfId="1" applyNumberFormat="1" applyFont="1" applyBorder="1" applyAlignment="1" applyProtection="1">
      <alignment horizontal="center" vertical="center"/>
    </xf>
    <xf numFmtId="49" fontId="14" fillId="0" borderId="41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49" fontId="34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0" fontId="17" fillId="0" borderId="95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5" xfId="0" applyFont="1" applyBorder="1"/>
    <xf numFmtId="0" fontId="18" fillId="0" borderId="96" xfId="0" applyFont="1" applyBorder="1"/>
    <xf numFmtId="0" fontId="18" fillId="0" borderId="3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/>
    </xf>
    <xf numFmtId="0" fontId="18" fillId="3" borderId="31" xfId="0" applyFont="1" applyFill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49" fontId="14" fillId="0" borderId="96" xfId="1" applyNumberFormat="1" applyFont="1" applyBorder="1" applyAlignment="1" applyProtection="1">
      <alignment horizontal="center" vertical="center"/>
    </xf>
    <xf numFmtId="164" fontId="17" fillId="6" borderId="97" xfId="1" applyFont="1" applyFill="1" applyBorder="1" applyAlignment="1" applyProtection="1">
      <alignment horizontal="right" vertical="center"/>
    </xf>
    <xf numFmtId="164" fontId="18" fillId="3" borderId="97" xfId="1" applyFont="1" applyFill="1" applyBorder="1" applyAlignment="1" applyProtection="1">
      <alignment horizontal="right" vertical="center"/>
    </xf>
    <xf numFmtId="49" fontId="18" fillId="8" borderId="98" xfId="1" applyNumberFormat="1" applyFont="1" applyFill="1" applyBorder="1" applyAlignment="1" applyProtection="1">
      <alignment horizontal="center" vertical="center"/>
    </xf>
    <xf numFmtId="0" fontId="18" fillId="5" borderId="99" xfId="0" applyFont="1" applyFill="1" applyBorder="1" applyAlignment="1">
      <alignment horizontal="center" vertical="center"/>
    </xf>
    <xf numFmtId="164" fontId="17" fillId="6" borderId="97" xfId="0" applyNumberFormat="1" applyFont="1" applyFill="1" applyBorder="1" applyAlignment="1">
      <alignment horizontal="center" vertical="center"/>
    </xf>
    <xf numFmtId="164" fontId="18" fillId="3" borderId="10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94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49" fontId="14" fillId="0" borderId="97" xfId="1" applyNumberFormat="1" applyFont="1" applyBorder="1" applyAlignment="1" applyProtection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622389</xdr:colOff>
      <xdr:row>1</xdr:row>
      <xdr:rowOff>153594</xdr:rowOff>
    </xdr:from>
    <xdr:to>
      <xdr:col>6</xdr:col>
      <xdr:colOff>1193974</xdr:colOff>
      <xdr:row>2</xdr:row>
      <xdr:rowOff>303355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2389" y="375844"/>
          <a:ext cx="2984585" cy="51488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45</xdr:row>
      <xdr:rowOff>11302</xdr:rowOff>
    </xdr:from>
    <xdr:to>
      <xdr:col>24</xdr:col>
      <xdr:colOff>47714</xdr:colOff>
      <xdr:row>70</xdr:row>
      <xdr:rowOff>48511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9456927"/>
          <a:ext cx="15668714" cy="5196584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4"/>
  <sheetViews>
    <sheetView showGridLines="0" tabSelected="1" topLeftCell="D35" zoomScale="80" zoomScaleNormal="80" workbookViewId="0">
      <selection activeCell="AD55" sqref="AD55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21.33203125" style="2" customWidth="1" collapsed="1"/>
    <col min="8" max="8" width="42.3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8.83203125" style="5" customWidth="1"/>
    <col min="14" max="14" width="8" style="5" hidden="1" customWidth="1" outlineLevel="1"/>
    <col min="15" max="15" width="7.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13"/>
      <c r="H2" s="10" t="s">
        <v>1</v>
      </c>
      <c r="I2" s="11"/>
      <c r="J2" s="218"/>
      <c r="K2" s="219"/>
      <c r="L2" s="219"/>
      <c r="M2" s="219"/>
      <c r="N2" s="219"/>
      <c r="O2" s="219"/>
      <c r="V2" s="204" t="s">
        <v>2</v>
      </c>
      <c r="W2" s="205"/>
      <c r="X2" s="205"/>
    </row>
    <row r="3" spans="1:1024" ht="37" customHeight="1" thickBot="1" x14ac:dyDescent="0.25">
      <c r="G3" s="113"/>
      <c r="H3" s="12" t="s">
        <v>3</v>
      </c>
      <c r="I3" s="13"/>
      <c r="J3" s="206"/>
      <c r="K3" s="206"/>
      <c r="L3" s="206"/>
      <c r="M3" s="206"/>
      <c r="N3" s="206"/>
      <c r="O3" s="206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216" t="s">
        <v>140</v>
      </c>
      <c r="E4" s="216"/>
      <c r="F4" s="216"/>
      <c r="G4" s="217"/>
      <c r="H4" s="14" t="s">
        <v>7</v>
      </c>
      <c r="I4" s="13"/>
      <c r="J4" s="206"/>
      <c r="K4" s="206"/>
      <c r="L4" s="206"/>
      <c r="M4" s="206"/>
      <c r="N4" s="206"/>
      <c r="O4" s="206"/>
      <c r="T4" s="92" t="s">
        <v>48</v>
      </c>
      <c r="U4" s="93"/>
      <c r="V4" s="101">
        <f>SUMIF(R15:R480,"D",V15:V480)</f>
        <v>0</v>
      </c>
      <c r="W4" s="102">
        <f>SUMIF(R15:R480,"D",W15:W480)</f>
        <v>0</v>
      </c>
      <c r="X4" s="103">
        <f>SUMIF(R15:R480,"D",X15:X480)</f>
        <v>0</v>
      </c>
    </row>
    <row r="5" spans="1:1024" ht="32" customHeight="1" thickBot="1" x14ac:dyDescent="0.25">
      <c r="D5" s="214" t="s">
        <v>141</v>
      </c>
      <c r="E5" s="214"/>
      <c r="F5" s="214"/>
      <c r="G5" s="215"/>
      <c r="H5" s="15" t="s">
        <v>8</v>
      </c>
      <c r="I5" s="16"/>
      <c r="J5" s="207"/>
      <c r="K5" s="207"/>
      <c r="L5" s="207"/>
      <c r="M5" s="207"/>
      <c r="N5" s="207"/>
      <c r="O5" s="207"/>
      <c r="T5" s="94" t="s">
        <v>46</v>
      </c>
      <c r="U5" s="95"/>
      <c r="V5" s="104">
        <f>SUMIF(R15:R480,"U",V15:V480)</f>
        <v>0</v>
      </c>
      <c r="W5" s="105">
        <f>SUMIF(R15:R480,"U",W15:W480)</f>
        <v>0</v>
      </c>
      <c r="X5" s="106">
        <f>SUMIF(R15:R480,"U",X15:X480)</f>
        <v>0</v>
      </c>
    </row>
    <row r="6" spans="1:1024" ht="32" customHeight="1" thickBot="1" x14ac:dyDescent="0.25">
      <c r="D6" s="213" t="s">
        <v>0</v>
      </c>
      <c r="E6" s="213"/>
      <c r="F6" s="213"/>
      <c r="G6" s="213"/>
      <c r="H6" s="212"/>
      <c r="I6" s="212"/>
      <c r="J6" s="212"/>
      <c r="K6" s="212"/>
      <c r="L6" s="212"/>
      <c r="M6" s="212"/>
      <c r="N6" s="212"/>
      <c r="O6" s="212"/>
      <c r="T6" s="96" t="s">
        <v>47</v>
      </c>
      <c r="U6" s="97"/>
      <c r="V6" s="107">
        <f>V4+V5</f>
        <v>0</v>
      </c>
      <c r="W6" s="108">
        <f>W4+W5</f>
        <v>0</v>
      </c>
      <c r="X6" s="109">
        <f>X4+X5</f>
        <v>0</v>
      </c>
    </row>
    <row r="7" spans="1:1024" ht="14" customHeight="1" x14ac:dyDescent="0.2">
      <c r="D7" s="213"/>
      <c r="E7" s="213"/>
      <c r="F7" s="213"/>
      <c r="G7" s="213"/>
      <c r="H7" s="18"/>
      <c r="J7" s="19"/>
      <c r="U7" s="20"/>
    </row>
    <row r="8" spans="1:1024" ht="20" hidden="1" customHeight="1" outlineLevel="1" x14ac:dyDescent="0.2">
      <c r="D8" s="213"/>
      <c r="E8" s="213"/>
      <c r="F8" s="213"/>
      <c r="G8" s="213"/>
      <c r="H8" s="21" t="s">
        <v>9</v>
      </c>
      <c r="I8" s="22"/>
      <c r="J8" s="208"/>
      <c r="K8" s="208"/>
      <c r="L8" s="209"/>
      <c r="M8" s="209"/>
      <c r="N8" s="210"/>
      <c r="O8" s="210"/>
      <c r="U8" s="20"/>
      <c r="V8" s="211" t="s">
        <v>10</v>
      </c>
      <c r="W8" s="211"/>
      <c r="X8" s="23"/>
    </row>
    <row r="9" spans="1:1024" ht="20" hidden="1" customHeight="1" outlineLevel="1" x14ac:dyDescent="0.2">
      <c r="D9" s="213"/>
      <c r="E9" s="213"/>
      <c r="F9" s="213"/>
      <c r="G9" s="213"/>
      <c r="H9" s="24" t="s">
        <v>11</v>
      </c>
      <c r="I9" s="25"/>
      <c r="J9" s="201"/>
      <c r="K9" s="201"/>
      <c r="L9" s="202"/>
      <c r="M9" s="202"/>
      <c r="N9" s="203"/>
      <c r="O9" s="203"/>
      <c r="U9" s="20"/>
      <c r="V9" s="200" t="s">
        <v>12</v>
      </c>
      <c r="W9" s="200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1"/>
      <c r="K10" s="201"/>
      <c r="L10" s="202"/>
      <c r="M10" s="202"/>
      <c r="N10" s="203"/>
      <c r="O10" s="203"/>
      <c r="U10" s="20"/>
      <c r="V10" s="200" t="s">
        <v>14</v>
      </c>
      <c r="W10" s="200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95"/>
      <c r="K11" s="195"/>
      <c r="L11" s="196"/>
      <c r="M11" s="196"/>
      <c r="N11" s="197"/>
      <c r="O11" s="197"/>
      <c r="U11" s="20"/>
      <c r="V11" s="198" t="s">
        <v>16</v>
      </c>
      <c r="W11" s="198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89" t="s">
        <v>20</v>
      </c>
      <c r="B13" s="189"/>
      <c r="C13" s="189"/>
      <c r="D13" s="189" t="s">
        <v>21</v>
      </c>
      <c r="E13" s="189"/>
      <c r="F13" s="189"/>
      <c r="G13" s="190" t="s">
        <v>22</v>
      </c>
      <c r="H13" s="190"/>
      <c r="I13" s="190"/>
      <c r="J13" s="190"/>
      <c r="K13" s="190"/>
      <c r="L13" s="190"/>
      <c r="M13" s="191" t="s">
        <v>138</v>
      </c>
      <c r="N13" s="191"/>
      <c r="O13" s="192"/>
      <c r="P13" s="193" t="s">
        <v>23</v>
      </c>
      <c r="Q13" s="193"/>
      <c r="R13" s="193"/>
      <c r="S13" s="193"/>
      <c r="T13" s="194"/>
      <c r="U13" s="114" t="s">
        <v>24</v>
      </c>
      <c r="V13" s="199" t="s">
        <v>25</v>
      </c>
      <c r="W13" s="199"/>
      <c r="X13" s="199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10" t="s">
        <v>113</v>
      </c>
      <c r="N14" s="111" t="s">
        <v>114</v>
      </c>
      <c r="O14" s="112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117</v>
      </c>
      <c r="B15" s="65" t="s">
        <v>118</v>
      </c>
      <c r="C15" s="66" t="s">
        <v>119</v>
      </c>
      <c r="D15" s="67" t="s">
        <v>120</v>
      </c>
      <c r="E15" s="68" t="s">
        <v>121</v>
      </c>
      <c r="F15" s="69"/>
      <c r="G15" s="70" t="s">
        <v>122</v>
      </c>
      <c r="H15" s="71" t="s">
        <v>123</v>
      </c>
      <c r="I15" s="68" t="s">
        <v>124</v>
      </c>
      <c r="J15" s="72">
        <v>2020</v>
      </c>
      <c r="K15" s="73">
        <v>0.75</v>
      </c>
      <c r="L15" s="74">
        <v>23</v>
      </c>
      <c r="M15" s="75" t="s">
        <v>137</v>
      </c>
      <c r="N15" s="76"/>
      <c r="O15" s="77"/>
      <c r="P15" s="78"/>
      <c r="Q15" s="79"/>
      <c r="R15" s="100" t="s">
        <v>136</v>
      </c>
      <c r="S15" s="81">
        <v>29.166666666666668</v>
      </c>
      <c r="T15" s="82">
        <v>35</v>
      </c>
      <c r="U15" s="83"/>
      <c r="V15" s="84"/>
      <c r="W15" s="85">
        <f>V15*S15</f>
        <v>0</v>
      </c>
      <c r="X15" s="86">
        <f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117</v>
      </c>
      <c r="B16" s="65" t="s">
        <v>118</v>
      </c>
      <c r="C16" s="66" t="s">
        <v>119</v>
      </c>
      <c r="D16" s="67" t="s">
        <v>120</v>
      </c>
      <c r="E16" s="68" t="s">
        <v>121</v>
      </c>
      <c r="F16" s="69"/>
      <c r="G16" s="70" t="s">
        <v>122</v>
      </c>
      <c r="H16" s="71" t="s">
        <v>123</v>
      </c>
      <c r="I16" s="68" t="s">
        <v>124</v>
      </c>
      <c r="J16" s="72">
        <v>2018</v>
      </c>
      <c r="K16" s="73">
        <v>0.75</v>
      </c>
      <c r="L16" s="74">
        <v>29</v>
      </c>
      <c r="M16" s="75" t="s">
        <v>137</v>
      </c>
      <c r="N16" s="76"/>
      <c r="O16" s="77"/>
      <c r="P16" s="78"/>
      <c r="Q16" s="79"/>
      <c r="R16" s="100" t="s">
        <v>136</v>
      </c>
      <c r="S16" s="81">
        <v>29.166666666666668</v>
      </c>
      <c r="T16" s="82">
        <v>35</v>
      </c>
      <c r="U16" s="83"/>
      <c r="V16" s="84"/>
      <c r="W16" s="85">
        <f>V16*S16</f>
        <v>0</v>
      </c>
      <c r="X16" s="86">
        <f>V16*T16</f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117</v>
      </c>
      <c r="B17" s="65" t="s">
        <v>118</v>
      </c>
      <c r="C17" s="66" t="s">
        <v>119</v>
      </c>
      <c r="D17" s="67" t="s">
        <v>120</v>
      </c>
      <c r="E17" s="68" t="s">
        <v>121</v>
      </c>
      <c r="F17" s="69"/>
      <c r="G17" s="70" t="s">
        <v>122</v>
      </c>
      <c r="H17" s="71" t="s">
        <v>125</v>
      </c>
      <c r="I17" s="68" t="s">
        <v>124</v>
      </c>
      <c r="J17" s="72">
        <v>2017</v>
      </c>
      <c r="K17" s="73">
        <v>0.75</v>
      </c>
      <c r="L17" s="74">
        <v>8</v>
      </c>
      <c r="M17" s="75" t="s">
        <v>137</v>
      </c>
      <c r="N17" s="76"/>
      <c r="O17" s="77"/>
      <c r="P17" s="78"/>
      <c r="Q17" s="79"/>
      <c r="R17" s="100" t="s">
        <v>136</v>
      </c>
      <c r="S17" s="81">
        <v>37.5</v>
      </c>
      <c r="T17" s="82">
        <v>45</v>
      </c>
      <c r="U17" s="83"/>
      <c r="V17" s="84"/>
      <c r="W17" s="85">
        <f>V17*S17</f>
        <v>0</v>
      </c>
      <c r="X17" s="86">
        <f>V17*T17</f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117</v>
      </c>
      <c r="B18" s="65" t="s">
        <v>118</v>
      </c>
      <c r="C18" s="66" t="s">
        <v>119</v>
      </c>
      <c r="D18" s="67" t="s">
        <v>120</v>
      </c>
      <c r="E18" s="68" t="s">
        <v>121</v>
      </c>
      <c r="F18" s="69"/>
      <c r="G18" s="70" t="s">
        <v>122</v>
      </c>
      <c r="H18" s="71" t="s">
        <v>125</v>
      </c>
      <c r="I18" s="68" t="s">
        <v>124</v>
      </c>
      <c r="J18" s="72">
        <v>2018</v>
      </c>
      <c r="K18" s="73">
        <v>0.75</v>
      </c>
      <c r="L18" s="74">
        <v>20</v>
      </c>
      <c r="M18" s="75" t="s">
        <v>137</v>
      </c>
      <c r="N18" s="76"/>
      <c r="O18" s="77"/>
      <c r="P18" s="78"/>
      <c r="Q18" s="79"/>
      <c r="R18" s="100" t="s">
        <v>136</v>
      </c>
      <c r="S18" s="81">
        <v>37.5</v>
      </c>
      <c r="T18" s="82">
        <v>45</v>
      </c>
      <c r="U18" s="83"/>
      <c r="V18" s="84"/>
      <c r="W18" s="85">
        <f>V18*S18</f>
        <v>0</v>
      </c>
      <c r="X18" s="86">
        <f>V18*T18</f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117</v>
      </c>
      <c r="B19" s="65" t="s">
        <v>118</v>
      </c>
      <c r="C19" s="66" t="s">
        <v>119</v>
      </c>
      <c r="D19" s="67" t="s">
        <v>120</v>
      </c>
      <c r="E19" s="68" t="s">
        <v>121</v>
      </c>
      <c r="F19" s="69"/>
      <c r="G19" s="70" t="s">
        <v>122</v>
      </c>
      <c r="H19" s="71" t="s">
        <v>126</v>
      </c>
      <c r="I19" s="68" t="s">
        <v>124</v>
      </c>
      <c r="J19" s="72">
        <v>2014</v>
      </c>
      <c r="K19" s="73">
        <v>0.75</v>
      </c>
      <c r="L19" s="74">
        <v>7</v>
      </c>
      <c r="M19" s="75" t="s">
        <v>137</v>
      </c>
      <c r="N19" s="76"/>
      <c r="O19" s="77"/>
      <c r="P19" s="78"/>
      <c r="Q19" s="79"/>
      <c r="R19" s="100" t="s">
        <v>136</v>
      </c>
      <c r="S19" s="81">
        <v>16.666666666666668</v>
      </c>
      <c r="T19" s="82">
        <v>20</v>
      </c>
      <c r="U19" s="83"/>
      <c r="V19" s="84"/>
      <c r="W19" s="85">
        <f>V19*S19</f>
        <v>0</v>
      </c>
      <c r="X19" s="86">
        <f>V19*T19</f>
        <v>0</v>
      </c>
      <c r="Y19" s="59"/>
      <c r="Z19" s="87"/>
      <c r="AA19" s="88"/>
      <c r="AB19" s="89"/>
      <c r="AC19" s="90"/>
    </row>
    <row r="20" spans="1:29" ht="15.75" customHeight="1" x14ac:dyDescent="0.2">
      <c r="A20" s="64" t="s">
        <v>117</v>
      </c>
      <c r="B20" s="65" t="s">
        <v>118</v>
      </c>
      <c r="C20" s="66" t="s">
        <v>119</v>
      </c>
      <c r="D20" s="67" t="s">
        <v>120</v>
      </c>
      <c r="E20" s="68" t="s">
        <v>121</v>
      </c>
      <c r="F20" s="69"/>
      <c r="G20" s="70" t="s">
        <v>122</v>
      </c>
      <c r="H20" s="71" t="s">
        <v>127</v>
      </c>
      <c r="I20" s="68" t="s">
        <v>124</v>
      </c>
      <c r="J20" s="72">
        <v>2013</v>
      </c>
      <c r="K20" s="73">
        <v>0.75</v>
      </c>
      <c r="L20" s="74">
        <v>5</v>
      </c>
      <c r="M20" s="75" t="s">
        <v>137</v>
      </c>
      <c r="N20" s="76"/>
      <c r="O20" s="77"/>
      <c r="P20" s="78"/>
      <c r="Q20" s="79"/>
      <c r="R20" s="100" t="s">
        <v>136</v>
      </c>
      <c r="S20" s="81">
        <v>37.5</v>
      </c>
      <c r="T20" s="82">
        <v>45</v>
      </c>
      <c r="U20" s="83"/>
      <c r="V20" s="84"/>
      <c r="W20" s="85">
        <f>V20*S20</f>
        <v>0</v>
      </c>
      <c r="X20" s="86">
        <f>V20*T20</f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117</v>
      </c>
      <c r="B21" s="65" t="s">
        <v>118</v>
      </c>
      <c r="C21" s="66" t="s">
        <v>119</v>
      </c>
      <c r="D21" s="67" t="s">
        <v>120</v>
      </c>
      <c r="E21" s="68" t="s">
        <v>121</v>
      </c>
      <c r="F21" s="69"/>
      <c r="G21" s="70" t="s">
        <v>122</v>
      </c>
      <c r="H21" s="71" t="s">
        <v>127</v>
      </c>
      <c r="I21" s="68" t="s">
        <v>124</v>
      </c>
      <c r="J21" s="72">
        <v>2015</v>
      </c>
      <c r="K21" s="73">
        <v>0.75</v>
      </c>
      <c r="L21" s="74">
        <v>17</v>
      </c>
      <c r="M21" s="75" t="s">
        <v>137</v>
      </c>
      <c r="N21" s="76"/>
      <c r="O21" s="77"/>
      <c r="P21" s="78"/>
      <c r="Q21" s="79"/>
      <c r="R21" s="100" t="s">
        <v>136</v>
      </c>
      <c r="S21" s="81">
        <v>37.5</v>
      </c>
      <c r="T21" s="82">
        <v>45</v>
      </c>
      <c r="U21" s="83"/>
      <c r="V21" s="84"/>
      <c r="W21" s="85">
        <f>V21*S21</f>
        <v>0</v>
      </c>
      <c r="X21" s="86">
        <f>V21*T21</f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117</v>
      </c>
      <c r="B22" s="65" t="s">
        <v>118</v>
      </c>
      <c r="C22" s="66" t="s">
        <v>119</v>
      </c>
      <c r="D22" s="67" t="s">
        <v>120</v>
      </c>
      <c r="E22" s="68" t="s">
        <v>121</v>
      </c>
      <c r="F22" s="69"/>
      <c r="G22" s="70" t="s">
        <v>122</v>
      </c>
      <c r="H22" s="71" t="s">
        <v>127</v>
      </c>
      <c r="I22" s="68" t="s">
        <v>124</v>
      </c>
      <c r="J22" s="72">
        <v>2022</v>
      </c>
      <c r="K22" s="73">
        <v>0.75</v>
      </c>
      <c r="L22" s="74">
        <v>17</v>
      </c>
      <c r="M22" s="75" t="s">
        <v>137</v>
      </c>
      <c r="N22" s="76"/>
      <c r="O22" s="77"/>
      <c r="P22" s="78"/>
      <c r="Q22" s="79"/>
      <c r="R22" s="80" t="s">
        <v>136</v>
      </c>
      <c r="S22" s="81">
        <v>33.333333333333336</v>
      </c>
      <c r="T22" s="82">
        <v>40</v>
      </c>
      <c r="U22" s="83"/>
      <c r="V22" s="84"/>
      <c r="W22" s="85">
        <f>V22*S22</f>
        <v>0</v>
      </c>
      <c r="X22" s="86">
        <f>V22*T22</f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117</v>
      </c>
      <c r="B23" s="65" t="s">
        <v>118</v>
      </c>
      <c r="C23" s="66" t="s">
        <v>119</v>
      </c>
      <c r="D23" s="67" t="s">
        <v>120</v>
      </c>
      <c r="E23" s="68" t="s">
        <v>121</v>
      </c>
      <c r="F23" s="69"/>
      <c r="G23" s="70" t="s">
        <v>122</v>
      </c>
      <c r="H23" s="71" t="s">
        <v>127</v>
      </c>
      <c r="I23" s="68" t="s">
        <v>124</v>
      </c>
      <c r="J23" s="72">
        <v>2020</v>
      </c>
      <c r="K23" s="73">
        <v>0.75</v>
      </c>
      <c r="L23" s="74">
        <v>22</v>
      </c>
      <c r="M23" s="75" t="s">
        <v>137</v>
      </c>
      <c r="N23" s="76"/>
      <c r="O23" s="77"/>
      <c r="P23" s="78"/>
      <c r="Q23" s="79"/>
      <c r="R23" s="100" t="s">
        <v>136</v>
      </c>
      <c r="S23" s="81">
        <v>33.333333333333336</v>
      </c>
      <c r="T23" s="82">
        <v>40</v>
      </c>
      <c r="U23" s="83"/>
      <c r="V23" s="84"/>
      <c r="W23" s="85">
        <f>V23*S23</f>
        <v>0</v>
      </c>
      <c r="X23" s="86">
        <f>V23*T23</f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117</v>
      </c>
      <c r="B24" s="65" t="s">
        <v>118</v>
      </c>
      <c r="C24" s="66" t="s">
        <v>119</v>
      </c>
      <c r="D24" s="67" t="s">
        <v>120</v>
      </c>
      <c r="E24" s="68" t="s">
        <v>121</v>
      </c>
      <c r="F24" s="69"/>
      <c r="G24" s="70" t="s">
        <v>122</v>
      </c>
      <c r="H24" s="71" t="s">
        <v>127</v>
      </c>
      <c r="I24" s="68" t="s">
        <v>124</v>
      </c>
      <c r="J24" s="72">
        <v>2017</v>
      </c>
      <c r="K24" s="73">
        <v>0.75</v>
      </c>
      <c r="L24" s="74">
        <v>30</v>
      </c>
      <c r="M24" s="75" t="s">
        <v>137</v>
      </c>
      <c r="N24" s="76"/>
      <c r="O24" s="77"/>
      <c r="P24" s="78"/>
      <c r="Q24" s="79"/>
      <c r="R24" s="100" t="s">
        <v>136</v>
      </c>
      <c r="S24" s="81">
        <v>37.5</v>
      </c>
      <c r="T24" s="82">
        <v>45</v>
      </c>
      <c r="U24" s="83"/>
      <c r="V24" s="84"/>
      <c r="W24" s="85">
        <f>V24*S24</f>
        <v>0</v>
      </c>
      <c r="X24" s="86">
        <f>V24*T24</f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117</v>
      </c>
      <c r="B25" s="65" t="s">
        <v>118</v>
      </c>
      <c r="C25" s="66" t="s">
        <v>119</v>
      </c>
      <c r="D25" s="67" t="s">
        <v>120</v>
      </c>
      <c r="E25" s="68" t="s">
        <v>121</v>
      </c>
      <c r="F25" s="69"/>
      <c r="G25" s="70" t="s">
        <v>122</v>
      </c>
      <c r="H25" s="71" t="s">
        <v>127</v>
      </c>
      <c r="I25" s="68" t="s">
        <v>124</v>
      </c>
      <c r="J25" s="72">
        <v>2014</v>
      </c>
      <c r="K25" s="73">
        <v>0.75</v>
      </c>
      <c r="L25" s="74">
        <v>39</v>
      </c>
      <c r="M25" s="75" t="s">
        <v>137</v>
      </c>
      <c r="N25" s="76"/>
      <c r="O25" s="77"/>
      <c r="P25" s="78"/>
      <c r="Q25" s="79"/>
      <c r="R25" s="100" t="s">
        <v>136</v>
      </c>
      <c r="S25" s="81">
        <v>37.5</v>
      </c>
      <c r="T25" s="82">
        <v>45</v>
      </c>
      <c r="U25" s="83"/>
      <c r="V25" s="84"/>
      <c r="W25" s="85">
        <f>V25*S25</f>
        <v>0</v>
      </c>
      <c r="X25" s="86">
        <f>V25*T25</f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117</v>
      </c>
      <c r="B26" s="65" t="s">
        <v>118</v>
      </c>
      <c r="C26" s="66" t="s">
        <v>119</v>
      </c>
      <c r="D26" s="67" t="s">
        <v>120</v>
      </c>
      <c r="E26" s="68" t="s">
        <v>121</v>
      </c>
      <c r="F26" s="69"/>
      <c r="G26" s="70" t="s">
        <v>122</v>
      </c>
      <c r="H26" s="71" t="s">
        <v>128</v>
      </c>
      <c r="I26" s="68" t="s">
        <v>124</v>
      </c>
      <c r="J26" s="72">
        <v>2022</v>
      </c>
      <c r="K26" s="73">
        <v>0.75</v>
      </c>
      <c r="L26" s="74">
        <v>6</v>
      </c>
      <c r="M26" s="75" t="s">
        <v>137</v>
      </c>
      <c r="N26" s="76"/>
      <c r="O26" s="77"/>
      <c r="P26" s="78"/>
      <c r="Q26" s="79"/>
      <c r="R26" s="100" t="s">
        <v>136</v>
      </c>
      <c r="S26" s="81">
        <v>66.666666666666671</v>
      </c>
      <c r="T26" s="82">
        <v>80</v>
      </c>
      <c r="U26" s="83"/>
      <c r="V26" s="84"/>
      <c r="W26" s="85">
        <f>V26*S26</f>
        <v>0</v>
      </c>
      <c r="X26" s="86">
        <f>V26*T26</f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117</v>
      </c>
      <c r="B27" s="65" t="s">
        <v>118</v>
      </c>
      <c r="C27" s="66" t="s">
        <v>119</v>
      </c>
      <c r="D27" s="67" t="s">
        <v>120</v>
      </c>
      <c r="E27" s="68" t="s">
        <v>121</v>
      </c>
      <c r="F27" s="69"/>
      <c r="G27" s="70" t="s">
        <v>122</v>
      </c>
      <c r="H27" s="71" t="s">
        <v>128</v>
      </c>
      <c r="I27" s="68" t="s">
        <v>124</v>
      </c>
      <c r="J27" s="72">
        <v>2020</v>
      </c>
      <c r="K27" s="73">
        <v>0.75</v>
      </c>
      <c r="L27" s="74">
        <v>17</v>
      </c>
      <c r="M27" s="75" t="s">
        <v>137</v>
      </c>
      <c r="N27" s="76"/>
      <c r="O27" s="77"/>
      <c r="P27" s="78"/>
      <c r="Q27" s="79"/>
      <c r="R27" s="100" t="s">
        <v>136</v>
      </c>
      <c r="S27" s="81">
        <v>66.666666666666671</v>
      </c>
      <c r="T27" s="82">
        <v>80</v>
      </c>
      <c r="U27" s="83"/>
      <c r="V27" s="84"/>
      <c r="W27" s="85">
        <f>V27*S27</f>
        <v>0</v>
      </c>
      <c r="X27" s="86">
        <f>V27*T27</f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117</v>
      </c>
      <c r="B28" s="65" t="s">
        <v>118</v>
      </c>
      <c r="C28" s="66" t="s">
        <v>119</v>
      </c>
      <c r="D28" s="67" t="s">
        <v>120</v>
      </c>
      <c r="E28" s="68" t="s">
        <v>121</v>
      </c>
      <c r="F28" s="69"/>
      <c r="G28" s="70" t="s">
        <v>122</v>
      </c>
      <c r="H28" s="71" t="s">
        <v>139</v>
      </c>
      <c r="I28" s="68" t="s">
        <v>124</v>
      </c>
      <c r="J28" s="72">
        <v>2015</v>
      </c>
      <c r="K28" s="73">
        <v>0.75</v>
      </c>
      <c r="L28" s="74">
        <v>9</v>
      </c>
      <c r="M28" s="75" t="s">
        <v>137</v>
      </c>
      <c r="N28" s="76"/>
      <c r="O28" s="77"/>
      <c r="P28" s="78"/>
      <c r="Q28" s="79"/>
      <c r="R28" s="100" t="s">
        <v>136</v>
      </c>
      <c r="S28" s="81">
        <v>75</v>
      </c>
      <c r="T28" s="82">
        <v>90</v>
      </c>
      <c r="U28" s="83"/>
      <c r="V28" s="84"/>
      <c r="W28" s="85">
        <f>V28*S28</f>
        <v>0</v>
      </c>
      <c r="X28" s="86">
        <f>V28*T28</f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117</v>
      </c>
      <c r="B29" s="65" t="s">
        <v>118</v>
      </c>
      <c r="C29" s="66" t="s">
        <v>119</v>
      </c>
      <c r="D29" s="67" t="s">
        <v>120</v>
      </c>
      <c r="E29" s="68" t="s">
        <v>121</v>
      </c>
      <c r="F29" s="69"/>
      <c r="G29" s="70" t="s">
        <v>122</v>
      </c>
      <c r="H29" s="71" t="s">
        <v>129</v>
      </c>
      <c r="I29" s="68" t="s">
        <v>130</v>
      </c>
      <c r="J29" s="72">
        <v>2016</v>
      </c>
      <c r="K29" s="73">
        <v>0.75</v>
      </c>
      <c r="L29" s="74">
        <v>12</v>
      </c>
      <c r="M29" s="75" t="s">
        <v>137</v>
      </c>
      <c r="N29" s="76"/>
      <c r="O29" s="77"/>
      <c r="P29" s="78"/>
      <c r="Q29" s="79"/>
      <c r="R29" s="80" t="s">
        <v>136</v>
      </c>
      <c r="S29" s="81">
        <v>37.5</v>
      </c>
      <c r="T29" s="82">
        <v>45</v>
      </c>
      <c r="U29" s="83"/>
      <c r="V29" s="84"/>
      <c r="W29" s="85">
        <f>V29*S29</f>
        <v>0</v>
      </c>
      <c r="X29" s="86">
        <f>V29*T29</f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117</v>
      </c>
      <c r="B30" s="65" t="s">
        <v>118</v>
      </c>
      <c r="C30" s="66" t="s">
        <v>119</v>
      </c>
      <c r="D30" s="67" t="s">
        <v>120</v>
      </c>
      <c r="E30" s="68" t="s">
        <v>121</v>
      </c>
      <c r="F30" s="69"/>
      <c r="G30" s="70" t="s">
        <v>122</v>
      </c>
      <c r="H30" s="71" t="s">
        <v>129</v>
      </c>
      <c r="I30" s="68" t="s">
        <v>130</v>
      </c>
      <c r="J30" s="72">
        <v>2017</v>
      </c>
      <c r="K30" s="73">
        <v>0.75</v>
      </c>
      <c r="L30" s="74">
        <v>20</v>
      </c>
      <c r="M30" s="75" t="s">
        <v>137</v>
      </c>
      <c r="N30" s="76"/>
      <c r="O30" s="77"/>
      <c r="P30" s="78"/>
      <c r="Q30" s="79"/>
      <c r="R30" s="80" t="s">
        <v>136</v>
      </c>
      <c r="S30" s="81">
        <v>37.5</v>
      </c>
      <c r="T30" s="82">
        <v>45</v>
      </c>
      <c r="U30" s="83"/>
      <c r="V30" s="84"/>
      <c r="W30" s="85">
        <f>V30*S30</f>
        <v>0</v>
      </c>
      <c r="X30" s="86">
        <f>V30*T30</f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117</v>
      </c>
      <c r="B31" s="65" t="s">
        <v>118</v>
      </c>
      <c r="C31" s="66" t="s">
        <v>119</v>
      </c>
      <c r="D31" s="67" t="s">
        <v>120</v>
      </c>
      <c r="E31" s="68" t="s">
        <v>121</v>
      </c>
      <c r="F31" s="69"/>
      <c r="G31" s="70" t="s">
        <v>122</v>
      </c>
      <c r="H31" s="71" t="s">
        <v>129</v>
      </c>
      <c r="I31" s="68" t="s">
        <v>130</v>
      </c>
      <c r="J31" s="72">
        <v>2020</v>
      </c>
      <c r="K31" s="73">
        <v>0.75</v>
      </c>
      <c r="L31" s="74">
        <v>48</v>
      </c>
      <c r="M31" s="75" t="s">
        <v>137</v>
      </c>
      <c r="N31" s="76"/>
      <c r="O31" s="77"/>
      <c r="P31" s="78"/>
      <c r="Q31" s="79"/>
      <c r="R31" s="80" t="s">
        <v>136</v>
      </c>
      <c r="S31" s="81">
        <v>33.333333333333336</v>
      </c>
      <c r="T31" s="82">
        <v>40</v>
      </c>
      <c r="U31" s="83"/>
      <c r="V31" s="84"/>
      <c r="W31" s="85">
        <f>V31*S31</f>
        <v>0</v>
      </c>
      <c r="X31" s="86">
        <f>V31*T31</f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117</v>
      </c>
      <c r="B32" s="65" t="s">
        <v>118</v>
      </c>
      <c r="C32" s="66" t="s">
        <v>119</v>
      </c>
      <c r="D32" s="67" t="s">
        <v>120</v>
      </c>
      <c r="E32" s="68" t="s">
        <v>121</v>
      </c>
      <c r="F32" s="69"/>
      <c r="G32" s="70" t="s">
        <v>122</v>
      </c>
      <c r="H32" s="71" t="s">
        <v>131</v>
      </c>
      <c r="I32" s="68" t="s">
        <v>130</v>
      </c>
      <c r="J32" s="72">
        <v>2013</v>
      </c>
      <c r="K32" s="73">
        <v>0.75</v>
      </c>
      <c r="L32" s="74">
        <v>28</v>
      </c>
      <c r="M32" s="75" t="s">
        <v>137</v>
      </c>
      <c r="N32" s="76"/>
      <c r="O32" s="77"/>
      <c r="P32" s="78"/>
      <c r="Q32" s="79"/>
      <c r="R32" s="80" t="s">
        <v>136</v>
      </c>
      <c r="S32" s="81">
        <v>41.666666666666671</v>
      </c>
      <c r="T32" s="82">
        <v>50</v>
      </c>
      <c r="U32" s="83"/>
      <c r="V32" s="84"/>
      <c r="W32" s="85">
        <f>V32*S32</f>
        <v>0</v>
      </c>
      <c r="X32" s="86">
        <f>V32*T32</f>
        <v>0</v>
      </c>
      <c r="Y32" s="59"/>
      <c r="Z32" s="87"/>
      <c r="AA32" s="88"/>
      <c r="AB32" s="89"/>
      <c r="AC32" s="90"/>
    </row>
    <row r="33" spans="1:29" ht="15.75" customHeight="1" x14ac:dyDescent="0.2">
      <c r="A33" s="64" t="s">
        <v>117</v>
      </c>
      <c r="B33" s="65" t="s">
        <v>118</v>
      </c>
      <c r="C33" s="66" t="s">
        <v>119</v>
      </c>
      <c r="D33" s="67" t="s">
        <v>120</v>
      </c>
      <c r="E33" s="68" t="s">
        <v>121</v>
      </c>
      <c r="F33" s="69"/>
      <c r="G33" s="70" t="s">
        <v>122</v>
      </c>
      <c r="H33" s="71" t="s">
        <v>132</v>
      </c>
      <c r="I33" s="68" t="s">
        <v>130</v>
      </c>
      <c r="J33" s="72">
        <v>2017</v>
      </c>
      <c r="K33" s="73">
        <v>0.75</v>
      </c>
      <c r="L33" s="74">
        <v>5</v>
      </c>
      <c r="M33" s="75" t="s">
        <v>137</v>
      </c>
      <c r="N33" s="76"/>
      <c r="O33" s="77"/>
      <c r="P33" s="78"/>
      <c r="Q33" s="79"/>
      <c r="R33" s="80" t="s">
        <v>136</v>
      </c>
      <c r="S33" s="81">
        <v>45.833333333333336</v>
      </c>
      <c r="T33" s="82">
        <v>55</v>
      </c>
      <c r="U33" s="83"/>
      <c r="V33" s="84"/>
      <c r="W33" s="85">
        <f>V33*S33</f>
        <v>0</v>
      </c>
      <c r="X33" s="86">
        <f>V33*T33</f>
        <v>0</v>
      </c>
      <c r="Y33" s="59"/>
      <c r="Z33" s="87"/>
      <c r="AA33" s="88"/>
      <c r="AB33" s="89"/>
      <c r="AC33" s="90"/>
    </row>
    <row r="34" spans="1:29" ht="15.75" customHeight="1" x14ac:dyDescent="0.2">
      <c r="A34" s="64" t="s">
        <v>117</v>
      </c>
      <c r="B34" s="65" t="s">
        <v>118</v>
      </c>
      <c r="C34" s="66" t="s">
        <v>119</v>
      </c>
      <c r="D34" s="67" t="s">
        <v>120</v>
      </c>
      <c r="E34" s="68" t="s">
        <v>121</v>
      </c>
      <c r="F34" s="69"/>
      <c r="G34" s="70" t="s">
        <v>122</v>
      </c>
      <c r="H34" s="71" t="s">
        <v>132</v>
      </c>
      <c r="I34" s="68" t="s">
        <v>130</v>
      </c>
      <c r="J34" s="72">
        <v>2016</v>
      </c>
      <c r="K34" s="73">
        <v>0.75</v>
      </c>
      <c r="L34" s="74">
        <v>6</v>
      </c>
      <c r="M34" s="75" t="s">
        <v>137</v>
      </c>
      <c r="N34" s="76"/>
      <c r="O34" s="77"/>
      <c r="P34" s="78"/>
      <c r="Q34" s="79"/>
      <c r="R34" s="80" t="s">
        <v>136</v>
      </c>
      <c r="S34" s="81">
        <v>41.666666666666671</v>
      </c>
      <c r="T34" s="82">
        <v>50</v>
      </c>
      <c r="U34" s="83"/>
      <c r="V34" s="84"/>
      <c r="W34" s="85">
        <f>V34*S34</f>
        <v>0</v>
      </c>
      <c r="X34" s="86">
        <f>V34*T34</f>
        <v>0</v>
      </c>
      <c r="Y34" s="59"/>
      <c r="Z34" s="87"/>
      <c r="AA34" s="88"/>
      <c r="AB34" s="89"/>
      <c r="AC34" s="90"/>
    </row>
    <row r="35" spans="1:29" ht="15.75" customHeight="1" x14ac:dyDescent="0.2">
      <c r="A35" s="64" t="s">
        <v>117</v>
      </c>
      <c r="B35" s="65" t="s">
        <v>118</v>
      </c>
      <c r="C35" s="66" t="s">
        <v>119</v>
      </c>
      <c r="D35" s="67" t="s">
        <v>120</v>
      </c>
      <c r="E35" s="68" t="s">
        <v>121</v>
      </c>
      <c r="F35" s="69"/>
      <c r="G35" s="70" t="s">
        <v>122</v>
      </c>
      <c r="H35" s="71" t="s">
        <v>132</v>
      </c>
      <c r="I35" s="68" t="s">
        <v>130</v>
      </c>
      <c r="J35" s="72">
        <v>2022</v>
      </c>
      <c r="K35" s="73">
        <v>0.75</v>
      </c>
      <c r="L35" s="74">
        <v>18</v>
      </c>
      <c r="M35" s="75" t="s">
        <v>137</v>
      </c>
      <c r="N35" s="76"/>
      <c r="O35" s="77"/>
      <c r="P35" s="78"/>
      <c r="Q35" s="79"/>
      <c r="R35" s="80" t="s">
        <v>136</v>
      </c>
      <c r="S35" s="81">
        <v>33.333333333333336</v>
      </c>
      <c r="T35" s="82">
        <v>40</v>
      </c>
      <c r="U35" s="83"/>
      <c r="V35" s="84"/>
      <c r="W35" s="85">
        <f>V35*S35</f>
        <v>0</v>
      </c>
      <c r="X35" s="86">
        <f>V35*T35</f>
        <v>0</v>
      </c>
      <c r="Y35" s="59"/>
      <c r="Z35" s="87"/>
      <c r="AA35" s="88"/>
      <c r="AB35" s="89"/>
      <c r="AC35" s="90"/>
    </row>
    <row r="36" spans="1:29" ht="15.75" customHeight="1" x14ac:dyDescent="0.2">
      <c r="A36" s="64" t="s">
        <v>117</v>
      </c>
      <c r="B36" s="65" t="s">
        <v>118</v>
      </c>
      <c r="C36" s="66" t="s">
        <v>119</v>
      </c>
      <c r="D36" s="67" t="s">
        <v>120</v>
      </c>
      <c r="E36" s="68" t="s">
        <v>121</v>
      </c>
      <c r="F36" s="69"/>
      <c r="G36" s="70" t="s">
        <v>122</v>
      </c>
      <c r="H36" s="71" t="s">
        <v>132</v>
      </c>
      <c r="I36" s="68" t="s">
        <v>130</v>
      </c>
      <c r="J36" s="72">
        <v>2020</v>
      </c>
      <c r="K36" s="73">
        <v>0.75</v>
      </c>
      <c r="L36" s="74">
        <v>44</v>
      </c>
      <c r="M36" s="75" t="s">
        <v>137</v>
      </c>
      <c r="N36" s="76"/>
      <c r="O36" s="77"/>
      <c r="P36" s="78"/>
      <c r="Q36" s="79"/>
      <c r="R36" s="80" t="s">
        <v>136</v>
      </c>
      <c r="S36" s="81">
        <v>37.5</v>
      </c>
      <c r="T36" s="82">
        <v>45</v>
      </c>
      <c r="U36" s="83"/>
      <c r="V36" s="84"/>
      <c r="W36" s="85">
        <f>V36*S36</f>
        <v>0</v>
      </c>
      <c r="X36" s="86">
        <f>V36*T36</f>
        <v>0</v>
      </c>
      <c r="Y36" s="59"/>
      <c r="Z36" s="87"/>
      <c r="AA36" s="88"/>
      <c r="AB36" s="89"/>
      <c r="AC36" s="90"/>
    </row>
    <row r="37" spans="1:29" ht="15.75" customHeight="1" thickBot="1" x14ac:dyDescent="0.25">
      <c r="A37" s="64" t="s">
        <v>117</v>
      </c>
      <c r="B37" s="65" t="s">
        <v>118</v>
      </c>
      <c r="C37" s="66" t="s">
        <v>119</v>
      </c>
      <c r="D37" s="170" t="s">
        <v>120</v>
      </c>
      <c r="E37" s="171" t="s">
        <v>121</v>
      </c>
      <c r="F37" s="172"/>
      <c r="G37" s="173" t="s">
        <v>122</v>
      </c>
      <c r="H37" s="174" t="s">
        <v>133</v>
      </c>
      <c r="I37" s="171" t="s">
        <v>130</v>
      </c>
      <c r="J37" s="175">
        <v>2013</v>
      </c>
      <c r="K37" s="176">
        <v>0.75</v>
      </c>
      <c r="L37" s="177">
        <v>15</v>
      </c>
      <c r="M37" s="178" t="s">
        <v>137</v>
      </c>
      <c r="N37" s="179"/>
      <c r="O37" s="180"/>
      <c r="P37" s="181"/>
      <c r="Q37" s="182"/>
      <c r="R37" s="263" t="s">
        <v>136</v>
      </c>
      <c r="S37" s="183">
        <v>16.666666666666668</v>
      </c>
      <c r="T37" s="184">
        <v>20</v>
      </c>
      <c r="U37" s="185"/>
      <c r="V37" s="186"/>
      <c r="W37" s="187">
        <f>V37*S37</f>
        <v>0</v>
      </c>
      <c r="X37" s="188">
        <f>V37*T37</f>
        <v>0</v>
      </c>
      <c r="Y37" s="59"/>
      <c r="Z37" s="87"/>
      <c r="AA37" s="88"/>
      <c r="AB37" s="89"/>
      <c r="AC37" s="90"/>
    </row>
    <row r="38" spans="1:29" ht="15.75" customHeight="1" x14ac:dyDescent="0.2">
      <c r="A38" s="64" t="s">
        <v>117</v>
      </c>
      <c r="B38" s="65" t="s">
        <v>118</v>
      </c>
      <c r="C38" s="66" t="s">
        <v>119</v>
      </c>
      <c r="D38" s="67" t="s">
        <v>120</v>
      </c>
      <c r="E38" s="68" t="s">
        <v>121</v>
      </c>
      <c r="F38" s="69"/>
      <c r="G38" s="70" t="s">
        <v>122</v>
      </c>
      <c r="H38" s="71" t="s">
        <v>133</v>
      </c>
      <c r="I38" s="68" t="s">
        <v>130</v>
      </c>
      <c r="J38" s="72">
        <v>2014</v>
      </c>
      <c r="K38" s="73">
        <v>0.75</v>
      </c>
      <c r="L38" s="74">
        <v>15</v>
      </c>
      <c r="M38" s="75" t="s">
        <v>137</v>
      </c>
      <c r="N38" s="76"/>
      <c r="O38" s="77"/>
      <c r="P38" s="78"/>
      <c r="Q38" s="79"/>
      <c r="R38" s="80" t="s">
        <v>136</v>
      </c>
      <c r="S38" s="81">
        <v>16.666666666666668</v>
      </c>
      <c r="T38" s="82">
        <v>20</v>
      </c>
      <c r="U38" s="83"/>
      <c r="V38" s="84"/>
      <c r="W38" s="85">
        <f>V38*S38</f>
        <v>0</v>
      </c>
      <c r="X38" s="86">
        <f>V38*T38</f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117</v>
      </c>
      <c r="B39" s="65" t="s">
        <v>118</v>
      </c>
      <c r="C39" s="66" t="s">
        <v>119</v>
      </c>
      <c r="D39" s="67" t="s">
        <v>120</v>
      </c>
      <c r="E39" s="68" t="s">
        <v>121</v>
      </c>
      <c r="F39" s="69"/>
      <c r="G39" s="70" t="s">
        <v>122</v>
      </c>
      <c r="H39" s="71" t="s">
        <v>134</v>
      </c>
      <c r="I39" s="68" t="s">
        <v>130</v>
      </c>
      <c r="J39" s="72">
        <v>2013</v>
      </c>
      <c r="K39" s="73">
        <v>0.75</v>
      </c>
      <c r="L39" s="74">
        <v>35</v>
      </c>
      <c r="M39" s="75" t="s">
        <v>137</v>
      </c>
      <c r="N39" s="76"/>
      <c r="O39" s="77"/>
      <c r="P39" s="78"/>
      <c r="Q39" s="79"/>
      <c r="R39" s="80" t="s">
        <v>136</v>
      </c>
      <c r="S39" s="81">
        <v>41.666666666666671</v>
      </c>
      <c r="T39" s="82">
        <v>50</v>
      </c>
      <c r="U39" s="83"/>
      <c r="V39" s="84"/>
      <c r="W39" s="85">
        <f>V39*S39</f>
        <v>0</v>
      </c>
      <c r="X39" s="86">
        <f>V39*T39</f>
        <v>0</v>
      </c>
      <c r="Y39" s="59"/>
      <c r="Z39" s="87"/>
      <c r="AA39" s="88"/>
      <c r="AB39" s="89"/>
      <c r="AC39" s="90"/>
    </row>
    <row r="40" spans="1:29" ht="15.75" customHeight="1" x14ac:dyDescent="0.2">
      <c r="A40" s="64" t="s">
        <v>117</v>
      </c>
      <c r="B40" s="65" t="s">
        <v>118</v>
      </c>
      <c r="C40" s="66" t="s">
        <v>119</v>
      </c>
      <c r="D40" s="67" t="s">
        <v>120</v>
      </c>
      <c r="E40" s="68" t="s">
        <v>121</v>
      </c>
      <c r="F40" s="69"/>
      <c r="G40" s="70" t="s">
        <v>122</v>
      </c>
      <c r="H40" s="71" t="s">
        <v>135</v>
      </c>
      <c r="I40" s="68" t="s">
        <v>130</v>
      </c>
      <c r="J40" s="72">
        <v>2016</v>
      </c>
      <c r="K40" s="73">
        <v>0.75</v>
      </c>
      <c r="L40" s="74">
        <v>1</v>
      </c>
      <c r="M40" s="75" t="s">
        <v>137</v>
      </c>
      <c r="N40" s="76"/>
      <c r="O40" s="77"/>
      <c r="P40" s="78"/>
      <c r="Q40" s="79"/>
      <c r="R40" s="80" t="s">
        <v>136</v>
      </c>
      <c r="S40" s="81">
        <v>37.5</v>
      </c>
      <c r="T40" s="82">
        <v>45</v>
      </c>
      <c r="U40" s="83"/>
      <c r="V40" s="84"/>
      <c r="W40" s="85">
        <f>V40*S40</f>
        <v>0</v>
      </c>
      <c r="X40" s="86">
        <f>V40*T40</f>
        <v>0</v>
      </c>
      <c r="Y40" s="59"/>
      <c r="Z40" s="87"/>
      <c r="AA40" s="88"/>
      <c r="AB40" s="89"/>
      <c r="AC40" s="90"/>
    </row>
    <row r="41" spans="1:29" ht="15.75" customHeight="1" x14ac:dyDescent="0.2">
      <c r="A41" s="64" t="s">
        <v>117</v>
      </c>
      <c r="B41" s="65" t="s">
        <v>118</v>
      </c>
      <c r="C41" s="66" t="s">
        <v>119</v>
      </c>
      <c r="D41" s="67" t="s">
        <v>120</v>
      </c>
      <c r="E41" s="68" t="s">
        <v>121</v>
      </c>
      <c r="F41" s="69"/>
      <c r="G41" s="70" t="s">
        <v>122</v>
      </c>
      <c r="H41" s="71" t="s">
        <v>135</v>
      </c>
      <c r="I41" s="68" t="s">
        <v>130</v>
      </c>
      <c r="J41" s="72">
        <v>2013</v>
      </c>
      <c r="K41" s="73">
        <v>0.75</v>
      </c>
      <c r="L41" s="74">
        <v>4</v>
      </c>
      <c r="M41" s="75" t="s">
        <v>137</v>
      </c>
      <c r="N41" s="76"/>
      <c r="O41" s="77"/>
      <c r="P41" s="78"/>
      <c r="Q41" s="79"/>
      <c r="R41" s="80" t="s">
        <v>136</v>
      </c>
      <c r="S41" s="81">
        <v>41.666666666666671</v>
      </c>
      <c r="T41" s="82">
        <v>50</v>
      </c>
      <c r="U41" s="83"/>
      <c r="V41" s="84"/>
      <c r="W41" s="85">
        <f>V41*S41</f>
        <v>0</v>
      </c>
      <c r="X41" s="86">
        <f>V41*T41</f>
        <v>0</v>
      </c>
      <c r="Y41" s="59"/>
      <c r="Z41" s="87"/>
      <c r="AA41" s="88"/>
      <c r="AB41" s="89"/>
      <c r="AC41" s="90"/>
    </row>
    <row r="42" spans="1:29" ht="15.75" customHeight="1" x14ac:dyDescent="0.2">
      <c r="A42" s="64" t="s">
        <v>117</v>
      </c>
      <c r="B42" s="65" t="s">
        <v>118</v>
      </c>
      <c r="C42" s="66" t="s">
        <v>119</v>
      </c>
      <c r="D42" s="67" t="s">
        <v>120</v>
      </c>
      <c r="E42" s="68" t="s">
        <v>121</v>
      </c>
      <c r="F42" s="69"/>
      <c r="G42" s="70" t="s">
        <v>122</v>
      </c>
      <c r="H42" s="71" t="s">
        <v>135</v>
      </c>
      <c r="I42" s="68" t="s">
        <v>130</v>
      </c>
      <c r="J42" s="72">
        <v>2017</v>
      </c>
      <c r="K42" s="73">
        <v>0.75</v>
      </c>
      <c r="L42" s="74">
        <v>5</v>
      </c>
      <c r="M42" s="75" t="s">
        <v>137</v>
      </c>
      <c r="N42" s="76"/>
      <c r="O42" s="77"/>
      <c r="P42" s="78"/>
      <c r="Q42" s="79"/>
      <c r="R42" s="80" t="s">
        <v>136</v>
      </c>
      <c r="S42" s="81">
        <v>37.5</v>
      </c>
      <c r="T42" s="82">
        <v>45</v>
      </c>
      <c r="U42" s="83"/>
      <c r="V42" s="84"/>
      <c r="W42" s="85">
        <f>V42*S42</f>
        <v>0</v>
      </c>
      <c r="X42" s="86">
        <f>V42*T42</f>
        <v>0</v>
      </c>
      <c r="Y42" s="59"/>
      <c r="Z42" s="87"/>
      <c r="AA42" s="88"/>
      <c r="AB42" s="89"/>
      <c r="AC42" s="90"/>
    </row>
    <row r="43" spans="1:29" ht="15.75" customHeight="1" x14ac:dyDescent="0.2">
      <c r="A43" s="64" t="s">
        <v>117</v>
      </c>
      <c r="B43" s="65" t="s">
        <v>118</v>
      </c>
      <c r="C43" s="66" t="s">
        <v>119</v>
      </c>
      <c r="D43" s="67" t="s">
        <v>120</v>
      </c>
      <c r="E43" s="68" t="s">
        <v>121</v>
      </c>
      <c r="F43" s="69"/>
      <c r="G43" s="70" t="s">
        <v>122</v>
      </c>
      <c r="H43" s="71" t="s">
        <v>135</v>
      </c>
      <c r="I43" s="68" t="s">
        <v>130</v>
      </c>
      <c r="J43" s="72">
        <v>2018</v>
      </c>
      <c r="K43" s="73">
        <v>0.75</v>
      </c>
      <c r="L43" s="74">
        <v>6</v>
      </c>
      <c r="M43" s="75" t="s">
        <v>137</v>
      </c>
      <c r="N43" s="76"/>
      <c r="O43" s="77"/>
      <c r="P43" s="78"/>
      <c r="Q43" s="79"/>
      <c r="R43" s="80" t="s">
        <v>136</v>
      </c>
      <c r="S43" s="81">
        <v>37.5</v>
      </c>
      <c r="T43" s="82">
        <v>45</v>
      </c>
      <c r="U43" s="83"/>
      <c r="V43" s="84"/>
      <c r="W43" s="85">
        <f>V43*S43</f>
        <v>0</v>
      </c>
      <c r="X43" s="86">
        <f>V43*T43</f>
        <v>0</v>
      </c>
      <c r="Y43" s="59"/>
      <c r="Z43" s="87"/>
      <c r="AA43" s="88"/>
      <c r="AB43" s="89"/>
      <c r="AC43" s="90"/>
    </row>
    <row r="44" spans="1:29" ht="15.75" customHeight="1" x14ac:dyDescent="0.2">
      <c r="A44" s="64" t="s">
        <v>117</v>
      </c>
      <c r="B44" s="65" t="s">
        <v>118</v>
      </c>
      <c r="C44" s="66" t="s">
        <v>119</v>
      </c>
      <c r="D44" s="67" t="s">
        <v>120</v>
      </c>
      <c r="E44" s="68" t="s">
        <v>121</v>
      </c>
      <c r="F44" s="69"/>
      <c r="G44" s="70" t="s">
        <v>122</v>
      </c>
      <c r="H44" s="71" t="s">
        <v>135</v>
      </c>
      <c r="I44" s="68" t="s">
        <v>130</v>
      </c>
      <c r="J44" s="72">
        <v>2022</v>
      </c>
      <c r="K44" s="73">
        <v>0.75</v>
      </c>
      <c r="L44" s="74">
        <v>17</v>
      </c>
      <c r="M44" s="75" t="s">
        <v>137</v>
      </c>
      <c r="N44" s="76"/>
      <c r="O44" s="77"/>
      <c r="P44" s="78"/>
      <c r="Q44" s="79"/>
      <c r="R44" s="100" t="s">
        <v>136</v>
      </c>
      <c r="S44" s="81">
        <v>37.5</v>
      </c>
      <c r="T44" s="82">
        <v>45</v>
      </c>
      <c r="U44" s="83"/>
      <c r="V44" s="84"/>
      <c r="W44" s="85">
        <f>V44*S44</f>
        <v>0</v>
      </c>
      <c r="X44" s="86">
        <f>V44*T44</f>
        <v>0</v>
      </c>
      <c r="Y44" s="59"/>
      <c r="Z44" s="87"/>
      <c r="AA44" s="88"/>
      <c r="AB44" s="89"/>
      <c r="AC44" s="90"/>
    </row>
  </sheetData>
  <autoFilter ref="A14:X44" xr:uid="{00000000-0009-0000-0000-000000000000}">
    <sortState xmlns:xlrd2="http://schemas.microsoft.com/office/spreadsheetml/2017/richdata2" ref="A15:X44">
      <sortCondition ref="G14:G44"/>
    </sortState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5">
    <dataValidation type="whole" allowBlank="1" showInputMessage="1" showErrorMessage="1" sqref="Z1:AA12 Z15:AA33" xr:uid="{00000000-0002-0000-0000-000000000000}">
      <formula1>-500</formula1>
      <formula2>500</formula2>
    </dataValidation>
    <dataValidation type="list" allowBlank="1" showInputMessage="1" showErrorMessage="1" sqref="AB1:AB12 AB15:AB33" xr:uid="{00000000-0002-0000-0000-000001000000}">
      <formula1>"VERKAUFT,ALTE PREISLISTE,FEHLBESTAND,ZUSTAND,BRUCH"</formula1>
      <formula2>0</formula2>
    </dataValidation>
    <dataValidation type="list" allowBlank="1" showInputMessage="1" showErrorMessage="1" sqref="A15:A33" xr:uid="{00000000-0002-0000-0000-000003000000}">
      <formula1>"Wein,Schaumwein,Fortfied,Spirituose"</formula1>
      <formula2>0</formula2>
    </dataValidation>
    <dataValidation type="list" allowBlank="1" showInputMessage="1" showErrorMessage="1" sqref="B15:B33" xr:uid="{00000000-0002-0000-0000-000004000000}">
      <formula1>"weiÃ,rot,rosÃ©,n.a."</formula1>
      <formula2>0</formula2>
    </dataValidation>
    <dataValidation type="list" allowBlank="1" showInputMessage="1" showErrorMessage="1" sqref="C15:C33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5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5" customWidth="1"/>
    <col min="2" max="2" width="19.33203125" style="115" customWidth="1"/>
    <col min="3" max="3" width="12.83203125" style="115" bestFit="1" customWidth="1"/>
    <col min="4" max="4" width="11.5" style="115" customWidth="1"/>
    <col min="5" max="5" width="23.5" style="115" customWidth="1"/>
    <col min="6" max="6" width="31.6640625" style="115" bestFit="1" customWidth="1"/>
    <col min="7" max="9" width="10.83203125" style="115"/>
    <col min="10" max="10" width="17.1640625" style="115" customWidth="1"/>
    <col min="11" max="11" width="8" style="115" customWidth="1"/>
    <col min="12" max="12" width="8.1640625" style="115" customWidth="1"/>
    <col min="13" max="13" width="7.83203125" style="115" customWidth="1"/>
    <col min="14" max="16384" width="10.83203125" style="115"/>
  </cols>
  <sheetData>
    <row r="1" spans="1:15" ht="17" thickBot="1" x14ac:dyDescent="0.25"/>
    <row r="2" spans="1:15" s="116" customFormat="1" ht="29" customHeight="1" x14ac:dyDescent="0.2">
      <c r="D2" s="237" t="s">
        <v>49</v>
      </c>
      <c r="E2" s="238"/>
      <c r="F2" s="117" t="s">
        <v>1</v>
      </c>
      <c r="G2" s="239"/>
      <c r="H2" s="240"/>
      <c r="I2" s="241"/>
      <c r="J2" s="118"/>
      <c r="K2" s="220" t="s">
        <v>2</v>
      </c>
      <c r="L2" s="221"/>
      <c r="M2" s="221"/>
      <c r="N2" s="221"/>
      <c r="O2" s="222"/>
    </row>
    <row r="3" spans="1:15" s="116" customFormat="1" ht="31" customHeight="1" thickBot="1" x14ac:dyDescent="0.25">
      <c r="D3" s="223" t="s">
        <v>50</v>
      </c>
      <c r="E3" s="224"/>
      <c r="F3" s="119" t="s">
        <v>3</v>
      </c>
      <c r="G3" s="225"/>
      <c r="H3" s="226"/>
      <c r="I3" s="227"/>
      <c r="J3" s="118"/>
      <c r="K3" s="120" t="s">
        <v>51</v>
      </c>
      <c r="L3" s="121" t="s">
        <v>52</v>
      </c>
      <c r="M3" s="122" t="s">
        <v>63</v>
      </c>
      <c r="N3" s="123" t="s">
        <v>5</v>
      </c>
      <c r="O3" s="124" t="s">
        <v>6</v>
      </c>
    </row>
    <row r="4" spans="1:15" s="116" customFormat="1" ht="28" customHeight="1" x14ac:dyDescent="0.2">
      <c r="A4" s="246" t="s">
        <v>53</v>
      </c>
      <c r="B4" s="246"/>
      <c r="C4" s="246"/>
      <c r="D4" s="247" t="s">
        <v>54</v>
      </c>
      <c r="E4" s="224"/>
      <c r="F4" s="125" t="s">
        <v>7</v>
      </c>
      <c r="G4" s="225"/>
      <c r="H4" s="226"/>
      <c r="I4" s="227"/>
      <c r="J4" s="118"/>
      <c r="K4" s="259">
        <f>SUM(K9:K3493)</f>
        <v>0</v>
      </c>
      <c r="L4" s="261">
        <f>SUM(L9:L3493)</f>
        <v>0</v>
      </c>
      <c r="M4" s="253">
        <f>SUM(M9:M3493)</f>
        <v>0</v>
      </c>
      <c r="N4" s="255">
        <f>SUM(N9:N3493)</f>
        <v>0</v>
      </c>
      <c r="O4" s="257">
        <f>SUM(O9:O3493)</f>
        <v>0</v>
      </c>
    </row>
    <row r="5" spans="1:15" s="116" customFormat="1" ht="32" customHeight="1" thickBot="1" x14ac:dyDescent="0.25">
      <c r="A5" s="242" t="s">
        <v>116</v>
      </c>
      <c r="B5" s="242"/>
      <c r="D5" s="223" t="s">
        <v>55</v>
      </c>
      <c r="E5" s="224"/>
      <c r="F5" s="126" t="s">
        <v>8</v>
      </c>
      <c r="G5" s="243"/>
      <c r="H5" s="244"/>
      <c r="I5" s="245"/>
      <c r="J5" s="118"/>
      <c r="K5" s="260"/>
      <c r="L5" s="262"/>
      <c r="M5" s="254"/>
      <c r="N5" s="256"/>
      <c r="O5" s="258"/>
    </row>
    <row r="6" spans="1:15" s="116" customFormat="1" ht="14" customHeight="1" thickBot="1" x14ac:dyDescent="0.25">
      <c r="D6" s="127"/>
      <c r="E6" s="127"/>
      <c r="F6" s="128"/>
      <c r="G6" s="129"/>
      <c r="H6" s="130"/>
      <c r="I6" s="130"/>
      <c r="J6" s="118"/>
      <c r="K6" s="131"/>
      <c r="L6" s="131"/>
      <c r="M6" s="131"/>
      <c r="N6" s="131"/>
      <c r="O6" s="131"/>
    </row>
    <row r="7" spans="1:15" s="132" customFormat="1" ht="26.25" customHeight="1" x14ac:dyDescent="0.2">
      <c r="A7" s="228" t="s">
        <v>56</v>
      </c>
      <c r="B7" s="229"/>
      <c r="C7" s="229"/>
      <c r="D7" s="230"/>
      <c r="E7" s="231" t="s">
        <v>57</v>
      </c>
      <c r="F7" s="233" t="s">
        <v>58</v>
      </c>
      <c r="G7" s="233" t="s">
        <v>59</v>
      </c>
      <c r="H7" s="235"/>
      <c r="I7" s="236"/>
      <c r="J7" s="248" t="s">
        <v>19</v>
      </c>
      <c r="K7" s="250" t="s">
        <v>25</v>
      </c>
      <c r="L7" s="251"/>
      <c r="M7" s="251"/>
      <c r="N7" s="251"/>
      <c r="O7" s="252"/>
    </row>
    <row r="8" spans="1:15" s="116" customFormat="1" ht="41" customHeight="1" thickBot="1" x14ac:dyDescent="0.25">
      <c r="A8" s="133" t="s">
        <v>28</v>
      </c>
      <c r="B8" s="134" t="s">
        <v>60</v>
      </c>
      <c r="C8" s="135" t="s">
        <v>61</v>
      </c>
      <c r="D8" s="136" t="s">
        <v>62</v>
      </c>
      <c r="E8" s="232"/>
      <c r="F8" s="234"/>
      <c r="G8" s="137" t="s">
        <v>51</v>
      </c>
      <c r="H8" s="138" t="s">
        <v>52</v>
      </c>
      <c r="I8" s="139" t="s">
        <v>63</v>
      </c>
      <c r="J8" s="249"/>
      <c r="K8" s="140" t="s">
        <v>64</v>
      </c>
      <c r="L8" s="141" t="s">
        <v>65</v>
      </c>
      <c r="M8" s="141" t="s">
        <v>66</v>
      </c>
      <c r="N8" s="142" t="s">
        <v>5</v>
      </c>
      <c r="O8" s="143" t="s">
        <v>6</v>
      </c>
    </row>
    <row r="9" spans="1:15" s="116" customFormat="1" ht="171" customHeight="1" x14ac:dyDescent="0.2">
      <c r="A9" s="144" t="s">
        <v>67</v>
      </c>
      <c r="B9" s="145" t="s">
        <v>68</v>
      </c>
      <c r="C9" s="146" t="s">
        <v>69</v>
      </c>
      <c r="D9" s="147" t="s">
        <v>70</v>
      </c>
      <c r="E9" s="148"/>
      <c r="F9" s="149" t="s">
        <v>102</v>
      </c>
      <c r="G9" s="150">
        <v>51.1</v>
      </c>
      <c r="H9" s="151">
        <v>101</v>
      </c>
      <c r="I9" s="152">
        <v>299.39999999999998</v>
      </c>
      <c r="J9" s="153"/>
      <c r="K9" s="154"/>
      <c r="L9" s="155"/>
      <c r="M9" s="155"/>
      <c r="N9" s="156">
        <f t="shared" ref="N9:N19" si="0">O9/1.2</f>
        <v>0</v>
      </c>
      <c r="O9" s="157">
        <f>K9*G9+L9*H9+M9*I9</f>
        <v>0</v>
      </c>
    </row>
    <row r="10" spans="1:15" s="116" customFormat="1" ht="171" customHeight="1" x14ac:dyDescent="0.2">
      <c r="A10" s="144" t="s">
        <v>67</v>
      </c>
      <c r="B10" s="145" t="s">
        <v>43</v>
      </c>
      <c r="C10" s="146" t="s">
        <v>71</v>
      </c>
      <c r="D10" s="147" t="s">
        <v>72</v>
      </c>
      <c r="E10" s="148"/>
      <c r="F10" s="149" t="s">
        <v>103</v>
      </c>
      <c r="G10" s="150">
        <v>48.1</v>
      </c>
      <c r="H10" s="151">
        <v>95</v>
      </c>
      <c r="I10" s="152">
        <v>281.39999999999998</v>
      </c>
      <c r="J10" s="153"/>
      <c r="K10" s="154"/>
      <c r="L10" s="155"/>
      <c r="M10" s="155"/>
      <c r="N10" s="156">
        <f t="shared" si="0"/>
        <v>0</v>
      </c>
      <c r="O10" s="157">
        <f t="shared" ref="O10:O12" si="1">K10*G10+L10*H10+M10*I10</f>
        <v>0</v>
      </c>
    </row>
    <row r="11" spans="1:15" s="116" customFormat="1" ht="183" customHeight="1" x14ac:dyDescent="0.2">
      <c r="A11" s="144" t="s">
        <v>67</v>
      </c>
      <c r="B11" s="145" t="s">
        <v>73</v>
      </c>
      <c r="C11" s="146" t="s">
        <v>74</v>
      </c>
      <c r="D11" s="147" t="s">
        <v>75</v>
      </c>
      <c r="E11" s="148"/>
      <c r="F11" s="149" t="s">
        <v>104</v>
      </c>
      <c r="G11" s="150">
        <v>47.1</v>
      </c>
      <c r="H11" s="151">
        <v>93</v>
      </c>
      <c r="I11" s="152">
        <v>275.39999999999998</v>
      </c>
      <c r="J11" s="153"/>
      <c r="K11" s="154"/>
      <c r="L11" s="155"/>
      <c r="M11" s="155"/>
      <c r="N11" s="156">
        <f t="shared" si="0"/>
        <v>0</v>
      </c>
      <c r="O11" s="157">
        <f t="shared" si="1"/>
        <v>0</v>
      </c>
    </row>
    <row r="12" spans="1:15" s="116" customFormat="1" ht="187" customHeight="1" x14ac:dyDescent="0.2">
      <c r="A12" s="144" t="s">
        <v>67</v>
      </c>
      <c r="B12" s="145" t="s">
        <v>76</v>
      </c>
      <c r="C12" s="146" t="s">
        <v>69</v>
      </c>
      <c r="D12" s="147" t="s">
        <v>77</v>
      </c>
      <c r="E12" s="148"/>
      <c r="F12" s="149" t="s">
        <v>105</v>
      </c>
      <c r="G12" s="150">
        <v>46.1</v>
      </c>
      <c r="H12" s="151">
        <v>91</v>
      </c>
      <c r="I12" s="152">
        <v>269.39999999999998</v>
      </c>
      <c r="J12" s="153"/>
      <c r="K12" s="154"/>
      <c r="L12" s="155"/>
      <c r="M12" s="155"/>
      <c r="N12" s="156">
        <f t="shared" si="0"/>
        <v>0</v>
      </c>
      <c r="O12" s="157">
        <f t="shared" si="1"/>
        <v>0</v>
      </c>
    </row>
    <row r="13" spans="1:15" s="116" customFormat="1" ht="171" customHeight="1" x14ac:dyDescent="0.2">
      <c r="A13" s="144" t="s">
        <v>78</v>
      </c>
      <c r="B13" s="145" t="s">
        <v>79</v>
      </c>
      <c r="C13" s="146" t="s">
        <v>80</v>
      </c>
      <c r="D13" s="147" t="s">
        <v>81</v>
      </c>
      <c r="E13" s="148"/>
      <c r="F13" s="149" t="s">
        <v>106</v>
      </c>
      <c r="G13" s="150">
        <v>98.9</v>
      </c>
      <c r="H13" s="151" t="s">
        <v>45</v>
      </c>
      <c r="I13" s="152" t="s">
        <v>45</v>
      </c>
      <c r="J13" s="153"/>
      <c r="K13" s="154"/>
      <c r="L13" s="155" t="s">
        <v>45</v>
      </c>
      <c r="M13" s="155" t="s">
        <v>45</v>
      </c>
      <c r="N13" s="156">
        <f t="shared" si="0"/>
        <v>0</v>
      </c>
      <c r="O13" s="157">
        <f t="shared" ref="O13:O19" si="2">K13*G13</f>
        <v>0</v>
      </c>
    </row>
    <row r="14" spans="1:15" s="116" customFormat="1" ht="171" customHeight="1" x14ac:dyDescent="0.2">
      <c r="A14" s="144" t="s">
        <v>78</v>
      </c>
      <c r="B14" s="145" t="s">
        <v>44</v>
      </c>
      <c r="C14" s="146" t="s">
        <v>82</v>
      </c>
      <c r="D14" s="147" t="s">
        <v>83</v>
      </c>
      <c r="E14" s="148"/>
      <c r="F14" s="149" t="s">
        <v>107</v>
      </c>
      <c r="G14" s="150">
        <v>114.9</v>
      </c>
      <c r="H14" s="151" t="s">
        <v>45</v>
      </c>
      <c r="I14" s="152" t="s">
        <v>45</v>
      </c>
      <c r="J14" s="153"/>
      <c r="K14" s="154"/>
      <c r="L14" s="155" t="s">
        <v>45</v>
      </c>
      <c r="M14" s="155" t="s">
        <v>45</v>
      </c>
      <c r="N14" s="156">
        <f t="shared" si="0"/>
        <v>0</v>
      </c>
      <c r="O14" s="157">
        <f t="shared" si="2"/>
        <v>0</v>
      </c>
    </row>
    <row r="15" spans="1:15" s="116" customFormat="1" ht="171" customHeight="1" x14ac:dyDescent="0.2">
      <c r="A15" s="144" t="s">
        <v>78</v>
      </c>
      <c r="B15" s="145" t="s">
        <v>84</v>
      </c>
      <c r="C15" s="146" t="s">
        <v>85</v>
      </c>
      <c r="D15" s="147" t="s">
        <v>86</v>
      </c>
      <c r="E15" s="148"/>
      <c r="F15" s="149" t="s">
        <v>108</v>
      </c>
      <c r="G15" s="150">
        <v>45.9</v>
      </c>
      <c r="H15" s="151" t="s">
        <v>45</v>
      </c>
      <c r="I15" s="152" t="s">
        <v>45</v>
      </c>
      <c r="J15" s="153"/>
      <c r="K15" s="154"/>
      <c r="L15" s="155" t="s">
        <v>45</v>
      </c>
      <c r="M15" s="155" t="s">
        <v>45</v>
      </c>
      <c r="N15" s="156">
        <f t="shared" si="0"/>
        <v>0</v>
      </c>
      <c r="O15" s="157">
        <f t="shared" si="2"/>
        <v>0</v>
      </c>
    </row>
    <row r="16" spans="1:15" s="116" customFormat="1" ht="171" customHeight="1" x14ac:dyDescent="0.2">
      <c r="A16" s="144" t="s">
        <v>78</v>
      </c>
      <c r="B16" s="145" t="s">
        <v>87</v>
      </c>
      <c r="C16" s="146" t="s">
        <v>88</v>
      </c>
      <c r="D16" s="147" t="s">
        <v>89</v>
      </c>
      <c r="E16" s="148"/>
      <c r="F16" s="149" t="s">
        <v>109</v>
      </c>
      <c r="G16" s="150">
        <v>63.9</v>
      </c>
      <c r="H16" s="151" t="s">
        <v>45</v>
      </c>
      <c r="I16" s="152" t="s">
        <v>45</v>
      </c>
      <c r="J16" s="153"/>
      <c r="K16" s="154"/>
      <c r="L16" s="155" t="s">
        <v>45</v>
      </c>
      <c r="M16" s="155" t="s">
        <v>45</v>
      </c>
      <c r="N16" s="156">
        <f t="shared" si="0"/>
        <v>0</v>
      </c>
      <c r="O16" s="157">
        <f t="shared" si="2"/>
        <v>0</v>
      </c>
    </row>
    <row r="17" spans="1:15" s="116" customFormat="1" ht="189" customHeight="1" x14ac:dyDescent="0.2">
      <c r="A17" s="144" t="s">
        <v>78</v>
      </c>
      <c r="B17" s="145" t="s">
        <v>90</v>
      </c>
      <c r="C17" s="146" t="s">
        <v>91</v>
      </c>
      <c r="D17" s="147" t="s">
        <v>92</v>
      </c>
      <c r="E17" s="148"/>
      <c r="F17" s="149" t="s">
        <v>110</v>
      </c>
      <c r="G17" s="150">
        <v>79.900000000000006</v>
      </c>
      <c r="H17" s="151" t="s">
        <v>45</v>
      </c>
      <c r="I17" s="152" t="s">
        <v>45</v>
      </c>
      <c r="J17" s="153"/>
      <c r="K17" s="154"/>
      <c r="L17" s="155" t="s">
        <v>45</v>
      </c>
      <c r="M17" s="155" t="s">
        <v>45</v>
      </c>
      <c r="N17" s="156">
        <f t="shared" si="0"/>
        <v>0</v>
      </c>
      <c r="O17" s="157">
        <f t="shared" si="2"/>
        <v>0</v>
      </c>
    </row>
    <row r="18" spans="1:15" s="116" customFormat="1" ht="171" customHeight="1" thickBot="1" x14ac:dyDescent="0.25">
      <c r="A18" s="144" t="s">
        <v>78</v>
      </c>
      <c r="B18" s="145" t="s">
        <v>93</v>
      </c>
      <c r="C18" s="146" t="s">
        <v>94</v>
      </c>
      <c r="D18" s="147" t="s">
        <v>95</v>
      </c>
      <c r="E18" s="148"/>
      <c r="F18" s="158" t="s">
        <v>111</v>
      </c>
      <c r="G18" s="150">
        <v>50.9</v>
      </c>
      <c r="H18" s="151" t="s">
        <v>45</v>
      </c>
      <c r="I18" s="152" t="s">
        <v>45</v>
      </c>
      <c r="J18" s="153"/>
      <c r="K18" s="154"/>
      <c r="L18" s="155" t="s">
        <v>45</v>
      </c>
      <c r="M18" s="155" t="s">
        <v>45</v>
      </c>
      <c r="N18" s="156">
        <f t="shared" si="0"/>
        <v>0</v>
      </c>
      <c r="O18" s="157">
        <f t="shared" si="2"/>
        <v>0</v>
      </c>
    </row>
    <row r="19" spans="1:15" s="116" customFormat="1" ht="171" customHeight="1" thickBot="1" x14ac:dyDescent="0.25">
      <c r="A19" s="159" t="s">
        <v>78</v>
      </c>
      <c r="B19" s="160" t="s">
        <v>96</v>
      </c>
      <c r="C19" s="161" t="s">
        <v>97</v>
      </c>
      <c r="D19" s="162" t="s">
        <v>98</v>
      </c>
      <c r="E19" s="163"/>
      <c r="F19" s="158" t="s">
        <v>112</v>
      </c>
      <c r="G19" s="164">
        <v>81.900000000000006</v>
      </c>
      <c r="H19" s="151" t="s">
        <v>45</v>
      </c>
      <c r="I19" s="152" t="s">
        <v>45</v>
      </c>
      <c r="J19" s="165"/>
      <c r="K19" s="166"/>
      <c r="L19" s="167" t="s">
        <v>45</v>
      </c>
      <c r="M19" s="167" t="s">
        <v>45</v>
      </c>
      <c r="N19" s="168">
        <f t="shared" si="0"/>
        <v>0</v>
      </c>
      <c r="O19" s="169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2024-01-30T11:37:50Z</cp:lastPrinted>
  <dcterms:created xsi:type="dcterms:W3CDTF">2014-09-02T10:40:28Z</dcterms:created>
  <dcterms:modified xsi:type="dcterms:W3CDTF">2024-01-30T13:49:00Z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