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n/Library/CloudStorage/Dropbox-Trinkreif/Team-Ordner „Trinkreif“/preislisten trinkreif/"/>
    </mc:Choice>
  </mc:AlternateContent>
  <xr:revisionPtr revIDLastSave="0" documentId="13_ncr:1_{2C7ED2EC-7023-7A44-9287-6E678C25FC70}" xr6:coauthVersionLast="47" xr6:coauthVersionMax="47" xr10:uidLastSave="{00000000-0000-0000-0000-000000000000}"/>
  <bookViews>
    <workbookView xWindow="0" yWindow="500" windowWidth="28800" windowHeight="16340" tabRatio="500" xr2:uid="{00000000-000D-0000-FFFF-FFFF00000000}"/>
  </bookViews>
  <sheets>
    <sheet name="Gesamtliste" sheetId="1" r:id="rId1"/>
    <sheet name="Zalto Denk'Art" sheetId="5" r:id="rId2"/>
  </sheets>
  <definedNames>
    <definedName name="_xlnm._FilterDatabase" localSheetId="0" hidden="1">Gesamtliste!$A$14:$AMA$69</definedName>
    <definedName name="_xlnm.Print_Area" localSheetId="0">Gesamtliste!$A$1:$X$69</definedName>
    <definedName name="_xlnm.Print_Area" localSheetId="1">'Zalto Denk''Art'!$A$2:$O$19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24" i="1" l="1"/>
  <c r="S21" i="1"/>
  <c r="S18" i="1"/>
  <c r="S17" i="1"/>
  <c r="W17" i="1" l="1"/>
  <c r="X17" i="1"/>
  <c r="W18" i="1"/>
  <c r="X18" i="1"/>
  <c r="W20" i="1"/>
  <c r="W22" i="1"/>
  <c r="W21" i="1"/>
  <c r="W23" i="1"/>
  <c r="X23" i="1"/>
  <c r="W24" i="1"/>
  <c r="X24" i="1"/>
  <c r="W25" i="1"/>
  <c r="X25" i="1"/>
  <c r="W26" i="1"/>
  <c r="X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T22" i="1"/>
  <c r="X22" i="1" s="1"/>
  <c r="T20" i="1"/>
  <c r="X20" i="1" s="1"/>
  <c r="X21" i="1"/>
  <c r="T16" i="1"/>
  <c r="T27" i="1"/>
  <c r="X27" i="1" s="1"/>
  <c r="T28" i="1"/>
  <c r="X28" i="1" s="1"/>
  <c r="T29" i="1"/>
  <c r="X29" i="1" s="1"/>
  <c r="T30" i="1"/>
  <c r="X30" i="1" s="1"/>
  <c r="T31" i="1"/>
  <c r="X31" i="1" s="1"/>
  <c r="T32" i="1"/>
  <c r="X32" i="1" s="1"/>
  <c r="T33" i="1"/>
  <c r="X33" i="1" s="1"/>
  <c r="T34" i="1"/>
  <c r="X34" i="1" s="1"/>
  <c r="T35" i="1"/>
  <c r="X35" i="1" s="1"/>
  <c r="T36" i="1"/>
  <c r="X36" i="1" s="1"/>
  <c r="T37" i="1"/>
  <c r="X37" i="1" s="1"/>
  <c r="T38" i="1"/>
  <c r="X38" i="1" s="1"/>
  <c r="T39" i="1"/>
  <c r="X39" i="1" s="1"/>
  <c r="T40" i="1"/>
  <c r="X40" i="1" s="1"/>
  <c r="T41" i="1"/>
  <c r="X41" i="1" s="1"/>
  <c r="T42" i="1"/>
  <c r="X42" i="1" s="1"/>
  <c r="T43" i="1"/>
  <c r="X43" i="1" s="1"/>
  <c r="T44" i="1"/>
  <c r="X44" i="1" s="1"/>
  <c r="T45" i="1"/>
  <c r="X45" i="1" s="1"/>
  <c r="T46" i="1"/>
  <c r="T47" i="1"/>
  <c r="X47" i="1" s="1"/>
  <c r="T48" i="1"/>
  <c r="X48" i="1" s="1"/>
  <c r="T49" i="1"/>
  <c r="X49" i="1" s="1"/>
  <c r="T50" i="1"/>
  <c r="X50" i="1" s="1"/>
  <c r="T51" i="1"/>
  <c r="X51" i="1" s="1"/>
  <c r="T52" i="1"/>
  <c r="X52" i="1" s="1"/>
  <c r="T53" i="1"/>
  <c r="X53" i="1" s="1"/>
  <c r="T54" i="1"/>
  <c r="X54" i="1" s="1"/>
  <c r="T55" i="1"/>
  <c r="X55" i="1" s="1"/>
  <c r="T56" i="1"/>
  <c r="X56" i="1" s="1"/>
  <c r="T57" i="1"/>
  <c r="X57" i="1" s="1"/>
  <c r="T58" i="1"/>
  <c r="X58" i="1" s="1"/>
  <c r="T59" i="1"/>
  <c r="X59" i="1" s="1"/>
  <c r="T60" i="1"/>
  <c r="X60" i="1" s="1"/>
  <c r="T61" i="1"/>
  <c r="X61" i="1" s="1"/>
  <c r="T62" i="1"/>
  <c r="X62" i="1" s="1"/>
  <c r="T63" i="1"/>
  <c r="X63" i="1" s="1"/>
  <c r="T64" i="1"/>
  <c r="X64" i="1" s="1"/>
  <c r="T65" i="1"/>
  <c r="X65" i="1" s="1"/>
  <c r="T66" i="1"/>
  <c r="X66" i="1" s="1"/>
  <c r="T67" i="1"/>
  <c r="X67" i="1" s="1"/>
  <c r="T68" i="1"/>
  <c r="X68" i="1" s="1"/>
  <c r="T69" i="1"/>
  <c r="X69" i="1" s="1"/>
  <c r="T15" i="1"/>
  <c r="X15" i="1" s="1"/>
  <c r="W15" i="1"/>
  <c r="O19" i="5" l="1"/>
  <c r="N19" i="5" s="1"/>
  <c r="O18" i="5"/>
  <c r="N18" i="5"/>
  <c r="O17" i="5"/>
  <c r="N17" i="5" s="1"/>
  <c r="N4" i="5" s="1"/>
  <c r="O16" i="5"/>
  <c r="N16" i="5"/>
  <c r="O15" i="5"/>
  <c r="N15" i="5"/>
  <c r="O14" i="5"/>
  <c r="N14" i="5"/>
  <c r="O13" i="5"/>
  <c r="N13" i="5"/>
  <c r="O12" i="5"/>
  <c r="N12" i="5"/>
  <c r="O11" i="5"/>
  <c r="N11" i="5"/>
  <c r="O10" i="5"/>
  <c r="N10" i="5"/>
  <c r="O9" i="5"/>
  <c r="O4" i="5" s="1"/>
  <c r="N9" i="5"/>
  <c r="M4" i="5"/>
  <c r="L4" i="5"/>
  <c r="K4" i="5"/>
  <c r="V5" i="1" l="1"/>
  <c r="V4" i="1"/>
  <c r="X5" i="1" l="1"/>
  <c r="W5" i="1" l="1"/>
  <c r="V6" i="1"/>
  <c r="X10" i="1" l="1"/>
  <c r="S19" i="1"/>
  <c r="W19" i="1" s="1"/>
  <c r="W4" i="1" s="1"/>
  <c r="W6" i="1" s="1"/>
  <c r="X9" i="1" s="1"/>
  <c r="X11" i="1" s="1"/>
  <c r="X19" i="1"/>
  <c r="X4" i="1" s="1"/>
  <c r="X6" i="1" s="1"/>
</calcChain>
</file>

<file path=xl/sharedStrings.xml><?xml version="1.0" encoding="utf-8"?>
<sst xmlns="http://schemas.openxmlformats.org/spreadsheetml/2006/main" count="834" uniqueCount="229">
  <si>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</si>
  <si>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</si>
  <si>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</si>
  <si>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</si>
  <si>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</si>
  <si>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</si>
  <si>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</si>
  <si>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</si>
  <si>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</si>
  <si>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</si>
  <si>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</si>
  <si>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</si>
  <si>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</si>
  <si>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</si>
  <si>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</si>
  <si>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</si>
  <si>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</si>
  <si>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ANMERKUNGEN</t>
  </si>
  <si>
    <t>KATEGORIE</t>
  </si>
  <si>
    <t>REGION</t>
  </si>
  <si>
    <t>WEIN</t>
  </si>
  <si>
    <t>PREIS / FLASCHE</t>
  </si>
  <si>
    <t>SELEKTION</t>
  </si>
  <si>
    <t>BESTELLUNG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</si>
  <si>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</si>
  <si>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</si>
  <si>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</si>
  <si>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</si>
  <si>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</si>
  <si>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</si>
  <si>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</si>
  <si>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</si>
  <si>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</si>
  <si>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</si>
  <si>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</si>
  <si>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Lagerort</t>
  </si>
  <si>
    <t>ID</t>
  </si>
  <si>
    <t>VK inkl.</t>
  </si>
  <si>
    <t>Bordeaux</t>
  </si>
  <si>
    <t>Mystique</t>
  </si>
  <si>
    <t>n.a.</t>
  </si>
  <si>
    <t>Umsatzbesteuert</t>
  </si>
  <si>
    <t>GESAMT</t>
  </si>
  <si>
    <t>Differenzbesteuert</t>
  </si>
  <si>
    <t>trinkreif Premium Vintage Wine      Handels GmbH</t>
  </si>
  <si>
    <t>Tel. 01-9974145</t>
  </si>
  <si>
    <t>1er</t>
  </si>
  <si>
    <t>2er</t>
  </si>
  <si>
    <t>ZALTO DENK'ART</t>
  </si>
  <si>
    <t>info@trinkreif.at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</si>
  <si>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</si>
  <si>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</si>
  <si>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</si>
  <si>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</si>
  <si>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</si>
  <si>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</si>
  <si>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</si>
  <si>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</si>
  <si>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>6er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</si>
  <si>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</si>
  <si>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</si>
  <si>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</si>
  <si>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</si>
  <si>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</si>
  <si>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</si>
  <si>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</si>
  <si>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240 mm</t>
  </si>
  <si>
    <t>765 ml</t>
  </si>
  <si>
    <t>Universal</t>
  </si>
  <si>
    <t>235 mm</t>
  </si>
  <si>
    <t>530 ml</t>
  </si>
  <si>
    <t>Weisswein</t>
  </si>
  <si>
    <t>400 ml</t>
  </si>
  <si>
    <t>Karaffe</t>
  </si>
  <si>
    <t>Axium</t>
  </si>
  <si>
    <t>204 mm</t>
  </si>
  <si>
    <t>1450 ml</t>
  </si>
  <si>
    <t>185 mm</t>
  </si>
  <si>
    <t>1900 ml</t>
  </si>
  <si>
    <t>Karaffe No. 25</t>
  </si>
  <si>
    <t>175 mm</t>
  </si>
  <si>
    <t>350 ml</t>
  </si>
  <si>
    <t>Karaffe No. 75</t>
  </si>
  <si>
    <t>248 mm</t>
  </si>
  <si>
    <t>820 ml</t>
  </si>
  <si>
    <t>Karaffe No. 150</t>
  </si>
  <si>
    <t>300 mm</t>
  </si>
  <si>
    <t>1600 ml</t>
  </si>
  <si>
    <t>Schüttkaraffe klein</t>
  </si>
  <si>
    <t>130 mm</t>
  </si>
  <si>
    <t>610 ml</t>
  </si>
  <si>
    <t>Schüttkaraffe gross</t>
  </si>
  <si>
    <t>210 mm</t>
  </si>
  <si>
    <t>2600 ml</t>
  </si>
  <si>
    <t>GESAMT EXKL. ausweisbarer MWST</t>
  </si>
  <si>
    <t>GESAMT INKL. ausweisbarer MWST</t>
  </si>
  <si>
    <t>U/D</t>
  </si>
  <si>
    <t>Gereifte, hochwertige Burgunder(weiß &amp; rot) / Grüner Veltliner "Grand Cru" / Piemont / Rhone-Süd / Blaufränkisch  - - - - -  persönliche Gravur pro Glas ab 
2,50 Euro inkl. MWSt</t>
  </si>
  <si>
    <t>Schwere, gereifte Weißweine / junger deutscher Riesling "Grand Cru" / Jahrgangschampagner / Syrah / Bordeaux / Neue Welt / Supertuscans  - - - - -  
persönliche Gravur pro Glas ab 
2,50 Euro inkl. MWSt</t>
  </si>
  <si>
    <t>Smaragde / Champagner / Sekt mit Jahrgang / deutscher Riesling gereift / sehr reifer Bordeaux &amp; Burgunder / österreichische Cuvees   - - - - -  persönliche Gravur pro Glas ab 
2,50 Euro inkl. MWSt</t>
  </si>
  <si>
    <t>Leichte, junge Weissweine / Sekt ohne Jahrgang / Bier   - - - - -  persönliche Gravur pro Glas ab 
2,50 Euro inkl. MWSt</t>
  </si>
  <si>
    <t>Klassische Einzelflaschen-Karaffe für Rotweine und Weissweine die viel Luft brauchen.   - - - - -  
persönliche Gravur pro Stück ab 
10,00 Euro inkl. MWSt</t>
  </si>
  <si>
    <t>Ideal für Rotweine, die viel Luft brauchen und Magnums, welche nach belüften nicht mehr gekühlt werden müssen/sollen. - - - - -  
persönliche Gravur pro Stück ab 
10,00 Euro inkl. MWSt</t>
  </si>
  <si>
    <t>Das Baby unten den Karaffen dient mehr als Nachfolger der Glaskännchen um ein Viertel zu servieren. - - - - - 
persönliche Gravur pro Stück ab 
10,00 Euro inkl. MWSt</t>
  </si>
  <si>
    <t>Schaumwein / Weine welche weiterhin gekühlt werden sollen (passt in Kühlmanschetten / Kühlschranktüre) - - - - -  
persönliche Gravur pro Stück ab 
10,00 Euro inkl. MWSt</t>
  </si>
  <si>
    <t>Ideal für Magnums, welche nach dem belüften gekühlt werden müssen/sollen. - - - - -  
persönliche Gravur pro Stück ab 
10,00 Euro inkl. MWSt</t>
  </si>
  <si>
    <t>Schüttkaraffe für Weinreste zur persönlichen Verwendung. Erhältlich in den Farben grau, grün und rot. - - - - -  
persönliche Gravur pro Stück ab 
10,00 Euro inkl. MWSt</t>
  </si>
  <si>
    <t>Schüttkaraffe für Weinreste im Tischformat. Erhältlich in den Farben grau, grün und rot. - - - - -  
persönliche Gravur pro Stück ab 
10,00 Euro inkl. MWSt</t>
  </si>
  <si>
    <t>Füllstand // Fill Level</t>
  </si>
  <si>
    <t>Kapsel // Capsule</t>
  </si>
  <si>
    <t>ZUSTAND / CONDITION</t>
  </si>
  <si>
    <t>STAND 22-06-2023</t>
  </si>
  <si>
    <t>Wein</t>
  </si>
  <si>
    <t>weiß</t>
  </si>
  <si>
    <t>süß</t>
  </si>
  <si>
    <t>Österreich</t>
  </si>
  <si>
    <t>Neusiedlersee</t>
  </si>
  <si>
    <t>Kracher</t>
  </si>
  <si>
    <t>Chardonnay TBA No.13</t>
  </si>
  <si>
    <t>Chardonnay</t>
  </si>
  <si>
    <t>Chardonnay/Welschriesling TBD No.7</t>
  </si>
  <si>
    <t>Cuvee</t>
  </si>
  <si>
    <t xml:space="preserve">Grande Cuvee TBA No.12 </t>
  </si>
  <si>
    <t>rose</t>
  </si>
  <si>
    <t>Zweigelt</t>
  </si>
  <si>
    <t xml:space="preserve">Nouvelle Vague Traminer BA No1 </t>
  </si>
  <si>
    <t>Traminer</t>
  </si>
  <si>
    <t>Kollektionskiste - TBA No.01-13</t>
  </si>
  <si>
    <t>div.</t>
  </si>
  <si>
    <t>Muskat Ottonel TBA No.5</t>
  </si>
  <si>
    <t>Muskat Ottonell</t>
  </si>
  <si>
    <t>Welschriesling TBA Nr. 6</t>
  </si>
  <si>
    <t>Riesling</t>
  </si>
  <si>
    <t>Chardonnay TBA No.7</t>
  </si>
  <si>
    <t>Grande Cuvee TBA No.6</t>
  </si>
  <si>
    <t>Grane Cuvee TBA No.6</t>
  </si>
  <si>
    <t>Scheurebe</t>
  </si>
  <si>
    <t>Kollektionskiste - TBA No.01-10</t>
  </si>
  <si>
    <t>Scheurebe TBA No.9</t>
  </si>
  <si>
    <t>Welschriesling TBA No.10</t>
  </si>
  <si>
    <t>Welschriesling</t>
  </si>
  <si>
    <t>Welschriesling TBA No.8</t>
  </si>
  <si>
    <t>Welschriesling TBA No.5</t>
  </si>
  <si>
    <t>"Noble Wine" TBA No.12</t>
  </si>
  <si>
    <t>Kollektionskiste - TBA No.01-12</t>
  </si>
  <si>
    <t>Scheurebe TBA No.10</t>
  </si>
  <si>
    <t>Scheurebe TBA No.6</t>
  </si>
  <si>
    <t>Welschriesling TBA No.11</t>
  </si>
  <si>
    <t>Chardonnay TBA No.10</t>
  </si>
  <si>
    <t>Scheurebe TBA No.11</t>
  </si>
  <si>
    <t>Scheurebe TBA No.12</t>
  </si>
  <si>
    <t>Welschriesling TBA No.7</t>
  </si>
  <si>
    <t>Welschriesling TBA No.9</t>
  </si>
  <si>
    <t>Chardonnay TBA No.8</t>
  </si>
  <si>
    <t>Chardonnay TBA No.9</t>
  </si>
  <si>
    <t>Welschriesling TBA No.3</t>
  </si>
  <si>
    <t>GFR-B/02</t>
  </si>
  <si>
    <t>tr-16-34880</t>
  </si>
  <si>
    <t>tr-16-34885</t>
  </si>
  <si>
    <t>tr-16-34886</t>
  </si>
  <si>
    <t>tr-16-34920</t>
  </si>
  <si>
    <t>RM-F/03</t>
  </si>
  <si>
    <t>tr-16-22388</t>
  </si>
  <si>
    <t>tr-16-34881</t>
  </si>
  <si>
    <t>RM-OHK</t>
  </si>
  <si>
    <t>tr-16-34897</t>
  </si>
  <si>
    <t>tr-16-34898</t>
  </si>
  <si>
    <t>W-BOX-F/06</t>
  </si>
  <si>
    <t>tr-16-34224</t>
  </si>
  <si>
    <t>tr-16-34882</t>
  </si>
  <si>
    <t>W-BOX-C/06</t>
  </si>
  <si>
    <t>tr-16-34887</t>
  </si>
  <si>
    <t>P-BOX-M/08</t>
  </si>
  <si>
    <t>tr-16-34888</t>
  </si>
  <si>
    <t>VR-BOX-A/07</t>
  </si>
  <si>
    <t>tr-16-34904</t>
  </si>
  <si>
    <t>tr-16-34894</t>
  </si>
  <si>
    <t>tr-16-34903</t>
  </si>
  <si>
    <t>tr-16-34907</t>
  </si>
  <si>
    <t>tr-16-34914</t>
  </si>
  <si>
    <t>tr-16-34889</t>
  </si>
  <si>
    <t>tr-16-34915</t>
  </si>
  <si>
    <t>tr-16-34890</t>
  </si>
  <si>
    <t>tr-16-34911</t>
  </si>
  <si>
    <t>tr-16-34876</t>
  </si>
  <si>
    <t>tr-16-34896</t>
  </si>
  <si>
    <t>O-BOX-E/08</t>
  </si>
  <si>
    <t>tr-16-34899</t>
  </si>
  <si>
    <t>tr-16-32227</t>
  </si>
  <si>
    <t>tr-16-34908</t>
  </si>
  <si>
    <t>tr-16-34895</t>
  </si>
  <si>
    <t>tr-16-34877</t>
  </si>
  <si>
    <t>tr-16-34905</t>
  </si>
  <si>
    <t>tr-16-34916</t>
  </si>
  <si>
    <t>tr-16-34917</t>
  </si>
  <si>
    <t>tr-16-34878</t>
  </si>
  <si>
    <t>tr-16-34891</t>
  </si>
  <si>
    <t>tr-16-34901</t>
  </si>
  <si>
    <t>tr-16-34902</t>
  </si>
  <si>
    <t>tr-16-34912</t>
  </si>
  <si>
    <t>tr-16-34918</t>
  </si>
  <si>
    <t>tr-16-34879</t>
  </si>
  <si>
    <t>tr-16-34883</t>
  </si>
  <si>
    <t>tr-16-34892</t>
  </si>
  <si>
    <t>tr-16-34906</t>
  </si>
  <si>
    <t>tr-16-34909</t>
  </si>
  <si>
    <t>tr-16-34913</t>
  </si>
  <si>
    <t>W-BOX-C/04</t>
  </si>
  <si>
    <t>tr-16-34884</t>
  </si>
  <si>
    <t>tr-16-34893</t>
  </si>
  <si>
    <t>tr-16-34900</t>
  </si>
  <si>
    <t>tr-16-34910</t>
  </si>
  <si>
    <t>U</t>
  </si>
  <si>
    <t>D</t>
  </si>
  <si>
    <t>hf</t>
  </si>
  <si>
    <t>2*kb, ko</t>
  </si>
  <si>
    <t>in</t>
  </si>
  <si>
    <t>1*kb, ko</t>
  </si>
  <si>
    <t>1*kb</t>
  </si>
  <si>
    <t>Zweigelt Rose TBA No.9</t>
  </si>
  <si>
    <t>KRACHER</t>
  </si>
  <si>
    <t>Listenpreis netto</t>
  </si>
  <si>
    <t>VK exkl.</t>
  </si>
  <si>
    <t>Kollektionskiste - TBA No.01-09</t>
  </si>
  <si>
    <t>Kollektionskiste - TBA No.01-11</t>
  </si>
  <si>
    <t>TBD</t>
  </si>
  <si>
    <t>#XYB</t>
  </si>
  <si>
    <t>Ab einer Bestellung von 6 Flaschen (gemischt) gewähren wir 10% Rabatt auf die gesamte Bestellung - Kollektionskisten ausgenommen.</t>
  </si>
  <si>
    <t>STAND: 14.03.2024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</si>
</sst>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  <numFmt numFmtId="167" formatCode="_-* #,##0.00\ _€_-;\-* #,##0.00\ _€_-;_-* &quot;-&quot;??\ _€_-;_-@_-"/>
  </numFmts>
  <fonts count="46" x14ac:knownFonts="1">
    <font>
      <sz val="12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9"/>
      <color rgb="FF000000"/>
      <name val="Calibri"/>
      <family val="2"/>
      <charset val="1"/>
    </font>
    <font>
      <b/>
      <i/>
      <sz val="12"/>
      <color rgb="FF0070C0"/>
      <name val="Calibri"/>
      <family val="2"/>
    </font>
    <font>
      <b/>
      <sz val="29"/>
      <color rgb="FFFF0000"/>
      <name val="Calibri"/>
      <family val="2"/>
      <charset val="1"/>
    </font>
    <font>
      <b/>
      <sz val="1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 tint="-0.499984740745262"/>
      <name val="Calibri"/>
      <family val="2"/>
    </font>
    <font>
      <b/>
      <sz val="11"/>
      <color theme="0" tint="-0.499984740745262"/>
      <name val="Calibri"/>
      <family val="2"/>
    </font>
    <font>
      <sz val="10"/>
      <color theme="0" tint="-0.499984740745262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theme="0" tint="-4.9989318521683403E-2"/>
        <bgColor rgb="FFFFFF00"/>
      </patternFill>
    </fill>
  </fills>
  <borders count="113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indexed="64"/>
      </bottom>
      <diagonal/>
    </border>
    <border>
      <left style="medium">
        <color rgb="FFFF0000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thin">
        <color auto="1"/>
      </bottom>
      <diagonal/>
    </border>
    <border>
      <left style="medium">
        <color rgb="FFFF0000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rgb="FFFF0000"/>
      </left>
      <right style="medium">
        <color rgb="FFFF0000"/>
      </right>
      <top style="thin">
        <color auto="1"/>
      </top>
      <bottom/>
      <diagonal/>
    </border>
    <border>
      <left style="medium">
        <color rgb="FFFF0000"/>
      </left>
      <right/>
      <top style="thin">
        <color auto="1"/>
      </top>
      <bottom/>
      <diagonal/>
    </border>
    <border>
      <left style="hair">
        <color auto="1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</borders>
  <cellStyleXfs count="7">
    <xf numFmtId="0" fontId="0" fillId="0" borderId="0"/>
    <xf numFmtId="164" fontId="19" fillId="0" borderId="0" applyBorder="0" applyProtection="0"/>
    <xf numFmtId="0" fontId="2" fillId="0" borderId="0"/>
    <xf numFmtId="0" fontId="2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1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2" borderId="6" xfId="0" applyFill="1" applyBorder="1" applyAlignment="1">
      <alignment vertical="center" wrapText="1"/>
    </xf>
    <xf numFmtId="0" fontId="3" fillId="0" borderId="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2" borderId="12" xfId="0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0" fontId="10" fillId="7" borderId="13" xfId="0" applyFont="1" applyFill="1" applyBorder="1" applyAlignment="1">
      <alignment horizontal="right" vertical="center"/>
    </xf>
    <xf numFmtId="0" fontId="0" fillId="7" borderId="14" xfId="0" applyFill="1" applyBorder="1" applyAlignment="1">
      <alignment vertical="center"/>
    </xf>
    <xf numFmtId="164" fontId="10" fillId="7" borderId="16" xfId="0" applyNumberFormat="1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164" fontId="10" fillId="4" borderId="19" xfId="0" applyNumberFormat="1" applyFont="1" applyFill="1" applyBorder="1" applyAlignment="1">
      <alignment horizontal="center" vertical="center"/>
    </xf>
    <xf numFmtId="164" fontId="10" fillId="7" borderId="19" xfId="0" applyNumberFormat="1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right" vertical="center"/>
    </xf>
    <xf numFmtId="0" fontId="0" fillId="7" borderId="21" xfId="0" applyFill="1" applyBorder="1" applyAlignment="1">
      <alignment vertical="center"/>
    </xf>
    <xf numFmtId="164" fontId="10" fillId="4" borderId="2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13" fillId="2" borderId="24" xfId="0" applyFont="1" applyFill="1" applyBorder="1" applyAlignment="1">
      <alignment vertical="center"/>
    </xf>
    <xf numFmtId="0" fontId="13" fillId="2" borderId="25" xfId="0" applyFont="1" applyFill="1" applyBorder="1" applyAlignment="1">
      <alignment vertical="center"/>
    </xf>
    <xf numFmtId="0" fontId="13" fillId="2" borderId="26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164" fontId="4" fillId="2" borderId="28" xfId="1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/>
    </xf>
    <xf numFmtId="0" fontId="18" fillId="3" borderId="34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49" fontId="14" fillId="0" borderId="33" xfId="1" applyNumberFormat="1" applyFont="1" applyBorder="1" applyAlignment="1" applyProtection="1">
      <alignment horizontal="center" vertical="center"/>
    </xf>
    <xf numFmtId="49" fontId="14" fillId="0" borderId="37" xfId="1" applyNumberFormat="1" applyFont="1" applyBorder="1" applyAlignment="1" applyProtection="1">
      <alignment horizontal="center" vertical="center"/>
    </xf>
    <xf numFmtId="0" fontId="18" fillId="5" borderId="39" xfId="0" applyFont="1" applyFill="1" applyBorder="1" applyAlignment="1">
      <alignment horizontal="center" vertical="center"/>
    </xf>
    <xf numFmtId="164" fontId="17" fillId="6" borderId="36" xfId="0" applyNumberFormat="1" applyFont="1" applyFill="1" applyBorder="1" applyAlignment="1">
      <alignment horizontal="center" vertical="center"/>
    </xf>
    <xf numFmtId="0" fontId="3" fillId="4" borderId="75" xfId="0" applyFont="1" applyFill="1" applyBorder="1" applyAlignment="1">
      <alignment horizontal="center" vertical="center"/>
    </xf>
    <xf numFmtId="0" fontId="3" fillId="4" borderId="78" xfId="0" applyFont="1" applyFill="1" applyBorder="1" applyAlignment="1">
      <alignment horizontal="center" vertical="center"/>
    </xf>
    <xf numFmtId="0" fontId="3" fillId="0" borderId="79" xfId="0" applyFont="1" applyBorder="1" applyAlignment="1">
      <alignment vertical="center"/>
    </xf>
    <xf numFmtId="0" fontId="3" fillId="4" borderId="81" xfId="0" applyFont="1" applyFill="1" applyBorder="1" applyAlignment="1">
      <alignment horizontal="center" vertical="center"/>
    </xf>
    <xf numFmtId="0" fontId="3" fillId="0" borderId="82" xfId="0" applyFont="1" applyBorder="1" applyAlignment="1">
      <alignment vertical="center"/>
    </xf>
    <xf numFmtId="0" fontId="3" fillId="4" borderId="84" xfId="0" applyFont="1" applyFill="1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0" fontId="36" fillId="4" borderId="76" xfId="0" applyFont="1" applyFill="1" applyBorder="1" applyAlignment="1">
      <alignment horizontal="center" vertical="center" wrapText="1"/>
    </xf>
    <xf numFmtId="0" fontId="36" fillId="4" borderId="77" xfId="0" applyFont="1" applyFill="1" applyBorder="1" applyAlignment="1">
      <alignment horizontal="center" vertical="center" wrapText="1"/>
    </xf>
    <xf numFmtId="0" fontId="3" fillId="5" borderId="79" xfId="0" applyFont="1" applyFill="1" applyBorder="1" applyAlignment="1">
      <alignment horizontal="center" vertical="center"/>
    </xf>
    <xf numFmtId="164" fontId="0" fillId="6" borderId="79" xfId="0" applyNumberFormat="1" applyFill="1" applyBorder="1" applyAlignment="1">
      <alignment horizontal="center" vertical="center"/>
    </xf>
    <xf numFmtId="164" fontId="3" fillId="3" borderId="80" xfId="0" applyNumberFormat="1" applyFont="1" applyFill="1" applyBorder="1" applyAlignment="1">
      <alignment horizontal="center" vertical="center"/>
    </xf>
    <xf numFmtId="0" fontId="3" fillId="5" borderId="82" xfId="0" applyFont="1" applyFill="1" applyBorder="1" applyAlignment="1">
      <alignment horizontal="center" vertical="center"/>
    </xf>
    <xf numFmtId="164" fontId="0" fillId="6" borderId="82" xfId="0" applyNumberFormat="1" applyFill="1" applyBorder="1" applyAlignment="1">
      <alignment horizontal="center" vertical="center"/>
    </xf>
    <xf numFmtId="164" fontId="3" fillId="3" borderId="83" xfId="0" applyNumberFormat="1" applyFont="1" applyFill="1" applyBorder="1" applyAlignment="1">
      <alignment horizontal="center" vertical="center"/>
    </xf>
    <xf numFmtId="0" fontId="3" fillId="5" borderId="85" xfId="0" applyFont="1" applyFill="1" applyBorder="1" applyAlignment="1">
      <alignment horizontal="center" vertical="center"/>
    </xf>
    <xf numFmtId="164" fontId="0" fillId="6" borderId="85" xfId="0" applyNumberFormat="1" applyFill="1" applyBorder="1" applyAlignment="1">
      <alignment horizontal="center" vertical="center"/>
    </xf>
    <xf numFmtId="164" fontId="3" fillId="3" borderId="86" xfId="0" applyNumberFormat="1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2" borderId="53" xfId="0" applyFont="1" applyFill="1" applyBorder="1" applyAlignment="1">
      <alignment horizontal="center" vertical="center"/>
    </xf>
    <xf numFmtId="0" fontId="1" fillId="0" borderId="0" xfId="5"/>
    <xf numFmtId="0" fontId="1" fillId="0" borderId="0" xfId="5" applyAlignment="1">
      <alignment vertical="center"/>
    </xf>
    <xf numFmtId="0" fontId="20" fillId="0" borderId="2" xfId="5" applyFont="1" applyBorder="1" applyAlignment="1">
      <alignment horizontal="right" vertical="center"/>
    </xf>
    <xf numFmtId="0" fontId="22" fillId="0" borderId="0" xfId="5" applyFont="1" applyAlignment="1">
      <alignment horizontal="center" vertical="center"/>
    </xf>
    <xf numFmtId="0" fontId="20" fillId="0" borderId="5" xfId="5" applyFont="1" applyBorder="1" applyAlignment="1">
      <alignment horizontal="right" vertical="center"/>
    </xf>
    <xf numFmtId="0" fontId="20" fillId="10" borderId="8" xfId="5" applyFont="1" applyFill="1" applyBorder="1" applyAlignment="1">
      <alignment horizontal="center" vertical="center"/>
    </xf>
    <xf numFmtId="0" fontId="20" fillId="10" borderId="9" xfId="5" applyFont="1" applyFill="1" applyBorder="1" applyAlignment="1">
      <alignment horizontal="center" vertical="center"/>
    </xf>
    <xf numFmtId="0" fontId="20" fillId="10" borderId="49" xfId="5" applyFont="1" applyFill="1" applyBorder="1" applyAlignment="1">
      <alignment horizontal="center" vertical="center"/>
    </xf>
    <xf numFmtId="0" fontId="23" fillId="10" borderId="9" xfId="5" applyFont="1" applyFill="1" applyBorder="1" applyAlignment="1">
      <alignment horizontal="center" vertical="center" wrapText="1"/>
    </xf>
    <xf numFmtId="0" fontId="23" fillId="10" borderId="10" xfId="5" applyFont="1" applyFill="1" applyBorder="1" applyAlignment="1">
      <alignment horizontal="center" vertical="center" wrapText="1"/>
    </xf>
    <xf numFmtId="0" fontId="20" fillId="0" borderId="7" xfId="5" applyFont="1" applyBorder="1" applyAlignment="1">
      <alignment horizontal="right" vertical="center"/>
    </xf>
    <xf numFmtId="0" fontId="20" fillId="0" borderId="11" xfId="5" applyFont="1" applyBorder="1" applyAlignment="1">
      <alignment horizontal="right" vertical="center"/>
    </xf>
    <xf numFmtId="0" fontId="26" fillId="0" borderId="0" xfId="5" applyFont="1" applyAlignment="1">
      <alignment horizontal="left" vertical="center"/>
    </xf>
    <xf numFmtId="0" fontId="27" fillId="0" borderId="0" xfId="5" applyFont="1" applyAlignment="1">
      <alignment horizontal="right" vertical="center"/>
    </xf>
    <xf numFmtId="2" fontId="28" fillId="0" borderId="0" xfId="5" applyNumberFormat="1" applyFont="1" applyAlignment="1">
      <alignment horizontal="center" vertical="center"/>
    </xf>
    <xf numFmtId="0" fontId="1" fillId="0" borderId="0" xfId="5" applyAlignment="1">
      <alignment horizontal="center" vertical="center"/>
    </xf>
    <xf numFmtId="0" fontId="20" fillId="0" borderId="0" xfId="5" applyFont="1" applyAlignment="1">
      <alignment horizontal="center" vertical="center"/>
    </xf>
    <xf numFmtId="0" fontId="30" fillId="0" borderId="0" xfId="5" applyFont="1" applyAlignment="1">
      <alignment vertical="center"/>
    </xf>
    <xf numFmtId="0" fontId="1" fillId="13" borderId="20" xfId="5" applyFill="1" applyBorder="1" applyAlignment="1">
      <alignment vertical="center"/>
    </xf>
    <xf numFmtId="0" fontId="20" fillId="13" borderId="22" xfId="5" applyFont="1" applyFill="1" applyBorder="1" applyAlignment="1">
      <alignment vertical="center"/>
    </xf>
    <xf numFmtId="0" fontId="1" fillId="13" borderId="22" xfId="5" applyFill="1" applyBorder="1" applyAlignment="1">
      <alignment horizontal="center" vertical="center"/>
    </xf>
    <xf numFmtId="0" fontId="1" fillId="13" borderId="23" xfId="5" applyFill="1" applyBorder="1" applyAlignment="1">
      <alignment horizontal="center" vertical="center"/>
    </xf>
    <xf numFmtId="166" fontId="20" fillId="13" borderId="20" xfId="6" applyNumberFormat="1" applyFont="1" applyFill="1" applyBorder="1" applyAlignment="1">
      <alignment horizontal="center" vertical="center"/>
    </xf>
    <xf numFmtId="166" fontId="20" fillId="13" borderId="22" xfId="6" applyNumberFormat="1" applyFont="1" applyFill="1" applyBorder="1" applyAlignment="1">
      <alignment horizontal="center" vertical="center"/>
    </xf>
    <xf numFmtId="166" fontId="20" fillId="13" borderId="23" xfId="6" applyNumberFormat="1" applyFont="1" applyFill="1" applyBorder="1" applyAlignment="1">
      <alignment horizontal="center" vertical="center"/>
    </xf>
    <xf numFmtId="0" fontId="20" fillId="10" borderId="65" xfId="5" applyFont="1" applyFill="1" applyBorder="1" applyAlignment="1">
      <alignment horizontal="center" vertical="center"/>
    </xf>
    <xf numFmtId="0" fontId="20" fillId="10" borderId="22" xfId="5" applyFont="1" applyFill="1" applyBorder="1" applyAlignment="1">
      <alignment horizontal="center" vertical="center"/>
    </xf>
    <xf numFmtId="0" fontId="23" fillId="10" borderId="22" xfId="5" applyFont="1" applyFill="1" applyBorder="1" applyAlignment="1">
      <alignment horizontal="center" vertical="center" wrapText="1"/>
    </xf>
    <xf numFmtId="0" fontId="23" fillId="10" borderId="66" xfId="5" applyFont="1" applyFill="1" applyBorder="1" applyAlignment="1">
      <alignment horizontal="center" vertical="center" wrapText="1"/>
    </xf>
    <xf numFmtId="0" fontId="1" fillId="0" borderId="17" xfId="5" applyBorder="1" applyAlignment="1">
      <alignment vertical="center"/>
    </xf>
    <xf numFmtId="0" fontId="31" fillId="0" borderId="18" xfId="5" applyFont="1" applyBorder="1" applyAlignment="1">
      <alignment horizontal="left" vertical="center" wrapText="1"/>
    </xf>
    <xf numFmtId="0" fontId="1" fillId="0" borderId="18" xfId="5" applyBorder="1" applyAlignment="1">
      <alignment horizontal="center" vertical="center"/>
    </xf>
    <xf numFmtId="0" fontId="1" fillId="0" borderId="19" xfId="5" applyBorder="1" applyAlignment="1">
      <alignment horizontal="center" vertical="center"/>
    </xf>
    <xf numFmtId="0" fontId="20" fillId="0" borderId="7" xfId="5" applyFont="1" applyBorder="1" applyAlignment="1">
      <alignment vertical="center"/>
    </xf>
    <xf numFmtId="0" fontId="1" fillId="0" borderId="35" xfId="5" applyBorder="1" applyAlignment="1">
      <alignment horizontal="center" vertical="center" wrapText="1"/>
    </xf>
    <xf numFmtId="166" fontId="20" fillId="9" borderId="17" xfId="5" applyNumberFormat="1" applyFont="1" applyFill="1" applyBorder="1" applyAlignment="1">
      <alignment horizontal="center" vertical="center"/>
    </xf>
    <xf numFmtId="166" fontId="20" fillId="9" borderId="18" xfId="5" applyNumberFormat="1" applyFont="1" applyFill="1" applyBorder="1" applyAlignment="1">
      <alignment horizontal="center" vertical="center"/>
    </xf>
    <xf numFmtId="166" fontId="20" fillId="9" borderId="19" xfId="5" applyNumberFormat="1" applyFont="1" applyFill="1" applyBorder="1" applyAlignment="1">
      <alignment horizontal="center" vertical="center"/>
    </xf>
    <xf numFmtId="0" fontId="22" fillId="0" borderId="47" xfId="5" applyFont="1" applyBorder="1" applyAlignment="1">
      <alignment horizontal="center" vertical="center"/>
    </xf>
    <xf numFmtId="0" fontId="32" fillId="11" borderId="67" xfId="5" applyFont="1" applyFill="1" applyBorder="1" applyAlignment="1">
      <alignment horizontal="center" vertical="center"/>
    </xf>
    <xf numFmtId="0" fontId="32" fillId="11" borderId="18" xfId="5" applyFont="1" applyFill="1" applyBorder="1" applyAlignment="1">
      <alignment horizontal="center" vertical="center"/>
    </xf>
    <xf numFmtId="43" fontId="33" fillId="12" borderId="68" xfId="5" applyNumberFormat="1" applyFont="1" applyFill="1" applyBorder="1" applyAlignment="1">
      <alignment horizontal="center" vertical="center"/>
    </xf>
    <xf numFmtId="43" fontId="32" fillId="9" borderId="69" xfId="5" applyNumberFormat="1" applyFont="1" applyFill="1" applyBorder="1" applyAlignment="1">
      <alignment horizontal="center" vertical="center"/>
    </xf>
    <xf numFmtId="0" fontId="1" fillId="0" borderId="54" xfId="5" applyBorder="1" applyAlignment="1">
      <alignment horizontal="center" vertical="center" wrapText="1"/>
    </xf>
    <xf numFmtId="0" fontId="1" fillId="0" borderId="20" xfId="5" applyBorder="1" applyAlignment="1">
      <alignment vertical="center"/>
    </xf>
    <xf numFmtId="0" fontId="31" fillId="0" borderId="22" xfId="5" applyFont="1" applyBorder="1" applyAlignment="1">
      <alignment horizontal="left" vertical="center" wrapText="1"/>
    </xf>
    <xf numFmtId="0" fontId="1" fillId="0" borderId="22" xfId="5" applyBorder="1" applyAlignment="1">
      <alignment horizontal="center" vertical="center"/>
    </xf>
    <xf numFmtId="0" fontId="1" fillId="0" borderId="23" xfId="5" applyBorder="1" applyAlignment="1">
      <alignment horizontal="center" vertical="center"/>
    </xf>
    <xf numFmtId="0" fontId="20" fillId="0" borderId="70" xfId="5" applyFont="1" applyBorder="1" applyAlignment="1">
      <alignment vertical="center"/>
    </xf>
    <xf numFmtId="166" fontId="20" fillId="9" borderId="20" xfId="5" applyNumberFormat="1" applyFont="1" applyFill="1" applyBorder="1" applyAlignment="1">
      <alignment horizontal="center" vertical="center"/>
    </xf>
    <xf numFmtId="0" fontId="22" fillId="0" borderId="66" xfId="5" applyFont="1" applyBorder="1" applyAlignment="1">
      <alignment horizontal="center" vertical="center"/>
    </xf>
    <xf numFmtId="0" fontId="32" fillId="11" borderId="71" xfId="5" applyFont="1" applyFill="1" applyBorder="1" applyAlignment="1">
      <alignment horizontal="center" vertical="center"/>
    </xf>
    <xf numFmtId="0" fontId="32" fillId="11" borderId="72" xfId="5" applyFont="1" applyFill="1" applyBorder="1" applyAlignment="1">
      <alignment horizontal="center" vertical="center"/>
    </xf>
    <xf numFmtId="43" fontId="33" fillId="12" borderId="73" xfId="5" applyNumberFormat="1" applyFont="1" applyFill="1" applyBorder="1" applyAlignment="1">
      <alignment horizontal="center" vertical="center"/>
    </xf>
    <xf numFmtId="43" fontId="32" fillId="9" borderId="74" xfId="5" applyNumberFormat="1" applyFont="1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167" fontId="14" fillId="0" borderId="36" xfId="0" applyNumberFormat="1" applyFont="1" applyBorder="1" applyAlignment="1">
      <alignment horizontal="center" vertical="center"/>
    </xf>
    <xf numFmtId="0" fontId="16" fillId="0" borderId="90" xfId="0" applyFont="1" applyBorder="1" applyAlignment="1">
      <alignment vertical="center"/>
    </xf>
    <xf numFmtId="0" fontId="16" fillId="0" borderId="91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7" fillId="0" borderId="90" xfId="0" applyFont="1" applyBorder="1" applyAlignment="1">
      <alignment vertical="center"/>
    </xf>
    <xf numFmtId="0" fontId="17" fillId="0" borderId="91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8" fillId="0" borderId="90" xfId="0" applyFont="1" applyBorder="1"/>
    <xf numFmtId="0" fontId="18" fillId="0" borderId="91" xfId="0" applyFont="1" applyBorder="1"/>
    <xf numFmtId="0" fontId="18" fillId="0" borderId="27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/>
    </xf>
    <xf numFmtId="0" fontId="18" fillId="3" borderId="27" xfId="0" applyFont="1" applyFill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49" fontId="14" fillId="0" borderId="91" xfId="1" applyNumberFormat="1" applyFont="1" applyBorder="1" applyAlignment="1" applyProtection="1">
      <alignment horizontal="center" vertical="center"/>
    </xf>
    <xf numFmtId="0" fontId="18" fillId="5" borderId="94" xfId="0" applyFont="1" applyFill="1" applyBorder="1" applyAlignment="1">
      <alignment horizontal="center" vertical="center"/>
    </xf>
    <xf numFmtId="164" fontId="17" fillId="6" borderId="92" xfId="0" applyNumberFormat="1" applyFont="1" applyFill="1" applyBorder="1" applyAlignment="1">
      <alignment horizontal="center" vertical="center"/>
    </xf>
    <xf numFmtId="0" fontId="16" fillId="0" borderId="95" xfId="0" applyFont="1" applyBorder="1" applyAlignment="1">
      <alignment vertical="center"/>
    </xf>
    <xf numFmtId="0" fontId="16" fillId="0" borderId="96" xfId="0" applyFont="1" applyBorder="1" applyAlignment="1">
      <alignment vertical="center"/>
    </xf>
    <xf numFmtId="0" fontId="16" fillId="0" borderId="97" xfId="0" applyFont="1" applyBorder="1" applyAlignment="1">
      <alignment vertical="center"/>
    </xf>
    <xf numFmtId="0" fontId="17" fillId="0" borderId="95" xfId="0" applyFont="1" applyBorder="1" applyAlignment="1">
      <alignment vertical="center"/>
    </xf>
    <xf numFmtId="0" fontId="17" fillId="0" borderId="96" xfId="0" applyFont="1" applyBorder="1" applyAlignment="1">
      <alignment vertical="center"/>
    </xf>
    <xf numFmtId="0" fontId="17" fillId="0" borderId="97" xfId="0" applyFont="1" applyBorder="1" applyAlignment="1">
      <alignment vertical="center"/>
    </xf>
    <xf numFmtId="0" fontId="18" fillId="0" borderId="95" xfId="0" applyFont="1" applyBorder="1"/>
    <xf numFmtId="0" fontId="18" fillId="0" borderId="96" xfId="0" applyFont="1" applyBorder="1"/>
    <xf numFmtId="0" fontId="18" fillId="0" borderId="97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/>
    </xf>
    <xf numFmtId="0" fontId="18" fillId="3" borderId="97" xfId="0" applyFont="1" applyFill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14" fillId="0" borderId="98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49" fontId="14" fillId="0" borderId="96" xfId="1" applyNumberFormat="1" applyFont="1" applyBorder="1" applyAlignment="1" applyProtection="1">
      <alignment horizontal="center" vertical="center"/>
    </xf>
    <xf numFmtId="49" fontId="14" fillId="0" borderId="98" xfId="1" applyNumberFormat="1" applyFont="1" applyBorder="1" applyAlignment="1" applyProtection="1">
      <alignment horizontal="center" vertical="center"/>
    </xf>
    <xf numFmtId="0" fontId="18" fillId="5" borderId="100" xfId="0" applyFont="1" applyFill="1" applyBorder="1" applyAlignment="1">
      <alignment horizontal="center" vertical="center"/>
    </xf>
    <xf numFmtId="164" fontId="18" fillId="3" borderId="34" xfId="0" applyNumberFormat="1" applyFont="1" applyFill="1" applyBorder="1" applyAlignment="1">
      <alignment horizontal="center" vertical="center"/>
    </xf>
    <xf numFmtId="49" fontId="14" fillId="0" borderId="28" xfId="1" applyNumberFormat="1" applyFont="1" applyBorder="1" applyAlignment="1" applyProtection="1">
      <alignment horizontal="center" vertical="center"/>
    </xf>
    <xf numFmtId="164" fontId="18" fillId="3" borderId="27" xfId="0" applyNumberFormat="1" applyFont="1" applyFill="1" applyBorder="1" applyAlignment="1">
      <alignment horizontal="center" vertical="center"/>
    </xf>
    <xf numFmtId="0" fontId="16" fillId="0" borderId="104" xfId="0" applyFont="1" applyBorder="1" applyAlignment="1">
      <alignment vertical="center"/>
    </xf>
    <xf numFmtId="0" fontId="16" fillId="0" borderId="105" xfId="0" applyFont="1" applyBorder="1" applyAlignment="1">
      <alignment vertical="center"/>
    </xf>
    <xf numFmtId="0" fontId="16" fillId="0" borderId="89" xfId="0" applyFont="1" applyBorder="1" applyAlignment="1">
      <alignment vertical="center"/>
    </xf>
    <xf numFmtId="0" fontId="17" fillId="0" borderId="104" xfId="0" applyFont="1" applyBorder="1" applyAlignment="1">
      <alignment vertical="center"/>
    </xf>
    <xf numFmtId="0" fontId="17" fillId="0" borderId="105" xfId="0" applyFont="1" applyBorder="1" applyAlignment="1">
      <alignment vertical="center"/>
    </xf>
    <xf numFmtId="0" fontId="17" fillId="0" borderId="89" xfId="0" applyFont="1" applyBorder="1" applyAlignment="1">
      <alignment vertical="center"/>
    </xf>
    <xf numFmtId="0" fontId="18" fillId="0" borderId="104" xfId="0" applyFont="1" applyBorder="1"/>
    <xf numFmtId="0" fontId="18" fillId="0" borderId="105" xfId="0" applyFont="1" applyBorder="1"/>
    <xf numFmtId="0" fontId="18" fillId="0" borderId="89" xfId="0" applyFont="1" applyBorder="1" applyAlignment="1">
      <alignment horizontal="center" vertical="center"/>
    </xf>
    <xf numFmtId="0" fontId="17" fillId="0" borderId="106" xfId="0" applyFont="1" applyBorder="1" applyAlignment="1">
      <alignment horizontal="center"/>
    </xf>
    <xf numFmtId="0" fontId="18" fillId="3" borderId="89" xfId="0" applyFont="1" applyFill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14" fillId="0" borderId="108" xfId="0" applyFont="1" applyBorder="1" applyAlignment="1">
      <alignment horizontal="center" vertical="center"/>
    </xf>
    <xf numFmtId="49" fontId="14" fillId="0" borderId="105" xfId="1" applyNumberFormat="1" applyFont="1" applyBorder="1" applyAlignment="1" applyProtection="1">
      <alignment horizontal="center" vertical="center"/>
    </xf>
    <xf numFmtId="49" fontId="14" fillId="0" borderId="107" xfId="1" applyNumberFormat="1" applyFont="1" applyBorder="1" applyAlignment="1" applyProtection="1">
      <alignment horizontal="center" vertical="center"/>
    </xf>
    <xf numFmtId="0" fontId="18" fillId="5" borderId="110" xfId="0" applyFont="1" applyFill="1" applyBorder="1" applyAlignment="1">
      <alignment horizontal="center" vertical="center"/>
    </xf>
    <xf numFmtId="164" fontId="39" fillId="3" borderId="36" xfId="1" applyFont="1" applyFill="1" applyBorder="1" applyAlignment="1" applyProtection="1">
      <alignment horizontal="right" vertical="center"/>
    </xf>
    <xf numFmtId="164" fontId="40" fillId="2" borderId="28" xfId="1" applyFont="1" applyFill="1" applyBorder="1" applyAlignment="1" applyProtection="1">
      <alignment horizontal="center" vertical="center" wrapText="1"/>
    </xf>
    <xf numFmtId="164" fontId="41" fillId="6" borderId="37" xfId="1" applyFont="1" applyFill="1" applyBorder="1" applyAlignment="1" applyProtection="1">
      <alignment horizontal="right" vertical="center"/>
    </xf>
    <xf numFmtId="164" fontId="41" fillId="6" borderId="107" xfId="1" applyFont="1" applyFill="1" applyBorder="1" applyAlignment="1" applyProtection="1">
      <alignment horizontal="right" vertical="center"/>
    </xf>
    <xf numFmtId="164" fontId="41" fillId="6" borderId="98" xfId="1" applyFont="1" applyFill="1" applyBorder="1" applyAlignment="1" applyProtection="1">
      <alignment horizontal="right" vertical="center"/>
    </xf>
    <xf numFmtId="164" fontId="41" fillId="6" borderId="28" xfId="1" applyFont="1" applyFill="1" applyBorder="1" applyAlignment="1" applyProtection="1">
      <alignment horizontal="right" vertical="center"/>
    </xf>
    <xf numFmtId="0" fontId="14" fillId="0" borderId="97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167" fontId="14" fillId="0" borderId="34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164" fontId="39" fillId="3" borderId="37" xfId="1" applyFont="1" applyFill="1" applyBorder="1" applyAlignment="1" applyProtection="1">
      <alignment horizontal="right" vertical="center"/>
    </xf>
    <xf numFmtId="164" fontId="39" fillId="3" borderId="111" xfId="1" applyFont="1" applyFill="1" applyBorder="1" applyAlignment="1" applyProtection="1">
      <alignment horizontal="right" vertical="center"/>
    </xf>
    <xf numFmtId="164" fontId="17" fillId="6" borderId="37" xfId="0" applyNumberFormat="1" applyFont="1" applyFill="1" applyBorder="1" applyAlignment="1">
      <alignment horizontal="center" vertical="center"/>
    </xf>
    <xf numFmtId="164" fontId="18" fillId="3" borderId="112" xfId="0" applyNumberFormat="1" applyFont="1" applyFill="1" applyBorder="1" applyAlignment="1">
      <alignment horizontal="center" vertical="center"/>
    </xf>
    <xf numFmtId="164" fontId="42" fillId="6" borderId="37" xfId="0" applyNumberFormat="1" applyFont="1" applyFill="1" applyBorder="1" applyAlignment="1">
      <alignment horizontal="right" vertical="center"/>
    </xf>
    <xf numFmtId="164" fontId="39" fillId="3" borderId="36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2" fontId="4" fillId="7" borderId="18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34" fillId="4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2" fontId="4" fillId="7" borderId="15" xfId="0" applyNumberFormat="1" applyFont="1" applyFill="1" applyBorder="1" applyAlignment="1">
      <alignment horizontal="center" vertical="center"/>
    </xf>
    <xf numFmtId="165" fontId="4" fillId="7" borderId="15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right" vertical="center"/>
    </xf>
    <xf numFmtId="0" fontId="3" fillId="10" borderId="101" xfId="0" applyFont="1" applyFill="1" applyBorder="1" applyAlignment="1">
      <alignment horizontal="center" vertical="center" wrapText="1"/>
    </xf>
    <xf numFmtId="0" fontId="3" fillId="10" borderId="102" xfId="0" applyFont="1" applyFill="1" applyBorder="1" applyAlignment="1">
      <alignment horizontal="center" vertical="center" wrapText="1"/>
    </xf>
    <xf numFmtId="0" fontId="3" fillId="10" borderId="103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right" vertical="center"/>
    </xf>
    <xf numFmtId="2" fontId="4" fillId="7" borderId="22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7" xfId="0" applyFont="1" applyFill="1" applyBorder="1" applyAlignment="1">
      <alignment horizontal="center" vertical="center"/>
    </xf>
    <xf numFmtId="0" fontId="3" fillId="2" borderId="87" xfId="0" applyFont="1" applyFill="1" applyBorder="1" applyAlignment="1">
      <alignment horizontal="center" vertical="center"/>
    </xf>
    <xf numFmtId="0" fontId="37" fillId="2" borderId="88" xfId="0" applyFont="1" applyFill="1" applyBorder="1" applyAlignment="1">
      <alignment horizontal="center" vertical="center"/>
    </xf>
    <xf numFmtId="0" fontId="37" fillId="2" borderId="87" xfId="0" applyFont="1" applyFill="1" applyBorder="1" applyAlignment="1">
      <alignment horizontal="center" vertical="center"/>
    </xf>
    <xf numFmtId="0" fontId="3" fillId="2" borderId="88" xfId="0" applyFont="1" applyFill="1" applyBorder="1" applyAlignment="1">
      <alignment horizontal="center" vertical="center"/>
    </xf>
    <xf numFmtId="0" fontId="20" fillId="10" borderId="62" xfId="5" applyFont="1" applyFill="1" applyBorder="1" applyAlignment="1">
      <alignment horizontal="center" vertical="center"/>
    </xf>
    <xf numFmtId="0" fontId="20" fillId="10" borderId="63" xfId="5" applyFont="1" applyFill="1" applyBorder="1" applyAlignment="1">
      <alignment horizontal="center" vertical="center"/>
    </xf>
    <xf numFmtId="0" fontId="20" fillId="10" borderId="64" xfId="5" applyFont="1" applyFill="1" applyBorder="1" applyAlignment="1">
      <alignment horizontal="center" vertical="center"/>
    </xf>
    <xf numFmtId="0" fontId="20" fillId="11" borderId="52" xfId="5" applyFont="1" applyFill="1" applyBorder="1" applyAlignment="1">
      <alignment horizontal="center" vertical="center"/>
    </xf>
    <xf numFmtId="0" fontId="20" fillId="11" borderId="58" xfId="5" applyFont="1" applyFill="1" applyBorder="1" applyAlignment="1">
      <alignment horizontal="center" vertical="center"/>
    </xf>
    <xf numFmtId="43" fontId="1" fillId="12" borderId="51" xfId="5" applyNumberFormat="1" applyFill="1" applyBorder="1" applyAlignment="1">
      <alignment horizontal="center" vertical="center"/>
    </xf>
    <xf numFmtId="43" fontId="1" fillId="12" borderId="57" xfId="5" applyNumberFormat="1" applyFill="1" applyBorder="1" applyAlignment="1">
      <alignment horizontal="center" vertical="center"/>
    </xf>
    <xf numFmtId="43" fontId="20" fillId="9" borderId="53" xfId="5" applyNumberFormat="1" applyFont="1" applyFill="1" applyBorder="1" applyAlignment="1">
      <alignment horizontal="center" vertical="center"/>
    </xf>
    <xf numFmtId="43" fontId="20" fillId="9" borderId="59" xfId="5" applyNumberFormat="1" applyFont="1" applyFill="1" applyBorder="1" applyAlignment="1">
      <alignment horizontal="center" vertical="center"/>
    </xf>
    <xf numFmtId="0" fontId="20" fillId="11" borderId="50" xfId="5" applyFont="1" applyFill="1" applyBorder="1" applyAlignment="1">
      <alignment horizontal="center" vertical="center"/>
    </xf>
    <xf numFmtId="0" fontId="20" fillId="11" borderId="40" xfId="5" applyFont="1" applyFill="1" applyBorder="1" applyAlignment="1">
      <alignment horizontal="center" vertical="center"/>
    </xf>
    <xf numFmtId="0" fontId="20" fillId="11" borderId="51" xfId="5" applyFont="1" applyFill="1" applyBorder="1" applyAlignment="1">
      <alignment horizontal="center" vertical="center"/>
    </xf>
    <xf numFmtId="0" fontId="20" fillId="11" borderId="57" xfId="5" applyFont="1" applyFill="1" applyBorder="1" applyAlignment="1">
      <alignment horizontal="center" vertical="center"/>
    </xf>
    <xf numFmtId="0" fontId="20" fillId="10" borderId="44" xfId="5" applyFont="1" applyFill="1" applyBorder="1" applyAlignment="1">
      <alignment horizontal="center" vertical="center"/>
    </xf>
    <xf numFmtId="0" fontId="20" fillId="10" borderId="45" xfId="5" applyFont="1" applyFill="1" applyBorder="1" applyAlignment="1">
      <alignment horizontal="center" vertical="center"/>
    </xf>
    <xf numFmtId="0" fontId="20" fillId="10" borderId="46" xfId="5" applyFont="1" applyFill="1" applyBorder="1" applyAlignment="1">
      <alignment horizontal="center" vertical="center"/>
    </xf>
    <xf numFmtId="0" fontId="1" fillId="0" borderId="0" xfId="5" applyAlignment="1">
      <alignment horizontal="center" vertical="center" wrapText="1"/>
    </xf>
    <xf numFmtId="0" fontId="1" fillId="0" borderId="1" xfId="5" applyBorder="1" applyAlignment="1">
      <alignment horizontal="center" vertical="center" wrapText="1"/>
    </xf>
    <xf numFmtId="0" fontId="21" fillId="9" borderId="35" xfId="5" applyFont="1" applyFill="1" applyBorder="1" applyAlignment="1">
      <alignment horizontal="center" vertical="center"/>
    </xf>
    <xf numFmtId="0" fontId="21" fillId="9" borderId="47" xfId="5" applyFont="1" applyFill="1" applyBorder="1" applyAlignment="1">
      <alignment horizontal="center" vertical="center"/>
    </xf>
    <xf numFmtId="0" fontId="21" fillId="9" borderId="48" xfId="5" applyFont="1" applyFill="1" applyBorder="1" applyAlignment="1">
      <alignment horizontal="center" vertical="center"/>
    </xf>
    <xf numFmtId="0" fontId="29" fillId="13" borderId="3" xfId="5" applyFont="1" applyFill="1" applyBorder="1" applyAlignment="1">
      <alignment horizontal="center" vertical="center"/>
    </xf>
    <xf numFmtId="0" fontId="29" fillId="13" borderId="14" xfId="5" applyFont="1" applyFill="1" applyBorder="1" applyAlignment="1">
      <alignment horizontal="center" vertical="center"/>
    </xf>
    <xf numFmtId="0" fontId="29" fillId="13" borderId="60" xfId="5" applyFont="1" applyFill="1" applyBorder="1" applyAlignment="1">
      <alignment horizontal="center" vertical="center"/>
    </xf>
    <xf numFmtId="0" fontId="20" fillId="13" borderId="61" xfId="5" applyFont="1" applyFill="1" applyBorder="1" applyAlignment="1">
      <alignment horizontal="center" vertical="center"/>
    </xf>
    <xf numFmtId="0" fontId="20" fillId="13" borderId="11" xfId="5" applyFont="1" applyFill="1" applyBorder="1" applyAlignment="1">
      <alignment horizontal="center" vertical="center"/>
    </xf>
    <xf numFmtId="0" fontId="20" fillId="13" borderId="3" xfId="5" applyFont="1" applyFill="1" applyBorder="1" applyAlignment="1">
      <alignment horizontal="center" vertical="center"/>
    </xf>
    <xf numFmtId="0" fontId="20" fillId="13" borderId="12" xfId="5" applyFont="1" applyFill="1" applyBorder="1" applyAlignment="1">
      <alignment horizontal="center" vertical="center"/>
    </xf>
    <xf numFmtId="0" fontId="20" fillId="13" borderId="14" xfId="5" applyFont="1" applyFill="1" applyBorder="1" applyAlignment="1">
      <alignment horizontal="center" vertical="center"/>
    </xf>
    <xf numFmtId="0" fontId="20" fillId="13" borderId="60" xfId="5" applyFont="1" applyFill="1" applyBorder="1" applyAlignment="1">
      <alignment horizontal="center" vertical="center"/>
    </xf>
    <xf numFmtId="0" fontId="20" fillId="0" borderId="0" xfId="5" applyFont="1" applyAlignment="1">
      <alignment horizontal="center" vertical="center" wrapText="1"/>
    </xf>
    <xf numFmtId="0" fontId="20" fillId="0" borderId="1" xfId="5" applyFont="1" applyBorder="1" applyAlignment="1">
      <alignment horizontal="center" vertical="center" wrapText="1"/>
    </xf>
    <xf numFmtId="0" fontId="21" fillId="9" borderId="41" xfId="5" applyFont="1" applyFill="1" applyBorder="1" applyAlignment="1">
      <alignment horizontal="center" vertical="center"/>
    </xf>
    <xf numFmtId="0" fontId="21" fillId="9" borderId="42" xfId="5" applyFont="1" applyFill="1" applyBorder="1" applyAlignment="1">
      <alignment horizontal="center" vertical="center"/>
    </xf>
    <xf numFmtId="0" fontId="21" fillId="9" borderId="43" xfId="5" applyFont="1" applyFill="1" applyBorder="1" applyAlignment="1">
      <alignment horizontal="center" vertical="center"/>
    </xf>
    <xf numFmtId="0" fontId="1" fillId="0" borderId="0" xfId="5" applyAlignment="1">
      <alignment horizontal="right" vertical="center"/>
    </xf>
    <xf numFmtId="0" fontId="21" fillId="9" borderId="54" xfId="5" applyFont="1" applyFill="1" applyBorder="1" applyAlignment="1">
      <alignment horizontal="center" vertical="center"/>
    </xf>
    <xf numFmtId="0" fontId="21" fillId="9" borderId="55" xfId="5" applyFont="1" applyFill="1" applyBorder="1" applyAlignment="1">
      <alignment horizontal="center" vertical="center"/>
    </xf>
    <xf numFmtId="0" fontId="21" fillId="9" borderId="56" xfId="5" applyFont="1" applyFill="1" applyBorder="1" applyAlignment="1">
      <alignment horizontal="center" vertical="center"/>
    </xf>
    <xf numFmtId="0" fontId="24" fillId="0" borderId="0" xfId="5" applyFont="1" applyAlignment="1">
      <alignment horizontal="center" vertical="center"/>
    </xf>
    <xf numFmtId="0" fontId="25" fillId="0" borderId="0" xfId="3" applyBorder="1" applyAlignment="1">
      <alignment horizontal="center" vertical="center" wrapText="1"/>
    </xf>
    <xf numFmtId="0" fontId="23" fillId="13" borderId="14" xfId="5" applyFont="1" applyFill="1" applyBorder="1" applyAlignment="1">
      <alignment horizontal="center" vertical="center" wrapText="1"/>
    </xf>
    <xf numFmtId="0" fontId="23" fillId="13" borderId="21" xfId="5" applyFont="1" applyFill="1" applyBorder="1" applyAlignment="1">
      <alignment horizontal="center" vertical="center" wrapText="1"/>
    </xf>
    <xf numFmtId="0" fontId="18" fillId="8" borderId="38" xfId="1" applyNumberFormat="1" applyFont="1" applyFill="1" applyBorder="1" applyAlignment="1" applyProtection="1">
      <alignment horizontal="center" vertical="center"/>
    </xf>
    <xf numFmtId="0" fontId="18" fillId="8" borderId="109" xfId="1" applyNumberFormat="1" applyFont="1" applyFill="1" applyBorder="1" applyAlignment="1" applyProtection="1">
      <alignment horizontal="center" vertical="center"/>
    </xf>
    <xf numFmtId="0" fontId="18" fillId="8" borderId="99" xfId="1" applyNumberFormat="1" applyFont="1" applyFill="1" applyBorder="1" applyAlignment="1" applyProtection="1">
      <alignment horizontal="center" vertical="center"/>
    </xf>
    <xf numFmtId="0" fontId="18" fillId="8" borderId="93" xfId="1" applyNumberFormat="1" applyFont="1" applyFill="1" applyBorder="1" applyAlignment="1" applyProtection="1">
      <alignment horizontal="center" vertical="center"/>
    </xf>
    <xf numFmtId="0" fontId="43" fillId="14" borderId="32" xfId="0" applyFont="1" applyFill="1" applyBorder="1" applyAlignment="1">
      <alignment vertical="center"/>
    </xf>
    <xf numFmtId="0" fontId="43" fillId="14" borderId="33" xfId="0" applyFont="1" applyFill="1" applyBorder="1" applyAlignment="1">
      <alignment vertical="center"/>
    </xf>
    <xf numFmtId="0" fontId="44" fillId="14" borderId="32" xfId="0" applyFont="1" applyFill="1" applyBorder="1"/>
    <xf numFmtId="0" fontId="44" fillId="14" borderId="33" xfId="0" applyFont="1" applyFill="1" applyBorder="1"/>
    <xf numFmtId="0" fontId="44" fillId="14" borderId="34" xfId="0" applyFont="1" applyFill="1" applyBorder="1" applyAlignment="1">
      <alignment horizontal="center" vertical="center"/>
    </xf>
    <xf numFmtId="0" fontId="43" fillId="14" borderId="35" xfId="0" applyFont="1" applyFill="1" applyBorder="1" applyAlignment="1">
      <alignment horizontal="center"/>
    </xf>
    <xf numFmtId="0" fontId="44" fillId="15" borderId="34" xfId="0" applyFont="1" applyFill="1" applyBorder="1" applyAlignment="1">
      <alignment horizontal="center" vertical="center"/>
    </xf>
    <xf numFmtId="0" fontId="45" fillId="14" borderId="32" xfId="0" applyFont="1" applyFill="1" applyBorder="1" applyAlignment="1">
      <alignment horizontal="center" vertical="center"/>
    </xf>
    <xf numFmtId="0" fontId="45" fillId="14" borderId="36" xfId="0" applyFont="1" applyFill="1" applyBorder="1" applyAlignment="1">
      <alignment horizontal="center" vertical="center"/>
    </xf>
    <xf numFmtId="0" fontId="45" fillId="14" borderId="34" xfId="0" applyFont="1" applyFill="1" applyBorder="1" applyAlignment="1">
      <alignment horizontal="center" vertical="center"/>
    </xf>
    <xf numFmtId="49" fontId="45" fillId="14" borderId="37" xfId="1" applyNumberFormat="1" applyFont="1" applyFill="1" applyBorder="1" applyAlignment="1" applyProtection="1">
      <alignment horizontal="center" vertical="center"/>
    </xf>
    <xf numFmtId="164" fontId="43" fillId="16" borderId="37" xfId="1" applyFont="1" applyFill="1" applyBorder="1" applyAlignment="1" applyProtection="1">
      <alignment horizontal="right" vertical="center"/>
    </xf>
    <xf numFmtId="164" fontId="44" fillId="15" borderId="36" xfId="1" applyFont="1" applyFill="1" applyBorder="1" applyAlignment="1" applyProtection="1">
      <alignment horizontal="right" vertical="center"/>
    </xf>
    <xf numFmtId="0" fontId="44" fillId="17" borderId="39" xfId="0" applyFont="1" applyFill="1" applyBorder="1" applyAlignment="1">
      <alignment horizontal="center" vertical="center"/>
    </xf>
    <xf numFmtId="164" fontId="43" fillId="16" borderId="36" xfId="0" applyNumberFormat="1" applyFont="1" applyFill="1" applyBorder="1" applyAlignment="1">
      <alignment horizontal="center" vertical="center"/>
    </xf>
    <xf numFmtId="164" fontId="44" fillId="15" borderId="34" xfId="0" applyNumberFormat="1" applyFont="1" applyFill="1" applyBorder="1" applyAlignment="1">
      <alignment horizontal="center" vertical="center"/>
    </xf>
  </cellXfs>
  <cellStyles count="7">
    <cellStyle name="Komma" xfId="1" builtinId="3"/>
    <cellStyle name="Komma 2" xfId="4" xr:uid="{7DE93B80-0975-9844-A7D0-7F965CFF4371}"/>
    <cellStyle name="Komma 3" xfId="6" xr:uid="{DD62223C-73F5-B04B-BEE0-A7DC7581F8EB}"/>
    <cellStyle name="Link 2" xfId="3" xr:uid="{85C30055-323A-8F43-A3F3-71BD555D54A4}"/>
    <cellStyle name="Standard" xfId="0" builtinId="0"/>
    <cellStyle name="Standard 2" xfId="2" xr:uid="{A5D32787-5335-9C4D-9DED-7F716C088E36}"/>
    <cellStyle name="Standard 3" xfId="5" xr:uid="{4BE04163-C2B4-C44B-BC20-4480978905B9}"/>
  </cellStyles>
  <dxfs count="2">
    <dxf>
      <font>
        <b/>
        <i/>
      </font>
    </dxf>
    <dxf>
      <font>
        <b val="0"/>
        <i val="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g"/><Relationship Id="rId3" Type="http://schemas.openxmlformats.org/officeDocument/2006/relationships/image" Target="../media/image5.jpeg"/><Relationship Id="rId7" Type="http://schemas.openxmlformats.org/officeDocument/2006/relationships/image" Target="../media/image9.jp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1.wmf"/><Relationship Id="rId6" Type="http://schemas.openxmlformats.org/officeDocument/2006/relationships/image" Target="../media/image8.jp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308501</xdr:colOff>
      <xdr:row>1</xdr:row>
      <xdr:rowOff>140231</xdr:rowOff>
    </xdr:from>
    <xdr:to>
      <xdr:col>6</xdr:col>
      <xdr:colOff>895113</xdr:colOff>
      <xdr:row>2</xdr:row>
      <xdr:rowOff>289992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08501" y="355891"/>
          <a:ext cx="2994820" cy="521176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70</xdr:row>
      <xdr:rowOff>43052</xdr:rowOff>
    </xdr:from>
    <xdr:to>
      <xdr:col>24</xdr:col>
      <xdr:colOff>0</xdr:colOff>
      <xdr:row>95</xdr:row>
      <xdr:rowOff>80261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199F382F-7EBA-3C4D-B0A1-59F6ABF9F532}"/>
            </a:ext>
          </a:extLst>
        </xdr:cNvPr>
        <xdr:cNvGrpSpPr/>
      </xdr:nvGrpSpPr>
      <xdr:grpSpPr>
        <a:xfrm>
          <a:off x="0" y="13276452"/>
          <a:ext cx="15722600" cy="4799709"/>
          <a:chOff x="1" y="673100"/>
          <a:chExt cx="18893281" cy="4443984"/>
        </a:xfrm>
      </xdr:grpSpPr>
      <xdr:pic>
        <xdr:nvPicPr>
          <xdr:cNvPr id="7" name="Grafik 6">
            <a:extLst>
              <a:ext uri="{FF2B5EF4-FFF2-40B4-BE49-F238E27FC236}">
                <a16:creationId xmlns:a16="http://schemas.microsoft.com/office/drawing/2014/main" id="{0ABA3383-2BB3-1F41-EE10-1C7FBB99B9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673100"/>
            <a:ext cx="18893281" cy="4443984"/>
          </a:xfrm>
          <a:prstGeom prst="rect">
            <a:avLst/>
          </a:prstGeom>
        </xdr:spPr>
      </xdr:pic>
      <xdr:pic>
        <xdr:nvPicPr>
          <xdr:cNvPr id="8" name="Grafik 7">
            <a:extLst>
              <a:ext uri="{FF2B5EF4-FFF2-40B4-BE49-F238E27FC236}">
                <a16:creationId xmlns:a16="http://schemas.microsoft.com/office/drawing/2014/main" id="{6AB3D8BB-63EB-B20A-1E1F-90178F359D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70200" y="1397000"/>
            <a:ext cx="3119237" cy="361009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199779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6B37FCE4-92A4-A746-B61F-BA1476270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64826"/>
          <a:ext cx="2999949" cy="51915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FE0761F2-572E-544F-9C2D-6E6282E2A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5396" y="2884055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F2BC6348-7B8A-DE41-AC9F-65C0F6E27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06" y="5006273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D4741BFC-F606-C64D-9835-879FCBF6C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10" y="7168951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9DE01741-9F55-5E4D-9A9F-A6EE4CBE6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4962" y="9568047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12</xdr:row>
      <xdr:rowOff>32617</xdr:rowOff>
    </xdr:from>
    <xdr:to>
      <xdr:col>4</xdr:col>
      <xdr:colOff>1682181</xdr:colOff>
      <xdr:row>12</xdr:row>
      <xdr:rowOff>2127663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CA5D6A2E-E9F1-9C41-8C95-330F3C919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3446" y="118436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13</xdr:row>
      <xdr:rowOff>82468</xdr:rowOff>
    </xdr:from>
    <xdr:to>
      <xdr:col>4</xdr:col>
      <xdr:colOff>1658801</xdr:colOff>
      <xdr:row>13</xdr:row>
      <xdr:rowOff>2111168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C8B2439F-E199-C24F-968B-9379B859E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9159" y="140651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14</xdr:row>
      <xdr:rowOff>49482</xdr:rowOff>
    </xdr:from>
    <xdr:to>
      <xdr:col>4</xdr:col>
      <xdr:colOff>1660161</xdr:colOff>
      <xdr:row>14</xdr:row>
      <xdr:rowOff>2122879</xdr:rowOff>
    </xdr:to>
    <xdr:pic>
      <xdr:nvPicPr>
        <xdr:cNvPr id="9" name="Picture 10">
          <a:extLst>
            <a:ext uri="{FF2B5EF4-FFF2-40B4-BE49-F238E27FC236}">
              <a16:creationId xmlns:a16="http://schemas.microsoft.com/office/drawing/2014/main" id="{E2A74ED8-3021-494B-8612-1FFD10EAB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7445" y="162038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15</xdr:row>
      <xdr:rowOff>85131</xdr:rowOff>
    </xdr:from>
    <xdr:to>
      <xdr:col>4</xdr:col>
      <xdr:colOff>1661716</xdr:colOff>
      <xdr:row>15</xdr:row>
      <xdr:rowOff>2107941</xdr:rowOff>
    </xdr:to>
    <xdr:pic>
      <xdr:nvPicPr>
        <xdr:cNvPr id="10" name="Picture 11">
          <a:extLst>
            <a:ext uri="{FF2B5EF4-FFF2-40B4-BE49-F238E27FC236}">
              <a16:creationId xmlns:a16="http://schemas.microsoft.com/office/drawing/2014/main" id="{848B75F9-8CDE-DB4D-9C9B-91E0C15B2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432" y="184112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16</xdr:row>
      <xdr:rowOff>152011</xdr:rowOff>
    </xdr:from>
    <xdr:to>
      <xdr:col>4</xdr:col>
      <xdr:colOff>1630477</xdr:colOff>
      <xdr:row>16</xdr:row>
      <xdr:rowOff>2325584</xdr:rowOff>
    </xdr:to>
    <xdr:pic>
      <xdr:nvPicPr>
        <xdr:cNvPr id="11" name="Picture 12">
          <a:extLst>
            <a:ext uri="{FF2B5EF4-FFF2-40B4-BE49-F238E27FC236}">
              <a16:creationId xmlns:a16="http://schemas.microsoft.com/office/drawing/2014/main" id="{A12EDFEE-76C0-6347-9B28-8FFF504C7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928" y="206498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18</xdr:row>
      <xdr:rowOff>82467</xdr:rowOff>
    </xdr:from>
    <xdr:to>
      <xdr:col>4</xdr:col>
      <xdr:colOff>1623717</xdr:colOff>
      <xdr:row>18</xdr:row>
      <xdr:rowOff>2134467</xdr:rowOff>
    </xdr:to>
    <xdr:pic>
      <xdr:nvPicPr>
        <xdr:cNvPr id="12" name="Picture 13">
          <a:extLst>
            <a:ext uri="{FF2B5EF4-FFF2-40B4-BE49-F238E27FC236}">
              <a16:creationId xmlns:a16="http://schemas.microsoft.com/office/drawing/2014/main" id="{83601A95-C3DC-D64E-B713-2150BE5242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57217" y="251522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17</xdr:row>
      <xdr:rowOff>182559</xdr:rowOff>
    </xdr:from>
    <xdr:to>
      <xdr:col>4</xdr:col>
      <xdr:colOff>1642013</xdr:colOff>
      <xdr:row>17</xdr:row>
      <xdr:rowOff>2090559</xdr:rowOff>
    </xdr:to>
    <xdr:pic>
      <xdr:nvPicPr>
        <xdr:cNvPr id="13" name="Picture 14">
          <a:extLst>
            <a:ext uri="{FF2B5EF4-FFF2-40B4-BE49-F238E27FC236}">
              <a16:creationId xmlns:a16="http://schemas.microsoft.com/office/drawing/2014/main" id="{7B83D2D6-2B36-E94A-8663-F26F18C6DB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29941" y="230806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A69"/>
  <sheetViews>
    <sheetView showGridLines="0" tabSelected="1" topLeftCell="D1" zoomScaleNormal="80" workbookViewId="0">
      <selection activeCell="J2" sqref="J2:O2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customWidth="1"/>
    <col min="6" max="6" width="18.5" style="1" hidden="1" customWidth="1" outlineLevel="1"/>
    <col min="7" max="7" width="17.1640625" style="2" customWidth="1" collapsed="1"/>
    <col min="8" max="8" width="34.83203125" style="2" customWidth="1"/>
    <col min="9" max="9" width="0.1640625" style="1" hidden="1" customWidth="1" outlineLevel="1"/>
    <col min="10" max="10" width="8.6640625" style="3" customWidth="1" collapsed="1"/>
    <col min="11" max="11" width="9.6640625" style="4" customWidth="1"/>
    <col min="12" max="12" width="9.6640625" style="3" customWidth="1"/>
    <col min="13" max="13" width="10.83203125" style="5" customWidth="1"/>
    <col min="14" max="14" width="8" style="5" customWidth="1"/>
    <col min="15" max="15" width="9.1640625" style="5" customWidth="1"/>
    <col min="16" max="16" width="18.6640625" style="5" hidden="1" customWidth="1" outlineLevel="1"/>
    <col min="17" max="17" width="10" style="6" hidden="1" customWidth="1" outlineLevel="1"/>
    <col min="18" max="18" width="10" style="6" customWidth="1" collapsed="1"/>
    <col min="19" max="19" width="10.1640625" style="7" customWidth="1"/>
    <col min="20" max="20" width="16.1640625" style="8" customWidth="1"/>
    <col min="21" max="21" width="25.33203125" style="2" hidden="1" customWidth="1" outlineLevel="1"/>
    <col min="22" max="22" width="7" style="9" customWidth="1" collapsed="1"/>
    <col min="23" max="23" width="11.5" style="9" customWidth="1"/>
    <col min="24" max="24" width="11.83203125" style="9" customWidth="1"/>
    <col min="618" max="1016" width="10.5" customWidth="1"/>
  </cols>
  <sheetData>
    <row r="1" spans="1:1015" ht="17" thickBot="1" x14ac:dyDescent="0.25"/>
    <row r="2" spans="1:1015" ht="29" customHeight="1" x14ac:dyDescent="0.2">
      <c r="G2" s="87"/>
      <c r="H2" s="10" t="s">
        <v>1</v>
      </c>
      <c r="I2" s="11"/>
      <c r="J2" s="220"/>
      <c r="K2" s="221"/>
      <c r="L2" s="221"/>
      <c r="M2" s="221"/>
      <c r="N2" s="221"/>
      <c r="O2" s="221"/>
      <c r="V2" s="225" t="s">
        <v>2</v>
      </c>
      <c r="W2" s="226"/>
      <c r="X2" s="226"/>
    </row>
    <row r="3" spans="1:1015" ht="37" customHeight="1" thickBot="1" x14ac:dyDescent="0.25">
      <c r="G3" s="87"/>
      <c r="H3" s="12" t="s">
        <v>3</v>
      </c>
      <c r="I3" s="13"/>
      <c r="J3" s="227"/>
      <c r="K3" s="227"/>
      <c r="L3" s="227"/>
      <c r="M3" s="227"/>
      <c r="N3" s="227"/>
      <c r="O3" s="227"/>
      <c r="V3" s="66" t="s">
        <v>4</v>
      </c>
      <c r="W3" s="73" t="s">
        <v>94</v>
      </c>
      <c r="X3" s="74" t="s">
        <v>95</v>
      </c>
    </row>
    <row r="4" spans="1:1015" ht="28" customHeight="1" x14ac:dyDescent="0.2">
      <c r="D4" s="218" t="s">
        <v>220</v>
      </c>
      <c r="E4" s="218"/>
      <c r="F4" s="218"/>
      <c r="G4" s="219"/>
      <c r="H4" s="14" t="s">
        <v>7</v>
      </c>
      <c r="I4" s="13"/>
      <c r="J4" s="227"/>
      <c r="K4" s="227"/>
      <c r="L4" s="227"/>
      <c r="M4" s="227"/>
      <c r="N4" s="227"/>
      <c r="O4" s="227"/>
      <c r="T4" s="67" t="s">
        <v>43</v>
      </c>
      <c r="U4" s="68"/>
      <c r="V4" s="75">
        <f>SUMIF(R15:R534,"D",V15:V534)</f>
        <v>0</v>
      </c>
      <c r="W4" s="76">
        <f>SUMIF(R15:R534,"D",W15:W534)</f>
        <v>0</v>
      </c>
      <c r="X4" s="77">
        <f>SUMIF(R15:R534,"D",X15:X534)</f>
        <v>0</v>
      </c>
    </row>
    <row r="5" spans="1:1015" ht="32" customHeight="1" thickBot="1" x14ac:dyDescent="0.25">
      <c r="D5" s="217" t="s">
        <v>228</v>
      </c>
      <c r="E5" s="217"/>
      <c r="F5" s="217"/>
      <c r="G5" s="217"/>
      <c r="H5" s="15" t="s">
        <v>8</v>
      </c>
      <c r="I5" s="16"/>
      <c r="J5" s="228"/>
      <c r="K5" s="228"/>
      <c r="L5" s="228"/>
      <c r="M5" s="228"/>
      <c r="N5" s="228"/>
      <c r="O5" s="228"/>
      <c r="T5" s="69" t="s">
        <v>41</v>
      </c>
      <c r="U5" s="70"/>
      <c r="V5" s="78">
        <f>SUMIF(R15:R534,"U",V15:V534)</f>
        <v>0</v>
      </c>
      <c r="W5" s="79">
        <f>SUMIF(R15:R534,"U",W15:W534)</f>
        <v>0</v>
      </c>
      <c r="X5" s="80">
        <f>SUMIF(R15:R534,"U",X15:X534)</f>
        <v>0</v>
      </c>
    </row>
    <row r="6" spans="1:1015" ht="32" customHeight="1" thickBot="1" x14ac:dyDescent="0.25">
      <c r="D6" s="217" t="s">
        <v>0</v>
      </c>
      <c r="E6" s="217"/>
      <c r="F6" s="217"/>
      <c r="G6" s="217"/>
      <c r="H6" s="233" t="s">
        <v>227</v>
      </c>
      <c r="I6" s="234"/>
      <c r="J6" s="234"/>
      <c r="K6" s="234"/>
      <c r="L6" s="234"/>
      <c r="M6" s="234"/>
      <c r="N6" s="234"/>
      <c r="O6" s="235"/>
      <c r="T6" s="71" t="s">
        <v>42</v>
      </c>
      <c r="U6" s="72"/>
      <c r="V6" s="81">
        <f>V4+V5</f>
        <v>0</v>
      </c>
      <c r="W6" s="82">
        <f>W4+W5</f>
        <v>0</v>
      </c>
      <c r="X6" s="83">
        <f>X4+X5</f>
        <v>0</v>
      </c>
    </row>
    <row r="7" spans="1:1015" ht="14" customHeight="1" x14ac:dyDescent="0.2">
      <c r="D7" s="217"/>
      <c r="E7" s="217"/>
      <c r="F7" s="217"/>
      <c r="G7" s="217"/>
      <c r="H7" s="18"/>
      <c r="J7" s="19"/>
      <c r="U7" s="20"/>
    </row>
    <row r="8" spans="1:1015" ht="20" hidden="1" customHeight="1" outlineLevel="1" x14ac:dyDescent="0.2">
      <c r="D8" s="217"/>
      <c r="E8" s="217"/>
      <c r="F8" s="217"/>
      <c r="G8" s="217"/>
      <c r="H8" s="21" t="s">
        <v>9</v>
      </c>
      <c r="I8" s="22"/>
      <c r="J8" s="229"/>
      <c r="K8" s="229"/>
      <c r="L8" s="230"/>
      <c r="M8" s="230"/>
      <c r="N8" s="231"/>
      <c r="O8" s="231"/>
      <c r="U8" s="20"/>
      <c r="V8" s="232" t="s">
        <v>10</v>
      </c>
      <c r="W8" s="232"/>
      <c r="X8" s="23"/>
    </row>
    <row r="9" spans="1:1015" ht="20" hidden="1" customHeight="1" outlineLevel="1" x14ac:dyDescent="0.2">
      <c r="D9" s="217"/>
      <c r="E9" s="217"/>
      <c r="F9" s="217"/>
      <c r="G9" s="217"/>
      <c r="H9" s="24" t="s">
        <v>11</v>
      </c>
      <c r="I9" s="25"/>
      <c r="J9" s="222"/>
      <c r="K9" s="222"/>
      <c r="L9" s="223"/>
      <c r="M9" s="223"/>
      <c r="N9" s="224"/>
      <c r="O9" s="224"/>
      <c r="U9" s="20"/>
      <c r="V9" s="236" t="s">
        <v>12</v>
      </c>
      <c r="W9" s="236"/>
      <c r="X9" s="26">
        <f>W6+X8</f>
        <v>0</v>
      </c>
    </row>
    <row r="10" spans="1:1015" ht="20" hidden="1" customHeight="1" outlineLevel="1" thickBot="1" x14ac:dyDescent="0.25">
      <c r="G10" s="17"/>
      <c r="H10" s="24" t="s">
        <v>13</v>
      </c>
      <c r="I10" s="25"/>
      <c r="J10" s="222"/>
      <c r="K10" s="222"/>
      <c r="L10" s="223"/>
      <c r="M10" s="223"/>
      <c r="N10" s="224"/>
      <c r="O10" s="224"/>
      <c r="U10" s="20"/>
      <c r="V10" s="236" t="s">
        <v>14</v>
      </c>
      <c r="W10" s="236"/>
      <c r="X10" s="27">
        <f>W5*0.2+(X8*0.2)</f>
        <v>0</v>
      </c>
    </row>
    <row r="11" spans="1:1015" ht="20" hidden="1" customHeight="1" outlineLevel="1" thickBot="1" x14ac:dyDescent="0.25">
      <c r="G11" s="17"/>
      <c r="H11" s="28" t="s">
        <v>15</v>
      </c>
      <c r="I11" s="29"/>
      <c r="J11" s="237"/>
      <c r="K11" s="237"/>
      <c r="L11" s="238"/>
      <c r="M11" s="238"/>
      <c r="N11" s="239"/>
      <c r="O11" s="239"/>
      <c r="U11" s="20"/>
      <c r="V11" s="240" t="s">
        <v>16</v>
      </c>
      <c r="W11" s="240"/>
      <c r="X11" s="30">
        <f>X10+X9</f>
        <v>0</v>
      </c>
    </row>
    <row r="12" spans="1:1015" ht="14" customHeight="1" collapsed="1" thickBot="1" x14ac:dyDescent="0.25">
      <c r="G12" s="17"/>
      <c r="H12" s="18"/>
      <c r="J12" s="19"/>
      <c r="U12" s="20"/>
    </row>
    <row r="13" spans="1:1015" s="31" customFormat="1" ht="26.25" customHeight="1" thickBot="1" x14ac:dyDescent="0.25">
      <c r="A13" s="242" t="s">
        <v>18</v>
      </c>
      <c r="B13" s="242"/>
      <c r="C13" s="242"/>
      <c r="D13" s="243" t="s">
        <v>19</v>
      </c>
      <c r="E13" s="243"/>
      <c r="F13" s="243"/>
      <c r="G13" s="244" t="s">
        <v>20</v>
      </c>
      <c r="H13" s="244"/>
      <c r="I13" s="244"/>
      <c r="J13" s="244"/>
      <c r="K13" s="244"/>
      <c r="L13" s="244"/>
      <c r="M13" s="245" t="s">
        <v>110</v>
      </c>
      <c r="N13" s="245"/>
      <c r="O13" s="246"/>
      <c r="P13" s="247" t="s">
        <v>21</v>
      </c>
      <c r="Q13" s="247"/>
      <c r="R13" s="247"/>
      <c r="S13" s="247"/>
      <c r="T13" s="244"/>
      <c r="U13" s="88" t="s">
        <v>22</v>
      </c>
      <c r="V13" s="241" t="s">
        <v>23</v>
      </c>
      <c r="W13" s="241"/>
      <c r="X13" s="241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</row>
    <row r="14" spans="1:1015" s="1" customFormat="1" ht="47" customHeight="1" thickBot="1" x14ac:dyDescent="0.25">
      <c r="A14" s="32" t="s">
        <v>24</v>
      </c>
      <c r="B14" s="33" t="s">
        <v>25</v>
      </c>
      <c r="C14" s="34" t="s">
        <v>26</v>
      </c>
      <c r="D14" s="35" t="s">
        <v>27</v>
      </c>
      <c r="E14" s="36" t="s">
        <v>28</v>
      </c>
      <c r="F14" s="37" t="s">
        <v>29</v>
      </c>
      <c r="G14" s="38" t="s">
        <v>30</v>
      </c>
      <c r="H14" s="39" t="s">
        <v>31</v>
      </c>
      <c r="I14" s="36" t="s">
        <v>32</v>
      </c>
      <c r="J14" s="40" t="s">
        <v>33</v>
      </c>
      <c r="K14" s="41" t="s">
        <v>34</v>
      </c>
      <c r="L14" s="40" t="s">
        <v>4</v>
      </c>
      <c r="M14" s="84" t="s">
        <v>108</v>
      </c>
      <c r="N14" s="85" t="s">
        <v>109</v>
      </c>
      <c r="O14" s="86" t="s">
        <v>221</v>
      </c>
      <c r="P14" s="43" t="s">
        <v>35</v>
      </c>
      <c r="Q14" s="42" t="s">
        <v>36</v>
      </c>
      <c r="R14" s="43" t="s">
        <v>96</v>
      </c>
      <c r="S14" s="201" t="s">
        <v>222</v>
      </c>
      <c r="T14" s="44" t="s">
        <v>37</v>
      </c>
      <c r="U14" s="45"/>
      <c r="V14" s="46" t="s">
        <v>4</v>
      </c>
      <c r="W14" s="47" t="s">
        <v>5</v>
      </c>
      <c r="X14" s="48" t="s">
        <v>6</v>
      </c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</row>
    <row r="15" spans="1:1015" ht="15.75" customHeight="1" x14ac:dyDescent="0.2">
      <c r="A15" s="49" t="s">
        <v>112</v>
      </c>
      <c r="B15" s="50" t="s">
        <v>113</v>
      </c>
      <c r="C15" s="51" t="s">
        <v>114</v>
      </c>
      <c r="D15" s="52" t="s">
        <v>115</v>
      </c>
      <c r="E15" s="53" t="s">
        <v>116</v>
      </c>
      <c r="F15" s="54"/>
      <c r="G15" s="55" t="s">
        <v>117</v>
      </c>
      <c r="H15" s="56" t="s">
        <v>127</v>
      </c>
      <c r="I15" s="53" t="s">
        <v>128</v>
      </c>
      <c r="J15" s="57">
        <v>1998</v>
      </c>
      <c r="K15" s="58">
        <v>0.375</v>
      </c>
      <c r="L15" s="59">
        <v>1</v>
      </c>
      <c r="M15" s="174" t="s">
        <v>216</v>
      </c>
      <c r="N15" s="175"/>
      <c r="O15" s="206"/>
      <c r="P15" s="144" t="s">
        <v>164</v>
      </c>
      <c r="Q15" s="62" t="s">
        <v>165</v>
      </c>
      <c r="R15" s="63" t="s">
        <v>212</v>
      </c>
      <c r="S15" s="202">
        <v>541.66666666666674</v>
      </c>
      <c r="T15" s="200">
        <f>S15*1.2</f>
        <v>650.00000000000011</v>
      </c>
      <c r="U15" s="291">
        <v>1</v>
      </c>
      <c r="V15" s="64"/>
      <c r="W15" s="65">
        <f>V15*S15</f>
        <v>0</v>
      </c>
      <c r="X15" s="180">
        <f>V15*T15</f>
        <v>0</v>
      </c>
    </row>
    <row r="16" spans="1:1015" ht="15.75" customHeight="1" x14ac:dyDescent="0.2">
      <c r="A16" s="49" t="s">
        <v>112</v>
      </c>
      <c r="B16" s="50" t="s">
        <v>113</v>
      </c>
      <c r="C16" s="51" t="s">
        <v>114</v>
      </c>
      <c r="D16" s="295" t="s">
        <v>115</v>
      </c>
      <c r="E16" s="296" t="s">
        <v>116</v>
      </c>
      <c r="F16" s="54"/>
      <c r="G16" s="297" t="s">
        <v>117</v>
      </c>
      <c r="H16" s="298" t="s">
        <v>137</v>
      </c>
      <c r="I16" s="53" t="s">
        <v>128</v>
      </c>
      <c r="J16" s="299">
        <v>1999</v>
      </c>
      <c r="K16" s="300">
        <v>0.375</v>
      </c>
      <c r="L16" s="301">
        <v>0</v>
      </c>
      <c r="M16" s="302" t="s">
        <v>216</v>
      </c>
      <c r="N16" s="303"/>
      <c r="O16" s="304"/>
      <c r="P16" s="144" t="s">
        <v>164</v>
      </c>
      <c r="Q16" s="62" t="s">
        <v>176</v>
      </c>
      <c r="R16" s="305" t="s">
        <v>212</v>
      </c>
      <c r="S16" s="306">
        <v>541.66666666666674</v>
      </c>
      <c r="T16" s="307">
        <f>S16*1.2</f>
        <v>650.00000000000011</v>
      </c>
      <c r="U16" s="291">
        <v>2</v>
      </c>
      <c r="V16" s="308"/>
      <c r="W16" s="309"/>
      <c r="X16" s="310"/>
    </row>
    <row r="17" spans="1:24" ht="15.75" customHeight="1" x14ac:dyDescent="0.2">
      <c r="A17" s="49" t="s">
        <v>112</v>
      </c>
      <c r="B17" s="50" t="s">
        <v>113</v>
      </c>
      <c r="C17" s="51" t="s">
        <v>114</v>
      </c>
      <c r="D17" s="52" t="s">
        <v>115</v>
      </c>
      <c r="E17" s="53" t="s">
        <v>116</v>
      </c>
      <c r="F17" s="54"/>
      <c r="G17" s="55" t="s">
        <v>117</v>
      </c>
      <c r="H17" s="56" t="s">
        <v>137</v>
      </c>
      <c r="I17" s="53"/>
      <c r="J17" s="57">
        <v>2000</v>
      </c>
      <c r="K17" s="58">
        <v>0.375</v>
      </c>
      <c r="L17" s="59">
        <v>1</v>
      </c>
      <c r="M17" s="60" t="s">
        <v>216</v>
      </c>
      <c r="N17" s="61"/>
      <c r="O17" s="207"/>
      <c r="P17" s="144" t="s">
        <v>225</v>
      </c>
      <c r="Q17" s="62" t="s">
        <v>226</v>
      </c>
      <c r="R17" s="63" t="s">
        <v>213</v>
      </c>
      <c r="S17" s="202">
        <f>T17</f>
        <v>600</v>
      </c>
      <c r="T17" s="200">
        <v>600</v>
      </c>
      <c r="U17" s="291">
        <v>3</v>
      </c>
      <c r="V17" s="64"/>
      <c r="W17" s="65">
        <f>V17*S17</f>
        <v>0</v>
      </c>
      <c r="X17" s="180">
        <f>V17*T17</f>
        <v>0</v>
      </c>
    </row>
    <row r="18" spans="1:24" ht="15.75" customHeight="1" x14ac:dyDescent="0.2">
      <c r="A18" s="49" t="s">
        <v>112</v>
      </c>
      <c r="B18" s="50" t="s">
        <v>113</v>
      </c>
      <c r="C18" s="51" t="s">
        <v>114</v>
      </c>
      <c r="D18" s="52" t="s">
        <v>115</v>
      </c>
      <c r="E18" s="53" t="s">
        <v>116</v>
      </c>
      <c r="F18" s="54"/>
      <c r="G18" s="55" t="s">
        <v>117</v>
      </c>
      <c r="H18" s="56" t="s">
        <v>223</v>
      </c>
      <c r="I18" s="53"/>
      <c r="J18" s="57">
        <v>2001</v>
      </c>
      <c r="K18" s="58">
        <v>0.375</v>
      </c>
      <c r="L18" s="59">
        <v>1</v>
      </c>
      <c r="M18" s="60" t="s">
        <v>216</v>
      </c>
      <c r="N18" s="61"/>
      <c r="O18" s="207"/>
      <c r="P18" s="144" t="s">
        <v>225</v>
      </c>
      <c r="Q18" s="62" t="s">
        <v>226</v>
      </c>
      <c r="R18" s="63" t="s">
        <v>213</v>
      </c>
      <c r="S18" s="202">
        <f>T18</f>
        <v>550</v>
      </c>
      <c r="T18" s="200">
        <v>550</v>
      </c>
      <c r="U18" s="291">
        <v>4</v>
      </c>
      <c r="V18" s="64"/>
      <c r="W18" s="65">
        <f>V18*S18</f>
        <v>0</v>
      </c>
      <c r="X18" s="180">
        <f>V18*T18</f>
        <v>0</v>
      </c>
    </row>
    <row r="19" spans="1:24" ht="15.75" customHeight="1" x14ac:dyDescent="0.2">
      <c r="A19" s="49" t="s">
        <v>112</v>
      </c>
      <c r="B19" s="50" t="s">
        <v>113</v>
      </c>
      <c r="C19" s="51" t="s">
        <v>114</v>
      </c>
      <c r="D19" s="52" t="s">
        <v>115</v>
      </c>
      <c r="E19" s="53" t="s">
        <v>116</v>
      </c>
      <c r="F19" s="54"/>
      <c r="G19" s="55" t="s">
        <v>117</v>
      </c>
      <c r="H19" s="56" t="s">
        <v>224</v>
      </c>
      <c r="I19" s="53" t="s">
        <v>128</v>
      </c>
      <c r="J19" s="57">
        <v>2002</v>
      </c>
      <c r="K19" s="58">
        <v>0.375</v>
      </c>
      <c r="L19" s="59">
        <v>1</v>
      </c>
      <c r="M19" s="60" t="s">
        <v>214</v>
      </c>
      <c r="N19" s="61"/>
      <c r="O19" s="207"/>
      <c r="P19" s="144" t="s">
        <v>225</v>
      </c>
      <c r="Q19" s="62" t="s">
        <v>226</v>
      </c>
      <c r="R19" s="63" t="s">
        <v>213</v>
      </c>
      <c r="S19" s="202">
        <f>T19</f>
        <v>600</v>
      </c>
      <c r="T19" s="200">
        <v>600</v>
      </c>
      <c r="U19" s="291">
        <v>5</v>
      </c>
      <c r="V19" s="64"/>
      <c r="W19" s="65">
        <f>V19*S19</f>
        <v>0</v>
      </c>
      <c r="X19" s="180">
        <f>V19*T19</f>
        <v>0</v>
      </c>
    </row>
    <row r="20" spans="1:24" ht="15.75" customHeight="1" x14ac:dyDescent="0.2">
      <c r="A20" s="49" t="s">
        <v>112</v>
      </c>
      <c r="B20" s="50" t="s">
        <v>113</v>
      </c>
      <c r="C20" s="51" t="s">
        <v>114</v>
      </c>
      <c r="D20" s="52" t="s">
        <v>115</v>
      </c>
      <c r="E20" s="53" t="s">
        <v>116</v>
      </c>
      <c r="F20" s="54"/>
      <c r="G20" s="55" t="s">
        <v>117</v>
      </c>
      <c r="H20" s="56" t="s">
        <v>224</v>
      </c>
      <c r="I20" s="53" t="s">
        <v>128</v>
      </c>
      <c r="J20" s="57">
        <v>2002</v>
      </c>
      <c r="K20" s="58">
        <v>0.375</v>
      </c>
      <c r="L20" s="59">
        <v>1</v>
      </c>
      <c r="M20" s="60" t="s">
        <v>214</v>
      </c>
      <c r="N20" s="61"/>
      <c r="O20" s="207"/>
      <c r="P20" s="144" t="s">
        <v>164</v>
      </c>
      <c r="Q20" s="62" t="s">
        <v>185</v>
      </c>
      <c r="R20" s="63" t="s">
        <v>212</v>
      </c>
      <c r="S20" s="202">
        <v>500</v>
      </c>
      <c r="T20" s="200">
        <f>S20*1.2</f>
        <v>600</v>
      </c>
      <c r="U20" s="291">
        <v>6</v>
      </c>
      <c r="V20" s="64"/>
      <c r="W20" s="65">
        <f>V20*S20</f>
        <v>0</v>
      </c>
      <c r="X20" s="180">
        <f>V20*T20</f>
        <v>0</v>
      </c>
    </row>
    <row r="21" spans="1:24" ht="15.75" customHeight="1" x14ac:dyDescent="0.2">
      <c r="A21" s="49" t="s">
        <v>112</v>
      </c>
      <c r="B21" s="50" t="s">
        <v>113</v>
      </c>
      <c r="C21" s="51" t="s">
        <v>114</v>
      </c>
      <c r="D21" s="52" t="s">
        <v>115</v>
      </c>
      <c r="E21" s="53" t="s">
        <v>116</v>
      </c>
      <c r="F21" s="188"/>
      <c r="G21" s="189" t="s">
        <v>117</v>
      </c>
      <c r="H21" s="190" t="s">
        <v>137</v>
      </c>
      <c r="I21" s="187" t="s">
        <v>128</v>
      </c>
      <c r="J21" s="191">
        <v>2004</v>
      </c>
      <c r="K21" s="192">
        <v>0.375</v>
      </c>
      <c r="L21" s="193">
        <v>1</v>
      </c>
      <c r="M21" s="194" t="s">
        <v>214</v>
      </c>
      <c r="N21" s="195"/>
      <c r="O21" s="208"/>
      <c r="P21" s="196" t="s">
        <v>225</v>
      </c>
      <c r="Q21" s="197" t="s">
        <v>226</v>
      </c>
      <c r="R21" s="63" t="s">
        <v>213</v>
      </c>
      <c r="S21" s="202">
        <f>T21</f>
        <v>600</v>
      </c>
      <c r="T21" s="200">
        <v>600</v>
      </c>
      <c r="U21" s="292">
        <v>7</v>
      </c>
      <c r="V21" s="199"/>
      <c r="W21" s="65">
        <f>V21*S21</f>
        <v>0</v>
      </c>
      <c r="X21" s="180">
        <f>V21*T21</f>
        <v>0</v>
      </c>
    </row>
    <row r="22" spans="1:24" ht="15.75" customHeight="1" x14ac:dyDescent="0.2">
      <c r="A22" s="49" t="s">
        <v>112</v>
      </c>
      <c r="B22" s="50" t="s">
        <v>113</v>
      </c>
      <c r="C22" s="51" t="s">
        <v>114</v>
      </c>
      <c r="D22" s="52" t="s">
        <v>115</v>
      </c>
      <c r="E22" s="53" t="s">
        <v>116</v>
      </c>
      <c r="F22" s="188"/>
      <c r="G22" s="189" t="s">
        <v>117</v>
      </c>
      <c r="H22" s="190" t="s">
        <v>137</v>
      </c>
      <c r="I22" s="187" t="s">
        <v>128</v>
      </c>
      <c r="J22" s="191">
        <v>2004</v>
      </c>
      <c r="K22" s="192">
        <v>0.375</v>
      </c>
      <c r="L22" s="193">
        <v>1</v>
      </c>
      <c r="M22" s="194" t="s">
        <v>214</v>
      </c>
      <c r="N22" s="195"/>
      <c r="O22" s="208"/>
      <c r="P22" s="144" t="s">
        <v>164</v>
      </c>
      <c r="Q22" s="62" t="s">
        <v>190</v>
      </c>
      <c r="R22" s="63" t="s">
        <v>212</v>
      </c>
      <c r="S22" s="202">
        <v>500</v>
      </c>
      <c r="T22" s="200">
        <f>S22*1.2</f>
        <v>600</v>
      </c>
      <c r="U22" s="292">
        <v>8</v>
      </c>
      <c r="V22" s="199"/>
      <c r="W22" s="65">
        <f>V22*S22</f>
        <v>0</v>
      </c>
      <c r="X22" s="180">
        <f>V22*T22</f>
        <v>0</v>
      </c>
    </row>
    <row r="23" spans="1:24" ht="15.75" customHeight="1" x14ac:dyDescent="0.2">
      <c r="A23" s="49" t="s">
        <v>112</v>
      </c>
      <c r="B23" s="50" t="s">
        <v>113</v>
      </c>
      <c r="C23" s="51" t="s">
        <v>114</v>
      </c>
      <c r="D23" s="52" t="s">
        <v>115</v>
      </c>
      <c r="E23" s="53" t="s">
        <v>116</v>
      </c>
      <c r="F23" s="54"/>
      <c r="G23" s="55" t="s">
        <v>117</v>
      </c>
      <c r="H23" s="56" t="s">
        <v>137</v>
      </c>
      <c r="I23" s="53" t="s">
        <v>128</v>
      </c>
      <c r="J23" s="57">
        <v>2005</v>
      </c>
      <c r="K23" s="58">
        <v>0.375</v>
      </c>
      <c r="L23" s="59">
        <v>1</v>
      </c>
      <c r="M23" s="60" t="s">
        <v>214</v>
      </c>
      <c r="N23" s="61"/>
      <c r="O23" s="207"/>
      <c r="P23" s="144" t="s">
        <v>225</v>
      </c>
      <c r="Q23" s="62" t="s">
        <v>226</v>
      </c>
      <c r="R23" s="63" t="s">
        <v>213</v>
      </c>
      <c r="S23" s="202">
        <v>500</v>
      </c>
      <c r="T23" s="200">
        <v>500</v>
      </c>
      <c r="U23" s="291">
        <v>9</v>
      </c>
      <c r="V23" s="64"/>
      <c r="W23" s="65">
        <f>V23*S23</f>
        <v>0</v>
      </c>
      <c r="X23" s="180">
        <f>V23*T23</f>
        <v>0</v>
      </c>
    </row>
    <row r="24" spans="1:24" ht="15.75" customHeight="1" x14ac:dyDescent="0.2">
      <c r="A24" s="49" t="s">
        <v>112</v>
      </c>
      <c r="B24" s="50" t="s">
        <v>113</v>
      </c>
      <c r="C24" s="51" t="s">
        <v>114</v>
      </c>
      <c r="D24" s="52" t="s">
        <v>115</v>
      </c>
      <c r="E24" s="53" t="s">
        <v>116</v>
      </c>
      <c r="F24" s="54"/>
      <c r="G24" s="55" t="s">
        <v>117</v>
      </c>
      <c r="H24" s="56" t="s">
        <v>144</v>
      </c>
      <c r="I24" s="53" t="s">
        <v>128</v>
      </c>
      <c r="J24" s="57">
        <v>2006</v>
      </c>
      <c r="K24" s="58">
        <v>0.375</v>
      </c>
      <c r="L24" s="59">
        <v>1</v>
      </c>
      <c r="M24" s="60" t="s">
        <v>214</v>
      </c>
      <c r="N24" s="61"/>
      <c r="O24" s="207"/>
      <c r="P24" s="144" t="s">
        <v>225</v>
      </c>
      <c r="Q24" s="62" t="s">
        <v>226</v>
      </c>
      <c r="R24" s="63" t="s">
        <v>213</v>
      </c>
      <c r="S24" s="202">
        <f>T24</f>
        <v>600</v>
      </c>
      <c r="T24" s="200">
        <v>600</v>
      </c>
      <c r="U24" s="291">
        <v>10</v>
      </c>
      <c r="V24" s="64"/>
      <c r="W24" s="65">
        <f>V24*S24</f>
        <v>0</v>
      </c>
      <c r="X24" s="180">
        <f>V24*T24</f>
        <v>0</v>
      </c>
    </row>
    <row r="25" spans="1:24" ht="15.75" customHeight="1" x14ac:dyDescent="0.2">
      <c r="A25" s="49" t="s">
        <v>112</v>
      </c>
      <c r="B25" s="50" t="s">
        <v>113</v>
      </c>
      <c r="C25" s="51" t="s">
        <v>114</v>
      </c>
      <c r="D25" s="52" t="s">
        <v>115</v>
      </c>
      <c r="E25" s="53" t="s">
        <v>116</v>
      </c>
      <c r="F25" s="54"/>
      <c r="G25" s="55" t="s">
        <v>117</v>
      </c>
      <c r="H25" s="56" t="s">
        <v>224</v>
      </c>
      <c r="I25" s="53" t="s">
        <v>128</v>
      </c>
      <c r="J25" s="57">
        <v>2007</v>
      </c>
      <c r="K25" s="58">
        <v>0.375</v>
      </c>
      <c r="L25" s="59">
        <v>2</v>
      </c>
      <c r="M25" s="60" t="s">
        <v>214</v>
      </c>
      <c r="N25" s="61"/>
      <c r="O25" s="207"/>
      <c r="P25" s="144" t="s">
        <v>225</v>
      </c>
      <c r="Q25" s="62" t="s">
        <v>226</v>
      </c>
      <c r="R25" s="63" t="s">
        <v>213</v>
      </c>
      <c r="S25" s="215">
        <v>550</v>
      </c>
      <c r="T25" s="216">
        <v>550</v>
      </c>
      <c r="U25" s="291">
        <v>11</v>
      </c>
      <c r="V25" s="64"/>
      <c r="W25" s="65">
        <f>V25*S25</f>
        <v>0</v>
      </c>
      <c r="X25" s="180">
        <f>V25*T25</f>
        <v>0</v>
      </c>
    </row>
    <row r="26" spans="1:24" ht="15.75" customHeight="1" thickBot="1" x14ac:dyDescent="0.25">
      <c r="A26" s="183" t="s">
        <v>112</v>
      </c>
      <c r="B26" s="184" t="s">
        <v>113</v>
      </c>
      <c r="C26" s="185" t="s">
        <v>114</v>
      </c>
      <c r="D26" s="186" t="s">
        <v>115</v>
      </c>
      <c r="E26" s="187" t="s">
        <v>116</v>
      </c>
      <c r="F26" s="188"/>
      <c r="G26" s="55" t="s">
        <v>117</v>
      </c>
      <c r="H26" s="56" t="s">
        <v>224</v>
      </c>
      <c r="I26" s="53" t="s">
        <v>128</v>
      </c>
      <c r="J26" s="57">
        <v>2009</v>
      </c>
      <c r="K26" s="192">
        <v>0.375</v>
      </c>
      <c r="L26" s="193">
        <v>2</v>
      </c>
      <c r="M26" s="194" t="s">
        <v>214</v>
      </c>
      <c r="N26" s="195"/>
      <c r="O26" s="208"/>
      <c r="P26" s="144" t="s">
        <v>225</v>
      </c>
      <c r="Q26" s="62" t="s">
        <v>226</v>
      </c>
      <c r="R26" s="198" t="s">
        <v>213</v>
      </c>
      <c r="S26" s="203">
        <v>550</v>
      </c>
      <c r="T26" s="212">
        <v>550</v>
      </c>
      <c r="U26" s="292">
        <v>12</v>
      </c>
      <c r="V26" s="199"/>
      <c r="W26" s="162">
        <f>V26*S26</f>
        <v>0</v>
      </c>
      <c r="X26" s="182">
        <f>V26*T26</f>
        <v>0</v>
      </c>
    </row>
    <row r="27" spans="1:24" ht="15.75" customHeight="1" x14ac:dyDescent="0.2">
      <c r="A27" s="163" t="s">
        <v>112</v>
      </c>
      <c r="B27" s="164" t="s">
        <v>113</v>
      </c>
      <c r="C27" s="165" t="s">
        <v>114</v>
      </c>
      <c r="D27" s="166" t="s">
        <v>115</v>
      </c>
      <c r="E27" s="167" t="s">
        <v>116</v>
      </c>
      <c r="F27" s="168"/>
      <c r="G27" s="169" t="s">
        <v>117</v>
      </c>
      <c r="H27" s="170" t="s">
        <v>118</v>
      </c>
      <c r="I27" s="167" t="s">
        <v>119</v>
      </c>
      <c r="J27" s="171">
        <v>1995</v>
      </c>
      <c r="K27" s="172">
        <v>0.375</v>
      </c>
      <c r="L27" s="173">
        <v>4</v>
      </c>
      <c r="M27" s="174" t="s">
        <v>216</v>
      </c>
      <c r="N27" s="175"/>
      <c r="O27" s="206"/>
      <c r="P27" s="176" t="s">
        <v>156</v>
      </c>
      <c r="Q27" s="177" t="s">
        <v>157</v>
      </c>
      <c r="R27" s="178" t="s">
        <v>212</v>
      </c>
      <c r="S27" s="204">
        <v>58.333333333333336</v>
      </c>
      <c r="T27" s="211">
        <f>S27*1.2</f>
        <v>70</v>
      </c>
      <c r="U27" s="293">
        <v>13</v>
      </c>
      <c r="V27" s="179"/>
      <c r="W27" s="213">
        <f>V27*S27</f>
        <v>0</v>
      </c>
      <c r="X27" s="214">
        <f>V27*T27</f>
        <v>0</v>
      </c>
    </row>
    <row r="28" spans="1:24" ht="15.75" customHeight="1" x14ac:dyDescent="0.2">
      <c r="A28" s="49" t="s">
        <v>112</v>
      </c>
      <c r="B28" s="50" t="s">
        <v>113</v>
      </c>
      <c r="C28" s="51" t="s">
        <v>114</v>
      </c>
      <c r="D28" s="52" t="s">
        <v>115</v>
      </c>
      <c r="E28" s="53" t="s">
        <v>116</v>
      </c>
      <c r="F28" s="54"/>
      <c r="G28" s="55" t="s">
        <v>117</v>
      </c>
      <c r="H28" s="56" t="s">
        <v>120</v>
      </c>
      <c r="I28" s="53" t="s">
        <v>121</v>
      </c>
      <c r="J28" s="57">
        <v>1995</v>
      </c>
      <c r="K28" s="58">
        <v>0.375</v>
      </c>
      <c r="L28" s="59">
        <v>5</v>
      </c>
      <c r="M28" s="60" t="s">
        <v>216</v>
      </c>
      <c r="N28" s="61"/>
      <c r="O28" s="207"/>
      <c r="P28" s="144" t="s">
        <v>156</v>
      </c>
      <c r="Q28" s="62" t="s">
        <v>158</v>
      </c>
      <c r="R28" s="63" t="s">
        <v>212</v>
      </c>
      <c r="S28" s="202">
        <v>58.333333333333336</v>
      </c>
      <c r="T28" s="200">
        <f>S28*1.2</f>
        <v>70</v>
      </c>
      <c r="U28" s="291">
        <v>14</v>
      </c>
      <c r="V28" s="64"/>
      <c r="W28" s="65">
        <f>V28*S28</f>
        <v>0</v>
      </c>
      <c r="X28" s="180">
        <f>V28*T28</f>
        <v>0</v>
      </c>
    </row>
    <row r="29" spans="1:24" ht="15.75" customHeight="1" x14ac:dyDescent="0.2">
      <c r="A29" s="49" t="s">
        <v>112</v>
      </c>
      <c r="B29" s="50" t="s">
        <v>113</v>
      </c>
      <c r="C29" s="51" t="s">
        <v>114</v>
      </c>
      <c r="D29" s="52" t="s">
        <v>115</v>
      </c>
      <c r="E29" s="53" t="s">
        <v>116</v>
      </c>
      <c r="F29" s="54"/>
      <c r="G29" s="55" t="s">
        <v>117</v>
      </c>
      <c r="H29" s="56" t="s">
        <v>122</v>
      </c>
      <c r="I29" s="53" t="s">
        <v>121</v>
      </c>
      <c r="J29" s="57">
        <v>1995</v>
      </c>
      <c r="K29" s="58">
        <v>0.375</v>
      </c>
      <c r="L29" s="59">
        <v>4</v>
      </c>
      <c r="M29" s="60" t="s">
        <v>216</v>
      </c>
      <c r="N29" s="145"/>
      <c r="O29" s="209"/>
      <c r="P29" s="144" t="s">
        <v>156</v>
      </c>
      <c r="Q29" s="62" t="s">
        <v>159</v>
      </c>
      <c r="R29" s="63" t="s">
        <v>212</v>
      </c>
      <c r="S29" s="202">
        <v>66.666666666666671</v>
      </c>
      <c r="T29" s="200">
        <f>S29*1.2</f>
        <v>80</v>
      </c>
      <c r="U29" s="291">
        <v>15</v>
      </c>
      <c r="V29" s="64"/>
      <c r="W29" s="65">
        <f>V29*S29</f>
        <v>0</v>
      </c>
      <c r="X29" s="180">
        <f>V29*T29</f>
        <v>0</v>
      </c>
    </row>
    <row r="30" spans="1:24" ht="15.75" customHeight="1" x14ac:dyDescent="0.2">
      <c r="A30" s="49" t="s">
        <v>112</v>
      </c>
      <c r="B30" s="50" t="s">
        <v>123</v>
      </c>
      <c r="C30" s="51" t="s">
        <v>114</v>
      </c>
      <c r="D30" s="52" t="s">
        <v>115</v>
      </c>
      <c r="E30" s="53" t="s">
        <v>116</v>
      </c>
      <c r="F30" s="54"/>
      <c r="G30" s="55" t="s">
        <v>117</v>
      </c>
      <c r="H30" s="56" t="s">
        <v>219</v>
      </c>
      <c r="I30" s="53" t="s">
        <v>124</v>
      </c>
      <c r="J30" s="57">
        <v>1995</v>
      </c>
      <c r="K30" s="58">
        <v>0.375</v>
      </c>
      <c r="L30" s="59">
        <v>6</v>
      </c>
      <c r="M30" s="60" t="s">
        <v>216</v>
      </c>
      <c r="N30" s="61"/>
      <c r="O30" s="207"/>
      <c r="P30" s="144" t="s">
        <v>156</v>
      </c>
      <c r="Q30" s="62" t="s">
        <v>160</v>
      </c>
      <c r="R30" s="63" t="s">
        <v>212</v>
      </c>
      <c r="S30" s="202">
        <v>58.333333333333336</v>
      </c>
      <c r="T30" s="200">
        <f>S30*1.2</f>
        <v>70</v>
      </c>
      <c r="U30" s="291">
        <v>16</v>
      </c>
      <c r="V30" s="64"/>
      <c r="W30" s="65">
        <f>V30*S30</f>
        <v>0</v>
      </c>
      <c r="X30" s="180">
        <f>V30*T30</f>
        <v>0</v>
      </c>
    </row>
    <row r="31" spans="1:24" ht="15.75" customHeight="1" x14ac:dyDescent="0.2">
      <c r="A31" s="49" t="s">
        <v>112</v>
      </c>
      <c r="B31" s="50" t="s">
        <v>113</v>
      </c>
      <c r="C31" s="51" t="s">
        <v>114</v>
      </c>
      <c r="D31" s="52" t="s">
        <v>115</v>
      </c>
      <c r="E31" s="53" t="s">
        <v>116</v>
      </c>
      <c r="F31" s="54"/>
      <c r="G31" s="55" t="s">
        <v>117</v>
      </c>
      <c r="H31" s="56" t="s">
        <v>125</v>
      </c>
      <c r="I31" s="53" t="s">
        <v>126</v>
      </c>
      <c r="J31" s="57">
        <v>1996</v>
      </c>
      <c r="K31" s="58">
        <v>0.375</v>
      </c>
      <c r="L31" s="59">
        <v>22</v>
      </c>
      <c r="M31" s="60" t="s">
        <v>216</v>
      </c>
      <c r="N31" s="61"/>
      <c r="O31" s="207"/>
      <c r="P31" s="144" t="s">
        <v>161</v>
      </c>
      <c r="Q31" s="62" t="s">
        <v>162</v>
      </c>
      <c r="R31" s="63" t="s">
        <v>212</v>
      </c>
      <c r="S31" s="202">
        <v>41.666666666666671</v>
      </c>
      <c r="T31" s="200">
        <f>S31*1.2</f>
        <v>50.000000000000007</v>
      </c>
      <c r="U31" s="291">
        <v>17</v>
      </c>
      <c r="V31" s="64"/>
      <c r="W31" s="65">
        <f>V31*S31</f>
        <v>0</v>
      </c>
      <c r="X31" s="180">
        <f>V31*T31</f>
        <v>0</v>
      </c>
    </row>
    <row r="32" spans="1:24" ht="15.75" customHeight="1" x14ac:dyDescent="0.2">
      <c r="A32" s="49" t="s">
        <v>112</v>
      </c>
      <c r="B32" s="50" t="s">
        <v>113</v>
      </c>
      <c r="C32" s="51" t="s">
        <v>114</v>
      </c>
      <c r="D32" s="52" t="s">
        <v>115</v>
      </c>
      <c r="E32" s="53" t="s">
        <v>116</v>
      </c>
      <c r="F32" s="54"/>
      <c r="G32" s="55" t="s">
        <v>117</v>
      </c>
      <c r="H32" s="56" t="s">
        <v>118</v>
      </c>
      <c r="I32" s="53" t="s">
        <v>119</v>
      </c>
      <c r="J32" s="57">
        <v>1998</v>
      </c>
      <c r="K32" s="58">
        <v>0.375</v>
      </c>
      <c r="L32" s="59">
        <v>6</v>
      </c>
      <c r="M32" s="60" t="s">
        <v>216</v>
      </c>
      <c r="N32" s="61"/>
      <c r="O32" s="207"/>
      <c r="P32" s="144" t="s">
        <v>156</v>
      </c>
      <c r="Q32" s="62" t="s">
        <v>163</v>
      </c>
      <c r="R32" s="63" t="s">
        <v>212</v>
      </c>
      <c r="S32" s="202">
        <v>50</v>
      </c>
      <c r="T32" s="200">
        <f>S32*1.2</f>
        <v>60</v>
      </c>
      <c r="U32" s="291">
        <v>18</v>
      </c>
      <c r="V32" s="64"/>
      <c r="W32" s="65">
        <f>V32*S32</f>
        <v>0</v>
      </c>
      <c r="X32" s="180">
        <f>V32*T32</f>
        <v>0</v>
      </c>
    </row>
    <row r="33" spans="1:24" ht="15.75" customHeight="1" x14ac:dyDescent="0.2">
      <c r="A33" s="49" t="s">
        <v>112</v>
      </c>
      <c r="B33" s="50" t="s">
        <v>113</v>
      </c>
      <c r="C33" s="51" t="s">
        <v>114</v>
      </c>
      <c r="D33" s="52" t="s">
        <v>115</v>
      </c>
      <c r="E33" s="53" t="s">
        <v>116</v>
      </c>
      <c r="F33" s="54"/>
      <c r="G33" s="55" t="s">
        <v>117</v>
      </c>
      <c r="H33" s="56" t="s">
        <v>129</v>
      </c>
      <c r="I33" s="53" t="s">
        <v>130</v>
      </c>
      <c r="J33" s="57">
        <v>1998</v>
      </c>
      <c r="K33" s="58">
        <v>0.375</v>
      </c>
      <c r="L33" s="59">
        <v>6</v>
      </c>
      <c r="M33" s="60" t="s">
        <v>216</v>
      </c>
      <c r="N33" s="61"/>
      <c r="O33" s="207"/>
      <c r="P33" s="144" t="s">
        <v>156</v>
      </c>
      <c r="Q33" s="62" t="s">
        <v>166</v>
      </c>
      <c r="R33" s="63" t="s">
        <v>212</v>
      </c>
      <c r="S33" s="202">
        <v>45.833333333333336</v>
      </c>
      <c r="T33" s="200">
        <f>S33*1.2</f>
        <v>55</v>
      </c>
      <c r="U33" s="291">
        <v>19</v>
      </c>
      <c r="V33" s="64"/>
      <c r="W33" s="65">
        <f>V33*S33</f>
        <v>0</v>
      </c>
      <c r="X33" s="180">
        <f>V33*T33</f>
        <v>0</v>
      </c>
    </row>
    <row r="34" spans="1:24" ht="15.75" customHeight="1" x14ac:dyDescent="0.2">
      <c r="A34" s="49" t="s">
        <v>112</v>
      </c>
      <c r="B34" s="50" t="s">
        <v>113</v>
      </c>
      <c r="C34" s="51" t="s">
        <v>114</v>
      </c>
      <c r="D34" s="52" t="s">
        <v>115</v>
      </c>
      <c r="E34" s="53" t="s">
        <v>116</v>
      </c>
      <c r="F34" s="54"/>
      <c r="G34" s="55" t="s">
        <v>117</v>
      </c>
      <c r="H34" s="56" t="s">
        <v>131</v>
      </c>
      <c r="I34" s="53" t="s">
        <v>132</v>
      </c>
      <c r="J34" s="57">
        <v>1998</v>
      </c>
      <c r="K34" s="58">
        <v>0.375</v>
      </c>
      <c r="L34" s="59">
        <v>1</v>
      </c>
      <c r="M34" s="60" t="s">
        <v>216</v>
      </c>
      <c r="N34" s="61"/>
      <c r="O34" s="207"/>
      <c r="P34" s="144" t="s">
        <v>167</v>
      </c>
      <c r="Q34" s="62" t="s">
        <v>168</v>
      </c>
      <c r="R34" s="63" t="s">
        <v>212</v>
      </c>
      <c r="S34" s="202">
        <v>45.833333333333336</v>
      </c>
      <c r="T34" s="200">
        <f>S34*1.2</f>
        <v>55</v>
      </c>
      <c r="U34" s="291">
        <v>20</v>
      </c>
      <c r="V34" s="64"/>
      <c r="W34" s="65">
        <f>V34*S34</f>
        <v>0</v>
      </c>
      <c r="X34" s="180">
        <f>V34*T34</f>
        <v>0</v>
      </c>
    </row>
    <row r="35" spans="1:24" ht="15.75" customHeight="1" x14ac:dyDescent="0.2">
      <c r="A35" s="49" t="s">
        <v>112</v>
      </c>
      <c r="B35" s="50" t="s">
        <v>113</v>
      </c>
      <c r="C35" s="51" t="s">
        <v>114</v>
      </c>
      <c r="D35" s="52" t="s">
        <v>115</v>
      </c>
      <c r="E35" s="53" t="s">
        <v>116</v>
      </c>
      <c r="F35" s="54"/>
      <c r="G35" s="55" t="s">
        <v>117</v>
      </c>
      <c r="H35" s="56" t="s">
        <v>133</v>
      </c>
      <c r="I35" s="53" t="s">
        <v>119</v>
      </c>
      <c r="J35" s="57">
        <v>1999</v>
      </c>
      <c r="K35" s="58">
        <v>0.375</v>
      </c>
      <c r="L35" s="59">
        <v>6</v>
      </c>
      <c r="M35" s="60" t="s">
        <v>216</v>
      </c>
      <c r="N35" s="61"/>
      <c r="O35" s="207"/>
      <c r="P35" s="144" t="s">
        <v>156</v>
      </c>
      <c r="Q35" s="62" t="s">
        <v>169</v>
      </c>
      <c r="R35" s="63" t="s">
        <v>212</v>
      </c>
      <c r="S35" s="202">
        <v>58.333333333333336</v>
      </c>
      <c r="T35" s="200">
        <f>S35*1.2</f>
        <v>70</v>
      </c>
      <c r="U35" s="291">
        <v>21</v>
      </c>
      <c r="V35" s="64"/>
      <c r="W35" s="65">
        <f>V35*S35</f>
        <v>0</v>
      </c>
      <c r="X35" s="180">
        <f>V35*T35</f>
        <v>0</v>
      </c>
    </row>
    <row r="36" spans="1:24" ht="15.75" customHeight="1" x14ac:dyDescent="0.2">
      <c r="A36" s="49" t="s">
        <v>112</v>
      </c>
      <c r="B36" s="50" t="s">
        <v>113</v>
      </c>
      <c r="C36" s="51" t="s">
        <v>114</v>
      </c>
      <c r="D36" s="52" t="s">
        <v>115</v>
      </c>
      <c r="E36" s="53" t="s">
        <v>116</v>
      </c>
      <c r="F36" s="54"/>
      <c r="G36" s="55" t="s">
        <v>117</v>
      </c>
      <c r="H36" s="56" t="s">
        <v>134</v>
      </c>
      <c r="I36" s="53" t="s">
        <v>121</v>
      </c>
      <c r="J36" s="57">
        <v>1999</v>
      </c>
      <c r="K36" s="58">
        <v>0.375</v>
      </c>
      <c r="L36" s="59">
        <v>1</v>
      </c>
      <c r="M36" s="60" t="s">
        <v>216</v>
      </c>
      <c r="N36" s="61"/>
      <c r="O36" s="207"/>
      <c r="P36" s="144" t="s">
        <v>170</v>
      </c>
      <c r="Q36" s="62" t="s">
        <v>171</v>
      </c>
      <c r="R36" s="63" t="s">
        <v>212</v>
      </c>
      <c r="S36" s="202">
        <v>58.333333333333336</v>
      </c>
      <c r="T36" s="200">
        <f>S36*1.2</f>
        <v>70</v>
      </c>
      <c r="U36" s="291">
        <v>22</v>
      </c>
      <c r="V36" s="64"/>
      <c r="W36" s="65">
        <f>V36*S36</f>
        <v>0</v>
      </c>
      <c r="X36" s="180">
        <f>V36*T36</f>
        <v>0</v>
      </c>
    </row>
    <row r="37" spans="1:24" ht="15.75" customHeight="1" x14ac:dyDescent="0.2">
      <c r="A37" s="49" t="s">
        <v>112</v>
      </c>
      <c r="B37" s="50" t="s">
        <v>113</v>
      </c>
      <c r="C37" s="51" t="s">
        <v>114</v>
      </c>
      <c r="D37" s="52" t="s">
        <v>115</v>
      </c>
      <c r="E37" s="53" t="s">
        <v>116</v>
      </c>
      <c r="F37" s="54"/>
      <c r="G37" s="55" t="s">
        <v>117</v>
      </c>
      <c r="H37" s="56" t="s">
        <v>134</v>
      </c>
      <c r="I37" s="53" t="s">
        <v>121</v>
      </c>
      <c r="J37" s="57">
        <v>1999</v>
      </c>
      <c r="K37" s="58">
        <v>1.5</v>
      </c>
      <c r="L37" s="59">
        <v>1</v>
      </c>
      <c r="M37" s="60" t="s">
        <v>216</v>
      </c>
      <c r="N37" s="61"/>
      <c r="O37" s="207"/>
      <c r="P37" s="144" t="s">
        <v>172</v>
      </c>
      <c r="Q37" s="62" t="s">
        <v>173</v>
      </c>
      <c r="R37" s="63" t="s">
        <v>212</v>
      </c>
      <c r="S37" s="202">
        <v>116.66666666666667</v>
      </c>
      <c r="T37" s="200">
        <f>S37*1.2</f>
        <v>140</v>
      </c>
      <c r="U37" s="291">
        <v>23</v>
      </c>
      <c r="V37" s="64"/>
      <c r="W37" s="65">
        <f>V37*S37</f>
        <v>0</v>
      </c>
      <c r="X37" s="180">
        <f>V37*T37</f>
        <v>0</v>
      </c>
    </row>
    <row r="38" spans="1:24" ht="15.75" customHeight="1" x14ac:dyDescent="0.2">
      <c r="A38" s="49" t="s">
        <v>112</v>
      </c>
      <c r="B38" s="50" t="s">
        <v>113</v>
      </c>
      <c r="C38" s="51" t="s">
        <v>114</v>
      </c>
      <c r="D38" s="52" t="s">
        <v>115</v>
      </c>
      <c r="E38" s="53" t="s">
        <v>116</v>
      </c>
      <c r="F38" s="54"/>
      <c r="G38" s="55" t="s">
        <v>117</v>
      </c>
      <c r="H38" s="56" t="s">
        <v>135</v>
      </c>
      <c r="I38" s="53" t="s">
        <v>136</v>
      </c>
      <c r="J38" s="57">
        <v>1999</v>
      </c>
      <c r="K38" s="58">
        <v>0.375</v>
      </c>
      <c r="L38" s="59">
        <v>3</v>
      </c>
      <c r="M38" s="60" t="s">
        <v>216</v>
      </c>
      <c r="N38" s="61"/>
      <c r="O38" s="207"/>
      <c r="P38" s="144" t="s">
        <v>174</v>
      </c>
      <c r="Q38" s="62" t="s">
        <v>175</v>
      </c>
      <c r="R38" s="63" t="s">
        <v>212</v>
      </c>
      <c r="S38" s="202">
        <v>58.333333333333336</v>
      </c>
      <c r="T38" s="200">
        <f>S38*1.2</f>
        <v>70</v>
      </c>
      <c r="U38" s="291">
        <v>24</v>
      </c>
      <c r="V38" s="64"/>
      <c r="W38" s="65">
        <f>V38*S38</f>
        <v>0</v>
      </c>
      <c r="X38" s="180">
        <f>V38*T38</f>
        <v>0</v>
      </c>
    </row>
    <row r="39" spans="1:24" ht="15.75" customHeight="1" x14ac:dyDescent="0.2">
      <c r="A39" s="49" t="s">
        <v>112</v>
      </c>
      <c r="B39" s="50" t="s">
        <v>113</v>
      </c>
      <c r="C39" s="51" t="s">
        <v>114</v>
      </c>
      <c r="D39" s="52" t="s">
        <v>115</v>
      </c>
      <c r="E39" s="53" t="s">
        <v>116</v>
      </c>
      <c r="F39" s="54"/>
      <c r="G39" s="55" t="s">
        <v>117</v>
      </c>
      <c r="H39" s="56" t="s">
        <v>138</v>
      </c>
      <c r="I39" s="53" t="s">
        <v>136</v>
      </c>
      <c r="J39" s="57">
        <v>1999</v>
      </c>
      <c r="K39" s="58">
        <v>0.375</v>
      </c>
      <c r="L39" s="59">
        <v>3</v>
      </c>
      <c r="M39" s="60" t="s">
        <v>216</v>
      </c>
      <c r="N39" s="61"/>
      <c r="O39" s="207"/>
      <c r="P39" s="144" t="s">
        <v>156</v>
      </c>
      <c r="Q39" s="62" t="s">
        <v>177</v>
      </c>
      <c r="R39" s="63" t="s">
        <v>212</v>
      </c>
      <c r="S39" s="202">
        <v>54.166666666666671</v>
      </c>
      <c r="T39" s="200">
        <f>S39*1.2</f>
        <v>65</v>
      </c>
      <c r="U39" s="291">
        <v>25</v>
      </c>
      <c r="V39" s="64"/>
      <c r="W39" s="65">
        <f>V39*S39</f>
        <v>0</v>
      </c>
      <c r="X39" s="180">
        <f>V39*T39</f>
        <v>0</v>
      </c>
    </row>
    <row r="40" spans="1:24" ht="15.75" customHeight="1" x14ac:dyDescent="0.2">
      <c r="A40" s="49" t="s">
        <v>112</v>
      </c>
      <c r="B40" s="50" t="s">
        <v>113</v>
      </c>
      <c r="C40" s="51" t="s">
        <v>114</v>
      </c>
      <c r="D40" s="52" t="s">
        <v>115</v>
      </c>
      <c r="E40" s="53" t="s">
        <v>116</v>
      </c>
      <c r="F40" s="54"/>
      <c r="G40" s="55" t="s">
        <v>117</v>
      </c>
      <c r="H40" s="56" t="s">
        <v>139</v>
      </c>
      <c r="I40" s="53" t="s">
        <v>140</v>
      </c>
      <c r="J40" s="57">
        <v>1999</v>
      </c>
      <c r="K40" s="58">
        <v>0.375</v>
      </c>
      <c r="L40" s="59">
        <v>6</v>
      </c>
      <c r="M40" s="60" t="s">
        <v>216</v>
      </c>
      <c r="N40" s="61" t="s">
        <v>215</v>
      </c>
      <c r="O40" s="207" t="s">
        <v>215</v>
      </c>
      <c r="P40" s="144" t="s">
        <v>156</v>
      </c>
      <c r="Q40" s="62" t="s">
        <v>178</v>
      </c>
      <c r="R40" s="63" t="s">
        <v>212</v>
      </c>
      <c r="S40" s="202">
        <v>54.166666666666671</v>
      </c>
      <c r="T40" s="200">
        <f>S40*1.2</f>
        <v>65</v>
      </c>
      <c r="U40" s="291">
        <v>26</v>
      </c>
      <c r="V40" s="64"/>
      <c r="W40" s="65">
        <f>V40*S40</f>
        <v>0</v>
      </c>
      <c r="X40" s="180">
        <f>V40*T40</f>
        <v>0</v>
      </c>
    </row>
    <row r="41" spans="1:24" ht="15.75" customHeight="1" x14ac:dyDescent="0.2">
      <c r="A41" s="49" t="s">
        <v>112</v>
      </c>
      <c r="B41" s="50" t="s">
        <v>113</v>
      </c>
      <c r="C41" s="51" t="s">
        <v>114</v>
      </c>
      <c r="D41" s="52" t="s">
        <v>115</v>
      </c>
      <c r="E41" s="53" t="s">
        <v>116</v>
      </c>
      <c r="F41" s="54"/>
      <c r="G41" s="55" t="s">
        <v>117</v>
      </c>
      <c r="H41" s="56" t="s">
        <v>141</v>
      </c>
      <c r="I41" s="53" t="s">
        <v>140</v>
      </c>
      <c r="J41" s="57">
        <v>1999</v>
      </c>
      <c r="K41" s="58">
        <v>0.375</v>
      </c>
      <c r="L41" s="59">
        <v>1</v>
      </c>
      <c r="M41" s="60" t="s">
        <v>216</v>
      </c>
      <c r="N41" s="61"/>
      <c r="O41" s="207"/>
      <c r="P41" s="144" t="s">
        <v>170</v>
      </c>
      <c r="Q41" s="62" t="s">
        <v>179</v>
      </c>
      <c r="R41" s="63" t="s">
        <v>212</v>
      </c>
      <c r="S41" s="202">
        <v>54.166666666666671</v>
      </c>
      <c r="T41" s="200">
        <f>S41*1.2</f>
        <v>65</v>
      </c>
      <c r="U41" s="291">
        <v>27</v>
      </c>
      <c r="V41" s="64"/>
      <c r="W41" s="65">
        <f>V41*S41</f>
        <v>0</v>
      </c>
      <c r="X41" s="180">
        <f>V41*T41</f>
        <v>0</v>
      </c>
    </row>
    <row r="42" spans="1:24" ht="15.75" customHeight="1" x14ac:dyDescent="0.2">
      <c r="A42" s="49" t="s">
        <v>112</v>
      </c>
      <c r="B42" s="50" t="s">
        <v>113</v>
      </c>
      <c r="C42" s="51" t="s">
        <v>114</v>
      </c>
      <c r="D42" s="52" t="s">
        <v>115</v>
      </c>
      <c r="E42" s="53" t="s">
        <v>116</v>
      </c>
      <c r="F42" s="54"/>
      <c r="G42" s="55" t="s">
        <v>117</v>
      </c>
      <c r="H42" s="56" t="s">
        <v>134</v>
      </c>
      <c r="I42" s="53" t="s">
        <v>121</v>
      </c>
      <c r="J42" s="57">
        <v>2000</v>
      </c>
      <c r="K42" s="58">
        <v>0.375</v>
      </c>
      <c r="L42" s="59">
        <v>2</v>
      </c>
      <c r="M42" s="60" t="s">
        <v>216</v>
      </c>
      <c r="N42" s="61"/>
      <c r="O42" s="207"/>
      <c r="P42" s="144" t="s">
        <v>170</v>
      </c>
      <c r="Q42" s="62" t="s">
        <v>180</v>
      </c>
      <c r="R42" s="63" t="s">
        <v>212</v>
      </c>
      <c r="S42" s="202">
        <v>45.833333333333336</v>
      </c>
      <c r="T42" s="200">
        <f>S42*1.2</f>
        <v>55</v>
      </c>
      <c r="U42" s="291">
        <v>28</v>
      </c>
      <c r="V42" s="64"/>
      <c r="W42" s="65">
        <f>V42*S42</f>
        <v>0</v>
      </c>
      <c r="X42" s="180">
        <f>V42*T42</f>
        <v>0</v>
      </c>
    </row>
    <row r="43" spans="1:24" ht="15.75" customHeight="1" x14ac:dyDescent="0.2">
      <c r="A43" s="49" t="s">
        <v>112</v>
      </c>
      <c r="B43" s="50" t="s">
        <v>113</v>
      </c>
      <c r="C43" s="51" t="s">
        <v>114</v>
      </c>
      <c r="D43" s="52" t="s">
        <v>115</v>
      </c>
      <c r="E43" s="53" t="s">
        <v>116</v>
      </c>
      <c r="F43" s="54"/>
      <c r="G43" s="55" t="s">
        <v>117</v>
      </c>
      <c r="H43" s="56" t="s">
        <v>141</v>
      </c>
      <c r="I43" s="53" t="s">
        <v>140</v>
      </c>
      <c r="J43" s="57">
        <v>2000</v>
      </c>
      <c r="K43" s="58">
        <v>0.375</v>
      </c>
      <c r="L43" s="59">
        <v>4</v>
      </c>
      <c r="M43" s="60" t="s">
        <v>214</v>
      </c>
      <c r="N43" s="61" t="s">
        <v>217</v>
      </c>
      <c r="O43" s="207" t="s">
        <v>217</v>
      </c>
      <c r="P43" s="144" t="s">
        <v>156</v>
      </c>
      <c r="Q43" s="62" t="s">
        <v>181</v>
      </c>
      <c r="R43" s="63" t="s">
        <v>212</v>
      </c>
      <c r="S43" s="202">
        <v>50</v>
      </c>
      <c r="T43" s="200">
        <f>S43*1.2</f>
        <v>60</v>
      </c>
      <c r="U43" s="291">
        <v>29</v>
      </c>
      <c r="V43" s="64"/>
      <c r="W43" s="65">
        <f>V43*S43</f>
        <v>0</v>
      </c>
      <c r="X43" s="180">
        <f>V43*T43</f>
        <v>0</v>
      </c>
    </row>
    <row r="44" spans="1:24" ht="15.75" customHeight="1" x14ac:dyDescent="0.2">
      <c r="A44" s="49" t="s">
        <v>112</v>
      </c>
      <c r="B44" s="50" t="s">
        <v>113</v>
      </c>
      <c r="C44" s="51" t="s">
        <v>114</v>
      </c>
      <c r="D44" s="52" t="s">
        <v>115</v>
      </c>
      <c r="E44" s="53" t="s">
        <v>116</v>
      </c>
      <c r="F44" s="54"/>
      <c r="G44" s="55" t="s">
        <v>117</v>
      </c>
      <c r="H44" s="56" t="s">
        <v>134</v>
      </c>
      <c r="I44" s="53" t="s">
        <v>121</v>
      </c>
      <c r="J44" s="57">
        <v>2001</v>
      </c>
      <c r="K44" s="58">
        <v>0.375</v>
      </c>
      <c r="L44" s="59">
        <v>4</v>
      </c>
      <c r="M44" s="60" t="s">
        <v>214</v>
      </c>
      <c r="N44" s="61"/>
      <c r="O44" s="207"/>
      <c r="P44" s="144" t="s">
        <v>156</v>
      </c>
      <c r="Q44" s="62" t="s">
        <v>182</v>
      </c>
      <c r="R44" s="63" t="s">
        <v>212</v>
      </c>
      <c r="S44" s="202">
        <v>54.166666666666671</v>
      </c>
      <c r="T44" s="200">
        <f>S44*1.2</f>
        <v>65</v>
      </c>
      <c r="U44" s="291">
        <v>30</v>
      </c>
      <c r="V44" s="64"/>
      <c r="W44" s="65">
        <f>V44*S44</f>
        <v>0</v>
      </c>
      <c r="X44" s="180">
        <f>V44*T44</f>
        <v>0</v>
      </c>
    </row>
    <row r="45" spans="1:24" ht="15.75" customHeight="1" x14ac:dyDescent="0.2">
      <c r="A45" s="49" t="s">
        <v>112</v>
      </c>
      <c r="B45" s="50" t="s">
        <v>113</v>
      </c>
      <c r="C45" s="51" t="s">
        <v>114</v>
      </c>
      <c r="D45" s="52" t="s">
        <v>115</v>
      </c>
      <c r="E45" s="53" t="s">
        <v>116</v>
      </c>
      <c r="F45" s="54"/>
      <c r="G45" s="55" t="s">
        <v>117</v>
      </c>
      <c r="H45" s="56" t="s">
        <v>142</v>
      </c>
      <c r="I45" s="53" t="s">
        <v>140</v>
      </c>
      <c r="J45" s="57">
        <v>2001</v>
      </c>
      <c r="K45" s="58">
        <v>0.375</v>
      </c>
      <c r="L45" s="59">
        <v>2</v>
      </c>
      <c r="M45" s="60" t="s">
        <v>216</v>
      </c>
      <c r="N45" s="61"/>
      <c r="O45" s="207"/>
      <c r="P45" s="144" t="s">
        <v>170</v>
      </c>
      <c r="Q45" s="62" t="s">
        <v>183</v>
      </c>
      <c r="R45" s="63" t="s">
        <v>212</v>
      </c>
      <c r="S45" s="202">
        <v>45.833333333333336</v>
      </c>
      <c r="T45" s="200">
        <f>S45*1.2</f>
        <v>55</v>
      </c>
      <c r="U45" s="291">
        <v>31</v>
      </c>
      <c r="V45" s="64"/>
      <c r="W45" s="65">
        <f>V45*S45</f>
        <v>0</v>
      </c>
      <c r="X45" s="180">
        <f>V45*T45</f>
        <v>0</v>
      </c>
    </row>
    <row r="46" spans="1:24" ht="15.75" customHeight="1" x14ac:dyDescent="0.2">
      <c r="A46" s="49" t="s">
        <v>112</v>
      </c>
      <c r="B46" s="50" t="s">
        <v>113</v>
      </c>
      <c r="C46" s="51" t="s">
        <v>114</v>
      </c>
      <c r="D46" s="295" t="s">
        <v>115</v>
      </c>
      <c r="E46" s="296" t="s">
        <v>116</v>
      </c>
      <c r="F46" s="54"/>
      <c r="G46" s="297" t="s">
        <v>117</v>
      </c>
      <c r="H46" s="298" t="s">
        <v>143</v>
      </c>
      <c r="I46" s="53" t="s">
        <v>121</v>
      </c>
      <c r="J46" s="299">
        <v>2002</v>
      </c>
      <c r="K46" s="300">
        <v>0.375</v>
      </c>
      <c r="L46" s="301">
        <v>0</v>
      </c>
      <c r="M46" s="302" t="s">
        <v>214</v>
      </c>
      <c r="N46" s="303" t="s">
        <v>218</v>
      </c>
      <c r="O46" s="304" t="s">
        <v>218</v>
      </c>
      <c r="P46" s="144" t="s">
        <v>156</v>
      </c>
      <c r="Q46" s="62" t="s">
        <v>184</v>
      </c>
      <c r="R46" s="305" t="s">
        <v>212</v>
      </c>
      <c r="S46" s="306">
        <v>54.166666666666671</v>
      </c>
      <c r="T46" s="307">
        <f>S46*1.2</f>
        <v>65</v>
      </c>
      <c r="U46" s="291">
        <v>32</v>
      </c>
      <c r="V46" s="308"/>
      <c r="W46" s="309"/>
      <c r="X46" s="310"/>
    </row>
    <row r="47" spans="1:24" ht="15.75" customHeight="1" x14ac:dyDescent="0.2">
      <c r="A47" s="49" t="s">
        <v>112</v>
      </c>
      <c r="B47" s="50" t="s">
        <v>113</v>
      </c>
      <c r="C47" s="51" t="s">
        <v>114</v>
      </c>
      <c r="D47" s="52" t="s">
        <v>115</v>
      </c>
      <c r="E47" s="53" t="s">
        <v>116</v>
      </c>
      <c r="F47" s="54"/>
      <c r="G47" s="55" t="s">
        <v>117</v>
      </c>
      <c r="H47" s="56" t="s">
        <v>145</v>
      </c>
      <c r="I47" s="53" t="s">
        <v>136</v>
      </c>
      <c r="J47" s="57">
        <v>2002</v>
      </c>
      <c r="K47" s="58">
        <v>0.375</v>
      </c>
      <c r="L47" s="59">
        <v>6</v>
      </c>
      <c r="M47" s="60" t="s">
        <v>214</v>
      </c>
      <c r="N47" s="61"/>
      <c r="O47" s="207"/>
      <c r="P47" s="144" t="s">
        <v>156</v>
      </c>
      <c r="Q47" s="62" t="s">
        <v>187</v>
      </c>
      <c r="R47" s="63" t="s">
        <v>212</v>
      </c>
      <c r="S47" s="202">
        <v>45.833333333333336</v>
      </c>
      <c r="T47" s="200">
        <f>S47*1.2</f>
        <v>55</v>
      </c>
      <c r="U47" s="291">
        <v>33</v>
      </c>
      <c r="V47" s="64"/>
      <c r="W47" s="65">
        <f>V47*S47</f>
        <v>0</v>
      </c>
      <c r="X47" s="180">
        <f>V47*T47</f>
        <v>0</v>
      </c>
    </row>
    <row r="48" spans="1:24" ht="15.75" customHeight="1" x14ac:dyDescent="0.2">
      <c r="A48" s="49" t="s">
        <v>112</v>
      </c>
      <c r="B48" s="50" t="s">
        <v>113</v>
      </c>
      <c r="C48" s="51" t="s">
        <v>114</v>
      </c>
      <c r="D48" s="52" t="s">
        <v>115</v>
      </c>
      <c r="E48" s="53" t="s">
        <v>116</v>
      </c>
      <c r="F48" s="54"/>
      <c r="G48" s="55" t="s">
        <v>117</v>
      </c>
      <c r="H48" s="56" t="s">
        <v>146</v>
      </c>
      <c r="I48" s="53" t="s">
        <v>136</v>
      </c>
      <c r="J48" s="57">
        <v>2002</v>
      </c>
      <c r="K48" s="58">
        <v>0.375</v>
      </c>
      <c r="L48" s="59">
        <v>3</v>
      </c>
      <c r="M48" s="60" t="s">
        <v>214</v>
      </c>
      <c r="N48" s="61"/>
      <c r="O48" s="207"/>
      <c r="P48" s="144" t="s">
        <v>186</v>
      </c>
      <c r="Q48" s="62" t="s">
        <v>188</v>
      </c>
      <c r="R48" s="63" t="s">
        <v>212</v>
      </c>
      <c r="S48" s="202">
        <v>50</v>
      </c>
      <c r="T48" s="200">
        <f>S48*1.2</f>
        <v>60</v>
      </c>
      <c r="U48" s="291">
        <v>34</v>
      </c>
      <c r="V48" s="64"/>
      <c r="W48" s="65">
        <f>V48*S48</f>
        <v>0</v>
      </c>
      <c r="X48" s="180">
        <f>V48*T48</f>
        <v>0</v>
      </c>
    </row>
    <row r="49" spans="1:24" ht="15.75" customHeight="1" x14ac:dyDescent="0.2">
      <c r="A49" s="49" t="s">
        <v>112</v>
      </c>
      <c r="B49" s="50" t="s">
        <v>113</v>
      </c>
      <c r="C49" s="51" t="s">
        <v>114</v>
      </c>
      <c r="D49" s="52" t="s">
        <v>115</v>
      </c>
      <c r="E49" s="53" t="s">
        <v>116</v>
      </c>
      <c r="F49" s="54"/>
      <c r="G49" s="55" t="s">
        <v>117</v>
      </c>
      <c r="H49" s="56" t="s">
        <v>147</v>
      </c>
      <c r="I49" s="53" t="s">
        <v>140</v>
      </c>
      <c r="J49" s="57">
        <v>2002</v>
      </c>
      <c r="K49" s="58">
        <v>0.375</v>
      </c>
      <c r="L49" s="59">
        <v>5</v>
      </c>
      <c r="M49" s="60" t="s">
        <v>214</v>
      </c>
      <c r="N49" s="61"/>
      <c r="O49" s="207"/>
      <c r="P49" s="144" t="s">
        <v>156</v>
      </c>
      <c r="Q49" s="62" t="s">
        <v>189</v>
      </c>
      <c r="R49" s="63" t="s">
        <v>212</v>
      </c>
      <c r="S49" s="202">
        <v>45.833333333333336</v>
      </c>
      <c r="T49" s="200">
        <f>S49*1.2</f>
        <v>55</v>
      </c>
      <c r="U49" s="291">
        <v>35</v>
      </c>
      <c r="V49" s="64"/>
      <c r="W49" s="65">
        <f>V49*S49</f>
        <v>0</v>
      </c>
      <c r="X49" s="180">
        <f>V49*T49</f>
        <v>0</v>
      </c>
    </row>
    <row r="50" spans="1:24" ht="15.75" customHeight="1" x14ac:dyDescent="0.2">
      <c r="A50" s="49" t="s">
        <v>112</v>
      </c>
      <c r="B50" s="50" t="s">
        <v>113</v>
      </c>
      <c r="C50" s="51" t="s">
        <v>114</v>
      </c>
      <c r="D50" s="52" t="s">
        <v>115</v>
      </c>
      <c r="E50" s="53" t="s">
        <v>116</v>
      </c>
      <c r="F50" s="54"/>
      <c r="G50" s="55" t="s">
        <v>117</v>
      </c>
      <c r="H50" s="56" t="s">
        <v>148</v>
      </c>
      <c r="I50" s="53" t="s">
        <v>119</v>
      </c>
      <c r="J50" s="57">
        <v>2005</v>
      </c>
      <c r="K50" s="58">
        <v>0.375</v>
      </c>
      <c r="L50" s="59">
        <v>12</v>
      </c>
      <c r="M50" s="60" t="s">
        <v>214</v>
      </c>
      <c r="N50" s="61"/>
      <c r="O50" s="207"/>
      <c r="P50" s="144" t="s">
        <v>156</v>
      </c>
      <c r="Q50" s="62" t="s">
        <v>191</v>
      </c>
      <c r="R50" s="63" t="s">
        <v>212</v>
      </c>
      <c r="S50" s="202">
        <v>45.833333333333336</v>
      </c>
      <c r="T50" s="200">
        <f>S50*1.2</f>
        <v>55</v>
      </c>
      <c r="U50" s="291">
        <v>36</v>
      </c>
      <c r="V50" s="64"/>
      <c r="W50" s="65">
        <f>V50*S50</f>
        <v>0</v>
      </c>
      <c r="X50" s="180">
        <f>V50*T50</f>
        <v>0</v>
      </c>
    </row>
    <row r="51" spans="1:24" ht="15.75" customHeight="1" x14ac:dyDescent="0.2">
      <c r="A51" s="49" t="s">
        <v>112</v>
      </c>
      <c r="B51" s="50" t="s">
        <v>113</v>
      </c>
      <c r="C51" s="51" t="s">
        <v>114</v>
      </c>
      <c r="D51" s="52" t="s">
        <v>115</v>
      </c>
      <c r="E51" s="53" t="s">
        <v>116</v>
      </c>
      <c r="F51" s="54"/>
      <c r="G51" s="55" t="s">
        <v>117</v>
      </c>
      <c r="H51" s="56" t="s">
        <v>138</v>
      </c>
      <c r="I51" s="53" t="s">
        <v>136</v>
      </c>
      <c r="J51" s="57">
        <v>2005</v>
      </c>
      <c r="K51" s="58">
        <v>0.375</v>
      </c>
      <c r="L51" s="59">
        <v>5</v>
      </c>
      <c r="M51" s="60" t="s">
        <v>214</v>
      </c>
      <c r="N51" s="61"/>
      <c r="O51" s="207"/>
      <c r="P51" s="144" t="s">
        <v>156</v>
      </c>
      <c r="Q51" s="62" t="s">
        <v>192</v>
      </c>
      <c r="R51" s="63" t="s">
        <v>212</v>
      </c>
      <c r="S51" s="202">
        <v>41.666666666666671</v>
      </c>
      <c r="T51" s="200">
        <f>S51*1.2</f>
        <v>50.000000000000007</v>
      </c>
      <c r="U51" s="291">
        <v>37</v>
      </c>
      <c r="V51" s="64"/>
      <c r="W51" s="65">
        <f>V51*S51</f>
        <v>0</v>
      </c>
      <c r="X51" s="180">
        <f>V51*T51</f>
        <v>0</v>
      </c>
    </row>
    <row r="52" spans="1:24" ht="15.75" customHeight="1" x14ac:dyDescent="0.2">
      <c r="A52" s="49" t="s">
        <v>112</v>
      </c>
      <c r="B52" s="50" t="s">
        <v>113</v>
      </c>
      <c r="C52" s="51" t="s">
        <v>114</v>
      </c>
      <c r="D52" s="52" t="s">
        <v>115</v>
      </c>
      <c r="E52" s="53" t="s">
        <v>116</v>
      </c>
      <c r="F52" s="54"/>
      <c r="G52" s="55" t="s">
        <v>117</v>
      </c>
      <c r="H52" s="56" t="s">
        <v>141</v>
      </c>
      <c r="I52" s="53" t="s">
        <v>140</v>
      </c>
      <c r="J52" s="57">
        <v>2005</v>
      </c>
      <c r="K52" s="58">
        <v>0.375</v>
      </c>
      <c r="L52" s="59">
        <v>6</v>
      </c>
      <c r="M52" s="60" t="s">
        <v>214</v>
      </c>
      <c r="N52" s="61"/>
      <c r="O52" s="207"/>
      <c r="P52" s="144" t="s">
        <v>156</v>
      </c>
      <c r="Q52" s="62" t="s">
        <v>193</v>
      </c>
      <c r="R52" s="63" t="s">
        <v>212</v>
      </c>
      <c r="S52" s="202">
        <v>41.666666666666671</v>
      </c>
      <c r="T52" s="200">
        <f>S52*1.2</f>
        <v>50.000000000000007</v>
      </c>
      <c r="U52" s="291">
        <v>38</v>
      </c>
      <c r="V52" s="64"/>
      <c r="W52" s="65">
        <f>V52*S52</f>
        <v>0</v>
      </c>
      <c r="X52" s="180">
        <f>V52*T52</f>
        <v>0</v>
      </c>
    </row>
    <row r="53" spans="1:24" ht="15.75" customHeight="1" x14ac:dyDescent="0.2">
      <c r="A53" s="49" t="s">
        <v>112</v>
      </c>
      <c r="B53" s="50" t="s">
        <v>113</v>
      </c>
      <c r="C53" s="51" t="s">
        <v>114</v>
      </c>
      <c r="D53" s="52" t="s">
        <v>115</v>
      </c>
      <c r="E53" s="53" t="s">
        <v>116</v>
      </c>
      <c r="F53" s="54"/>
      <c r="G53" s="55" t="s">
        <v>117</v>
      </c>
      <c r="H53" s="56" t="s">
        <v>141</v>
      </c>
      <c r="I53" s="53" t="s">
        <v>140</v>
      </c>
      <c r="J53" s="57">
        <v>2005</v>
      </c>
      <c r="K53" s="58">
        <v>0.375</v>
      </c>
      <c r="L53" s="59">
        <v>1</v>
      </c>
      <c r="M53" s="60" t="s">
        <v>216</v>
      </c>
      <c r="N53" s="61"/>
      <c r="O53" s="207"/>
      <c r="P53" s="144" t="s">
        <v>170</v>
      </c>
      <c r="Q53" s="62" t="s">
        <v>194</v>
      </c>
      <c r="R53" s="63" t="s">
        <v>212</v>
      </c>
      <c r="S53" s="202">
        <v>41.666666666666671</v>
      </c>
      <c r="T53" s="200">
        <f>S53*1.2</f>
        <v>50.000000000000007</v>
      </c>
      <c r="U53" s="291">
        <v>39</v>
      </c>
      <c r="V53" s="64"/>
      <c r="W53" s="65">
        <f>V53*S53</f>
        <v>0</v>
      </c>
      <c r="X53" s="180">
        <f>V53*T53</f>
        <v>0</v>
      </c>
    </row>
    <row r="54" spans="1:24" ht="15.75" customHeight="1" x14ac:dyDescent="0.2">
      <c r="A54" s="49" t="s">
        <v>112</v>
      </c>
      <c r="B54" s="50" t="s">
        <v>113</v>
      </c>
      <c r="C54" s="51" t="s">
        <v>114</v>
      </c>
      <c r="D54" s="52" t="s">
        <v>115</v>
      </c>
      <c r="E54" s="53" t="s">
        <v>116</v>
      </c>
      <c r="F54" s="54"/>
      <c r="G54" s="55" t="s">
        <v>117</v>
      </c>
      <c r="H54" s="56" t="s">
        <v>148</v>
      </c>
      <c r="I54" s="53" t="s">
        <v>119</v>
      </c>
      <c r="J54" s="57">
        <v>2006</v>
      </c>
      <c r="K54" s="58">
        <v>0.375</v>
      </c>
      <c r="L54" s="59">
        <v>6</v>
      </c>
      <c r="M54" s="60" t="s">
        <v>214</v>
      </c>
      <c r="N54" s="61"/>
      <c r="O54" s="207"/>
      <c r="P54" s="144" t="s">
        <v>156</v>
      </c>
      <c r="Q54" s="62" t="s">
        <v>195</v>
      </c>
      <c r="R54" s="63" t="s">
        <v>212</v>
      </c>
      <c r="S54" s="202">
        <v>45.833333333333336</v>
      </c>
      <c r="T54" s="200">
        <f>S54*1.2</f>
        <v>55</v>
      </c>
      <c r="U54" s="291">
        <v>40</v>
      </c>
      <c r="V54" s="64"/>
      <c r="W54" s="65">
        <f>V54*S54</f>
        <v>0</v>
      </c>
      <c r="X54" s="180">
        <f>V54*T54</f>
        <v>0</v>
      </c>
    </row>
    <row r="55" spans="1:24" ht="15.75" customHeight="1" x14ac:dyDescent="0.2">
      <c r="A55" s="49" t="s">
        <v>112</v>
      </c>
      <c r="B55" s="50" t="s">
        <v>113</v>
      </c>
      <c r="C55" s="51" t="s">
        <v>114</v>
      </c>
      <c r="D55" s="52" t="s">
        <v>115</v>
      </c>
      <c r="E55" s="53" t="s">
        <v>116</v>
      </c>
      <c r="F55" s="54"/>
      <c r="G55" s="55" t="s">
        <v>117</v>
      </c>
      <c r="H55" s="56" t="s">
        <v>134</v>
      </c>
      <c r="I55" s="53" t="s">
        <v>121</v>
      </c>
      <c r="J55" s="57">
        <v>2006</v>
      </c>
      <c r="K55" s="58">
        <v>0.375</v>
      </c>
      <c r="L55" s="59">
        <v>6</v>
      </c>
      <c r="M55" s="60" t="s">
        <v>214</v>
      </c>
      <c r="N55" s="61"/>
      <c r="O55" s="207"/>
      <c r="P55" s="144" t="s">
        <v>156</v>
      </c>
      <c r="Q55" s="62" t="s">
        <v>196</v>
      </c>
      <c r="R55" s="63" t="s">
        <v>212</v>
      </c>
      <c r="S55" s="202">
        <v>41.666666666666671</v>
      </c>
      <c r="T55" s="200">
        <f>S55*1.2</f>
        <v>50.000000000000007</v>
      </c>
      <c r="U55" s="291">
        <v>41</v>
      </c>
      <c r="V55" s="64"/>
      <c r="W55" s="65">
        <f>V55*S55</f>
        <v>0</v>
      </c>
      <c r="X55" s="180">
        <f>V55*T55</f>
        <v>0</v>
      </c>
    </row>
    <row r="56" spans="1:24" ht="15.75" customHeight="1" x14ac:dyDescent="0.2">
      <c r="A56" s="49" t="s">
        <v>112</v>
      </c>
      <c r="B56" s="50" t="s">
        <v>113</v>
      </c>
      <c r="C56" s="51" t="s">
        <v>114</v>
      </c>
      <c r="D56" s="52" t="s">
        <v>115</v>
      </c>
      <c r="E56" s="53" t="s">
        <v>116</v>
      </c>
      <c r="F56" s="54"/>
      <c r="G56" s="55" t="s">
        <v>117</v>
      </c>
      <c r="H56" s="56" t="s">
        <v>149</v>
      </c>
      <c r="I56" s="53" t="s">
        <v>136</v>
      </c>
      <c r="J56" s="57">
        <v>2006</v>
      </c>
      <c r="K56" s="58">
        <v>0.375</v>
      </c>
      <c r="L56" s="59">
        <v>6</v>
      </c>
      <c r="M56" s="60" t="s">
        <v>214</v>
      </c>
      <c r="N56" s="61"/>
      <c r="O56" s="207"/>
      <c r="P56" s="144" t="s">
        <v>156</v>
      </c>
      <c r="Q56" s="62" t="s">
        <v>197</v>
      </c>
      <c r="R56" s="63" t="s">
        <v>212</v>
      </c>
      <c r="S56" s="202">
        <v>45.833333333333336</v>
      </c>
      <c r="T56" s="200">
        <f>S56*1.2</f>
        <v>55</v>
      </c>
      <c r="U56" s="291">
        <v>42</v>
      </c>
      <c r="V56" s="64"/>
      <c r="W56" s="65">
        <f>V56*S56</f>
        <v>0</v>
      </c>
      <c r="X56" s="180">
        <f>V56*T56</f>
        <v>0</v>
      </c>
    </row>
    <row r="57" spans="1:24" ht="15.75" customHeight="1" x14ac:dyDescent="0.2">
      <c r="A57" s="49" t="s">
        <v>112</v>
      </c>
      <c r="B57" s="50" t="s">
        <v>113</v>
      </c>
      <c r="C57" s="51" t="s">
        <v>114</v>
      </c>
      <c r="D57" s="52" t="s">
        <v>115</v>
      </c>
      <c r="E57" s="53" t="s">
        <v>116</v>
      </c>
      <c r="F57" s="54"/>
      <c r="G57" s="55" t="s">
        <v>117</v>
      </c>
      <c r="H57" s="56" t="s">
        <v>150</v>
      </c>
      <c r="I57" s="53" t="s">
        <v>136</v>
      </c>
      <c r="J57" s="57">
        <v>2006</v>
      </c>
      <c r="K57" s="58">
        <v>0.375</v>
      </c>
      <c r="L57" s="59">
        <v>4</v>
      </c>
      <c r="M57" s="60" t="s">
        <v>214</v>
      </c>
      <c r="N57" s="61"/>
      <c r="O57" s="207"/>
      <c r="P57" s="144" t="s">
        <v>156</v>
      </c>
      <c r="Q57" s="62" t="s">
        <v>198</v>
      </c>
      <c r="R57" s="63" t="s">
        <v>212</v>
      </c>
      <c r="S57" s="202">
        <v>45.833333333333336</v>
      </c>
      <c r="T57" s="200">
        <f>S57*1.2</f>
        <v>55</v>
      </c>
      <c r="U57" s="291">
        <v>43</v>
      </c>
      <c r="V57" s="64"/>
      <c r="W57" s="65">
        <f>V57*S57</f>
        <v>0</v>
      </c>
      <c r="X57" s="180">
        <f>V57*T57</f>
        <v>0</v>
      </c>
    </row>
    <row r="58" spans="1:24" ht="15.75" customHeight="1" x14ac:dyDescent="0.2">
      <c r="A58" s="49" t="s">
        <v>112</v>
      </c>
      <c r="B58" s="50" t="s">
        <v>113</v>
      </c>
      <c r="C58" s="51" t="s">
        <v>114</v>
      </c>
      <c r="D58" s="52" t="s">
        <v>115</v>
      </c>
      <c r="E58" s="53" t="s">
        <v>116</v>
      </c>
      <c r="F58" s="54"/>
      <c r="G58" s="55" t="s">
        <v>117</v>
      </c>
      <c r="H58" s="56" t="s">
        <v>151</v>
      </c>
      <c r="I58" s="53" t="s">
        <v>140</v>
      </c>
      <c r="J58" s="57">
        <v>2006</v>
      </c>
      <c r="K58" s="58">
        <v>0.375</v>
      </c>
      <c r="L58" s="59">
        <v>6</v>
      </c>
      <c r="M58" s="60" t="s">
        <v>214</v>
      </c>
      <c r="N58" s="61"/>
      <c r="O58" s="207"/>
      <c r="P58" s="144" t="s">
        <v>156</v>
      </c>
      <c r="Q58" s="62" t="s">
        <v>199</v>
      </c>
      <c r="R58" s="63" t="s">
        <v>212</v>
      </c>
      <c r="S58" s="202">
        <v>41.666666666666671</v>
      </c>
      <c r="T58" s="200">
        <f>S58*1.2</f>
        <v>50.000000000000007</v>
      </c>
      <c r="U58" s="291">
        <v>44</v>
      </c>
      <c r="V58" s="64"/>
      <c r="W58" s="65">
        <f>V58*S58</f>
        <v>0</v>
      </c>
      <c r="X58" s="180">
        <f>V58*T58</f>
        <v>0</v>
      </c>
    </row>
    <row r="59" spans="1:24" ht="15.75" customHeight="1" x14ac:dyDescent="0.2">
      <c r="A59" s="49" t="s">
        <v>112</v>
      </c>
      <c r="B59" s="50" t="s">
        <v>113</v>
      </c>
      <c r="C59" s="51" t="s">
        <v>114</v>
      </c>
      <c r="D59" s="52" t="s">
        <v>115</v>
      </c>
      <c r="E59" s="53" t="s">
        <v>116</v>
      </c>
      <c r="F59" s="54"/>
      <c r="G59" s="55" t="s">
        <v>117</v>
      </c>
      <c r="H59" s="56" t="s">
        <v>152</v>
      </c>
      <c r="I59" s="53" t="s">
        <v>140</v>
      </c>
      <c r="J59" s="57">
        <v>2006</v>
      </c>
      <c r="K59" s="58">
        <v>0.375</v>
      </c>
      <c r="L59" s="59">
        <v>6</v>
      </c>
      <c r="M59" s="60" t="s">
        <v>214</v>
      </c>
      <c r="N59" s="61"/>
      <c r="O59" s="207"/>
      <c r="P59" s="144" t="s">
        <v>156</v>
      </c>
      <c r="Q59" s="62" t="s">
        <v>200</v>
      </c>
      <c r="R59" s="63" t="s">
        <v>212</v>
      </c>
      <c r="S59" s="202">
        <v>41.666666666666671</v>
      </c>
      <c r="T59" s="200">
        <f>S59*1.2</f>
        <v>50.000000000000007</v>
      </c>
      <c r="U59" s="291">
        <v>45</v>
      </c>
      <c r="V59" s="64"/>
      <c r="W59" s="65">
        <f>V59*S59</f>
        <v>0</v>
      </c>
      <c r="X59" s="180">
        <f>V59*T59</f>
        <v>0</v>
      </c>
    </row>
    <row r="60" spans="1:24" ht="15.75" customHeight="1" x14ac:dyDescent="0.2">
      <c r="A60" s="49" t="s">
        <v>112</v>
      </c>
      <c r="B60" s="50" t="s">
        <v>113</v>
      </c>
      <c r="C60" s="51" t="s">
        <v>114</v>
      </c>
      <c r="D60" s="52" t="s">
        <v>115</v>
      </c>
      <c r="E60" s="53" t="s">
        <v>116</v>
      </c>
      <c r="F60" s="54"/>
      <c r="G60" s="55" t="s">
        <v>117</v>
      </c>
      <c r="H60" s="56" t="s">
        <v>148</v>
      </c>
      <c r="I60" s="53" t="s">
        <v>119</v>
      </c>
      <c r="J60" s="57">
        <v>2007</v>
      </c>
      <c r="K60" s="58">
        <v>0.375</v>
      </c>
      <c r="L60" s="59">
        <v>5</v>
      </c>
      <c r="M60" s="60" t="s">
        <v>214</v>
      </c>
      <c r="N60" s="61"/>
      <c r="O60" s="207"/>
      <c r="P60" s="144" t="s">
        <v>156</v>
      </c>
      <c r="Q60" s="62" t="s">
        <v>201</v>
      </c>
      <c r="R60" s="63" t="s">
        <v>212</v>
      </c>
      <c r="S60" s="202">
        <v>45.833333333333336</v>
      </c>
      <c r="T60" s="200">
        <f>S60*1.2</f>
        <v>55</v>
      </c>
      <c r="U60" s="291">
        <v>46</v>
      </c>
      <c r="V60" s="64"/>
      <c r="W60" s="65">
        <f>V60*S60</f>
        <v>0</v>
      </c>
      <c r="X60" s="180">
        <f>V60*T60</f>
        <v>0</v>
      </c>
    </row>
    <row r="61" spans="1:24" ht="15.75" customHeight="1" x14ac:dyDescent="0.2">
      <c r="A61" s="49" t="s">
        <v>112</v>
      </c>
      <c r="B61" s="50" t="s">
        <v>113</v>
      </c>
      <c r="C61" s="51" t="s">
        <v>114</v>
      </c>
      <c r="D61" s="52" t="s">
        <v>115</v>
      </c>
      <c r="E61" s="53" t="s">
        <v>116</v>
      </c>
      <c r="F61" s="54"/>
      <c r="G61" s="55" t="s">
        <v>117</v>
      </c>
      <c r="H61" s="56" t="s">
        <v>153</v>
      </c>
      <c r="I61" s="53" t="s">
        <v>119</v>
      </c>
      <c r="J61" s="57">
        <v>2007</v>
      </c>
      <c r="K61" s="58">
        <v>0.375</v>
      </c>
      <c r="L61" s="59">
        <v>5</v>
      </c>
      <c r="M61" s="60" t="s">
        <v>214</v>
      </c>
      <c r="N61" s="61"/>
      <c r="O61" s="207"/>
      <c r="P61" s="144" t="s">
        <v>156</v>
      </c>
      <c r="Q61" s="62" t="s">
        <v>202</v>
      </c>
      <c r="R61" s="63" t="s">
        <v>212</v>
      </c>
      <c r="S61" s="202">
        <v>37.5</v>
      </c>
      <c r="T61" s="200">
        <f>S61*1.2</f>
        <v>45</v>
      </c>
      <c r="U61" s="291">
        <v>47</v>
      </c>
      <c r="V61" s="64"/>
      <c r="W61" s="65">
        <f>V61*S61</f>
        <v>0</v>
      </c>
      <c r="X61" s="180">
        <f>V61*T61</f>
        <v>0</v>
      </c>
    </row>
    <row r="62" spans="1:24" ht="15.75" customHeight="1" x14ac:dyDescent="0.2">
      <c r="A62" s="49" t="s">
        <v>112</v>
      </c>
      <c r="B62" s="50" t="s">
        <v>113</v>
      </c>
      <c r="C62" s="51" t="s">
        <v>114</v>
      </c>
      <c r="D62" s="52" t="s">
        <v>115</v>
      </c>
      <c r="E62" s="53" t="s">
        <v>116</v>
      </c>
      <c r="F62" s="54"/>
      <c r="G62" s="55" t="s">
        <v>117</v>
      </c>
      <c r="H62" s="56" t="s">
        <v>134</v>
      </c>
      <c r="I62" s="53" t="s">
        <v>121</v>
      </c>
      <c r="J62" s="57">
        <v>2007</v>
      </c>
      <c r="K62" s="58">
        <v>0.375</v>
      </c>
      <c r="L62" s="59">
        <v>6</v>
      </c>
      <c r="M62" s="60" t="s">
        <v>214</v>
      </c>
      <c r="N62" s="61"/>
      <c r="O62" s="207"/>
      <c r="P62" s="144" t="s">
        <v>156</v>
      </c>
      <c r="Q62" s="62" t="s">
        <v>203</v>
      </c>
      <c r="R62" s="63" t="s">
        <v>212</v>
      </c>
      <c r="S62" s="202">
        <v>37.5</v>
      </c>
      <c r="T62" s="200">
        <f>S62*1.2</f>
        <v>45</v>
      </c>
      <c r="U62" s="291">
        <v>48</v>
      </c>
      <c r="V62" s="64"/>
      <c r="W62" s="65">
        <f>V62*S62</f>
        <v>0</v>
      </c>
      <c r="X62" s="180">
        <f>V62*T62</f>
        <v>0</v>
      </c>
    </row>
    <row r="63" spans="1:24" ht="15.75" customHeight="1" x14ac:dyDescent="0.2">
      <c r="A63" s="49" t="s">
        <v>112</v>
      </c>
      <c r="B63" s="50" t="s">
        <v>113</v>
      </c>
      <c r="C63" s="51" t="s">
        <v>114</v>
      </c>
      <c r="D63" s="52" t="s">
        <v>115</v>
      </c>
      <c r="E63" s="53" t="s">
        <v>116</v>
      </c>
      <c r="F63" s="54"/>
      <c r="G63" s="55" t="s">
        <v>117</v>
      </c>
      <c r="H63" s="56" t="s">
        <v>138</v>
      </c>
      <c r="I63" s="53" t="s">
        <v>136</v>
      </c>
      <c r="J63" s="57">
        <v>2007</v>
      </c>
      <c r="K63" s="58">
        <v>0.375</v>
      </c>
      <c r="L63" s="59">
        <v>6</v>
      </c>
      <c r="M63" s="60" t="s">
        <v>214</v>
      </c>
      <c r="N63" s="61"/>
      <c r="O63" s="207"/>
      <c r="P63" s="144" t="s">
        <v>156</v>
      </c>
      <c r="Q63" s="62" t="s">
        <v>204</v>
      </c>
      <c r="R63" s="63" t="s">
        <v>212</v>
      </c>
      <c r="S63" s="202">
        <v>37.5</v>
      </c>
      <c r="T63" s="200">
        <f>S63*1.2</f>
        <v>45</v>
      </c>
      <c r="U63" s="291">
        <v>49</v>
      </c>
      <c r="V63" s="64"/>
      <c r="W63" s="65">
        <f>V63*S63</f>
        <v>0</v>
      </c>
      <c r="X63" s="180">
        <f>V63*T63</f>
        <v>0</v>
      </c>
    </row>
    <row r="64" spans="1:24" ht="15.75" customHeight="1" x14ac:dyDescent="0.2">
      <c r="A64" s="49" t="s">
        <v>112</v>
      </c>
      <c r="B64" s="50" t="s">
        <v>113</v>
      </c>
      <c r="C64" s="51" t="s">
        <v>114</v>
      </c>
      <c r="D64" s="52" t="s">
        <v>115</v>
      </c>
      <c r="E64" s="53" t="s">
        <v>116</v>
      </c>
      <c r="F64" s="54"/>
      <c r="G64" s="55" t="s">
        <v>117</v>
      </c>
      <c r="H64" s="56" t="s">
        <v>147</v>
      </c>
      <c r="I64" s="53" t="s">
        <v>140</v>
      </c>
      <c r="J64" s="57">
        <v>2007</v>
      </c>
      <c r="K64" s="58">
        <v>0.375</v>
      </c>
      <c r="L64" s="59">
        <v>5</v>
      </c>
      <c r="M64" s="60" t="s">
        <v>214</v>
      </c>
      <c r="N64" s="61"/>
      <c r="O64" s="207"/>
      <c r="P64" s="144" t="s">
        <v>156</v>
      </c>
      <c r="Q64" s="62" t="s">
        <v>205</v>
      </c>
      <c r="R64" s="63" t="s">
        <v>212</v>
      </c>
      <c r="S64" s="202">
        <v>45.833333333333336</v>
      </c>
      <c r="T64" s="200">
        <f>S64*1.2</f>
        <v>55</v>
      </c>
      <c r="U64" s="291">
        <v>50</v>
      </c>
      <c r="V64" s="64"/>
      <c r="W64" s="65">
        <f>V64*S64</f>
        <v>0</v>
      </c>
      <c r="X64" s="180">
        <f>V64*T64</f>
        <v>0</v>
      </c>
    </row>
    <row r="65" spans="1:24" ht="15.75" customHeight="1" x14ac:dyDescent="0.2">
      <c r="A65" s="49" t="s">
        <v>112</v>
      </c>
      <c r="B65" s="50" t="s">
        <v>113</v>
      </c>
      <c r="C65" s="51" t="s">
        <v>114</v>
      </c>
      <c r="D65" s="52" t="s">
        <v>115</v>
      </c>
      <c r="E65" s="53" t="s">
        <v>116</v>
      </c>
      <c r="F65" s="54"/>
      <c r="G65" s="55" t="s">
        <v>117</v>
      </c>
      <c r="H65" s="56" t="s">
        <v>151</v>
      </c>
      <c r="I65" s="53" t="s">
        <v>140</v>
      </c>
      <c r="J65" s="57">
        <v>2007</v>
      </c>
      <c r="K65" s="58">
        <v>0.375</v>
      </c>
      <c r="L65" s="59">
        <v>6</v>
      </c>
      <c r="M65" s="60" t="s">
        <v>214</v>
      </c>
      <c r="N65" s="61"/>
      <c r="O65" s="207"/>
      <c r="P65" s="144" t="s">
        <v>156</v>
      </c>
      <c r="Q65" s="62" t="s">
        <v>206</v>
      </c>
      <c r="R65" s="63" t="s">
        <v>212</v>
      </c>
      <c r="S65" s="202">
        <v>41.666666666666671</v>
      </c>
      <c r="T65" s="200">
        <f>S65*1.2</f>
        <v>50.000000000000007</v>
      </c>
      <c r="U65" s="291">
        <v>51</v>
      </c>
      <c r="V65" s="64"/>
      <c r="W65" s="65">
        <f>V65*S65</f>
        <v>0</v>
      </c>
      <c r="X65" s="180">
        <f>V65*T65</f>
        <v>0</v>
      </c>
    </row>
    <row r="66" spans="1:24" ht="15.75" customHeight="1" x14ac:dyDescent="0.2">
      <c r="A66" s="49" t="s">
        <v>112</v>
      </c>
      <c r="B66" s="50" t="s">
        <v>113</v>
      </c>
      <c r="C66" s="51" t="s">
        <v>114</v>
      </c>
      <c r="D66" s="52" t="s">
        <v>115</v>
      </c>
      <c r="E66" s="53" t="s">
        <v>116</v>
      </c>
      <c r="F66" s="54"/>
      <c r="G66" s="55" t="s">
        <v>117</v>
      </c>
      <c r="H66" s="56" t="s">
        <v>154</v>
      </c>
      <c r="I66" s="53" t="s">
        <v>119</v>
      </c>
      <c r="J66" s="57">
        <v>2009</v>
      </c>
      <c r="K66" s="58">
        <v>0.375</v>
      </c>
      <c r="L66" s="59">
        <v>5</v>
      </c>
      <c r="M66" s="60" t="s">
        <v>214</v>
      </c>
      <c r="N66" s="61"/>
      <c r="O66" s="207"/>
      <c r="P66" s="144" t="s">
        <v>170</v>
      </c>
      <c r="Q66" s="62" t="s">
        <v>208</v>
      </c>
      <c r="R66" s="63" t="s">
        <v>212</v>
      </c>
      <c r="S66" s="202">
        <v>45.833333333333336</v>
      </c>
      <c r="T66" s="200">
        <f>S66*1.2</f>
        <v>55</v>
      </c>
      <c r="U66" s="291">
        <v>52</v>
      </c>
      <c r="V66" s="64"/>
      <c r="W66" s="65">
        <f>V66*S66</f>
        <v>0</v>
      </c>
      <c r="X66" s="180">
        <f>V66*T66</f>
        <v>0</v>
      </c>
    </row>
    <row r="67" spans="1:24" ht="15.75" customHeight="1" x14ac:dyDescent="0.2">
      <c r="A67" s="49" t="s">
        <v>112</v>
      </c>
      <c r="B67" s="50" t="s">
        <v>113</v>
      </c>
      <c r="C67" s="51" t="s">
        <v>114</v>
      </c>
      <c r="D67" s="52" t="s">
        <v>115</v>
      </c>
      <c r="E67" s="53" t="s">
        <v>116</v>
      </c>
      <c r="F67" s="54"/>
      <c r="G67" s="55" t="s">
        <v>117</v>
      </c>
      <c r="H67" s="56" t="s">
        <v>134</v>
      </c>
      <c r="I67" s="53" t="s">
        <v>121</v>
      </c>
      <c r="J67" s="57">
        <v>2009</v>
      </c>
      <c r="K67" s="58">
        <v>0.375</v>
      </c>
      <c r="L67" s="59">
        <v>6</v>
      </c>
      <c r="M67" s="60" t="s">
        <v>214</v>
      </c>
      <c r="N67" s="61"/>
      <c r="O67" s="207"/>
      <c r="P67" s="144" t="s">
        <v>207</v>
      </c>
      <c r="Q67" s="62" t="s">
        <v>209</v>
      </c>
      <c r="R67" s="63" t="s">
        <v>212</v>
      </c>
      <c r="S67" s="202">
        <v>37.5</v>
      </c>
      <c r="T67" s="200">
        <f>S67*1.2</f>
        <v>45</v>
      </c>
      <c r="U67" s="291">
        <v>53</v>
      </c>
      <c r="V67" s="64"/>
      <c r="W67" s="65">
        <f>V67*S67</f>
        <v>0</v>
      </c>
      <c r="X67" s="180">
        <f>V67*T67</f>
        <v>0</v>
      </c>
    </row>
    <row r="68" spans="1:24" ht="15.75" customHeight="1" x14ac:dyDescent="0.2">
      <c r="A68" s="49" t="s">
        <v>112</v>
      </c>
      <c r="B68" s="50" t="s">
        <v>113</v>
      </c>
      <c r="C68" s="51" t="s">
        <v>114</v>
      </c>
      <c r="D68" s="52" t="s">
        <v>115</v>
      </c>
      <c r="E68" s="53" t="s">
        <v>116</v>
      </c>
      <c r="F68" s="54"/>
      <c r="G68" s="55" t="s">
        <v>117</v>
      </c>
      <c r="H68" s="56" t="s">
        <v>145</v>
      </c>
      <c r="I68" s="53" t="s">
        <v>136</v>
      </c>
      <c r="J68" s="57">
        <v>2009</v>
      </c>
      <c r="K68" s="58">
        <v>0.375</v>
      </c>
      <c r="L68" s="59">
        <v>5</v>
      </c>
      <c r="M68" s="60" t="s">
        <v>214</v>
      </c>
      <c r="N68" s="61"/>
      <c r="O68" s="207"/>
      <c r="P68" s="144" t="s">
        <v>207</v>
      </c>
      <c r="Q68" s="62" t="s">
        <v>210</v>
      </c>
      <c r="R68" s="63" t="s">
        <v>212</v>
      </c>
      <c r="S68" s="202">
        <v>45.833333333333336</v>
      </c>
      <c r="T68" s="200">
        <f>S68*1.2</f>
        <v>55</v>
      </c>
      <c r="U68" s="291">
        <v>54</v>
      </c>
      <c r="V68" s="64"/>
      <c r="W68" s="65">
        <f>V68*S68</f>
        <v>0</v>
      </c>
      <c r="X68" s="180">
        <f>V68*T68</f>
        <v>0</v>
      </c>
    </row>
    <row r="69" spans="1:24" ht="15.75" customHeight="1" thickBot="1" x14ac:dyDescent="0.25">
      <c r="A69" s="146" t="s">
        <v>112</v>
      </c>
      <c r="B69" s="147" t="s">
        <v>113</v>
      </c>
      <c r="C69" s="148" t="s">
        <v>114</v>
      </c>
      <c r="D69" s="149" t="s">
        <v>115</v>
      </c>
      <c r="E69" s="150" t="s">
        <v>116</v>
      </c>
      <c r="F69" s="151"/>
      <c r="G69" s="152" t="s">
        <v>117</v>
      </c>
      <c r="H69" s="153" t="s">
        <v>155</v>
      </c>
      <c r="I69" s="150" t="s">
        <v>140</v>
      </c>
      <c r="J69" s="154">
        <v>2009</v>
      </c>
      <c r="K69" s="155">
        <v>0.375</v>
      </c>
      <c r="L69" s="156">
        <v>5</v>
      </c>
      <c r="M69" s="157" t="s">
        <v>214</v>
      </c>
      <c r="N69" s="158"/>
      <c r="O69" s="210"/>
      <c r="P69" s="159" t="s">
        <v>207</v>
      </c>
      <c r="Q69" s="160" t="s">
        <v>211</v>
      </c>
      <c r="R69" s="181" t="s">
        <v>212</v>
      </c>
      <c r="S69" s="205">
        <v>37.5</v>
      </c>
      <c r="T69" s="200">
        <f>S69*1.2</f>
        <v>45</v>
      </c>
      <c r="U69" s="294">
        <v>55</v>
      </c>
      <c r="V69" s="161"/>
      <c r="W69" s="65">
        <f>V69*S69</f>
        <v>0</v>
      </c>
      <c r="X69" s="180">
        <f>V69*T69</f>
        <v>0</v>
      </c>
    </row>
  </sheetData>
  <autoFilter ref="A14:AMA69" xr:uid="{00000000-0001-0000-0000-000000000000}"/>
  <mergeCells count="31">
    <mergeCell ref="A13:C13"/>
    <mergeCell ref="D13:F13"/>
    <mergeCell ref="G13:L13"/>
    <mergeCell ref="M13:O13"/>
    <mergeCell ref="P13:T13"/>
    <mergeCell ref="J11:K11"/>
    <mergeCell ref="L11:M11"/>
    <mergeCell ref="N11:O11"/>
    <mergeCell ref="V11:W11"/>
    <mergeCell ref="V13:X13"/>
    <mergeCell ref="V9:W9"/>
    <mergeCell ref="J10:K10"/>
    <mergeCell ref="L10:M10"/>
    <mergeCell ref="N10:O10"/>
    <mergeCell ref="V10:W10"/>
    <mergeCell ref="V2:X2"/>
    <mergeCell ref="J3:O3"/>
    <mergeCell ref="J4:O4"/>
    <mergeCell ref="J5:O5"/>
    <mergeCell ref="J8:K8"/>
    <mergeCell ref="L8:M8"/>
    <mergeCell ref="N8:O8"/>
    <mergeCell ref="V8:W8"/>
    <mergeCell ref="H6:O6"/>
    <mergeCell ref="D6:G9"/>
    <mergeCell ref="D5:G5"/>
    <mergeCell ref="D4:G4"/>
    <mergeCell ref="J2:O2"/>
    <mergeCell ref="J9:K9"/>
    <mergeCell ref="L9:M9"/>
    <mergeCell ref="N9:O9"/>
  </mergeCells>
  <conditionalFormatting sqref="R15:R1048576">
    <cfRule type="containsText" dxfId="1" priority="4" operator="containsText" text="U">
      <formula>NOT(ISERROR(SEARCH("U",R15)))</formula>
    </cfRule>
    <cfRule type="cellIs" dxfId="0" priority="5" operator="equal">
      <formula>"D"</formula>
    </cfRule>
  </conditionalFormatting>
  <dataValidations count="4">
    <dataValidation type="whole" allowBlank="1" showInputMessage="1" showErrorMessage="1" sqref="L15:L69" xr:uid="{00000000-0002-0000-0000-000002000000}">
      <formula1>0</formula1>
      <formula2>1000</formula2>
    </dataValidation>
    <dataValidation type="list" allowBlank="1" showInputMessage="1" showErrorMessage="1" sqref="A15:A69" xr:uid="{2F064076-EEC3-9B48-973C-90B85D6CB5E9}">
      <formula1>"Wein,Schaumwein,Fortfied,Spirituose,Zubehör"</formula1>
    </dataValidation>
    <dataValidation type="list" allowBlank="1" showInputMessage="1" showErrorMessage="1" sqref="B15:B69" xr:uid="{ACA00244-4D0A-AD48-B0B8-E21331698038}">
      <formula1>"rot,weiß,rose"</formula1>
    </dataValidation>
    <dataValidation type="list" allowBlank="1" showInputMessage="1" showErrorMessage="1" sqref="C15:C69" xr:uid="{3EC8E95C-7AA6-5A44-9900-174BFBD11B13}">
      <formula1>"trocken,süß,halbtrocken,n.a."</formula1>
    </dataValidation>
  </dataValidations>
  <hyperlinks>
    <hyperlink ref="M13:O13" location="Gesamtliste!J2510" display="ZUSTAND / CONDITION" xr:uid="{7177F37C-F6DB-634E-A8B9-D13333F25BAC}"/>
  </hyperlinks>
  <pageMargins left="0.25" right="0.25" top="0.75" bottom="0.75" header="0.3" footer="0.3"/>
  <pageSetup paperSize="9" scale="64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841B2-4837-5544-AA48-4E43AAB9C1D0}">
  <sheetPr>
    <tabColor theme="9"/>
    <pageSetUpPr fitToPage="1"/>
  </sheetPr>
  <dimension ref="A1:O19"/>
  <sheetViews>
    <sheetView showGridLines="0" zoomScale="80" zoomScaleNormal="80" zoomScalePageLayoutView="92" workbookViewId="0">
      <selection activeCell="I10" sqref="I10"/>
    </sheetView>
  </sheetViews>
  <sheetFormatPr baseColWidth="10" defaultRowHeight="16" x14ac:dyDescent="0.2"/>
  <cols>
    <col min="1" max="1" width="13.83203125" style="89" customWidth="1"/>
    <col min="2" max="2" width="19.33203125" style="89" customWidth="1"/>
    <col min="3" max="3" width="12.83203125" style="89" bestFit="1" customWidth="1"/>
    <col min="4" max="4" width="11.5" style="89" customWidth="1"/>
    <col min="5" max="5" width="23.5" style="89" customWidth="1"/>
    <col min="6" max="6" width="31.6640625" style="89" bestFit="1" customWidth="1"/>
    <col min="7" max="9" width="10.83203125" style="89"/>
    <col min="10" max="10" width="17.1640625" style="89" customWidth="1"/>
    <col min="11" max="11" width="8" style="89" customWidth="1"/>
    <col min="12" max="12" width="8.1640625" style="89" customWidth="1"/>
    <col min="13" max="13" width="7.83203125" style="89" customWidth="1"/>
    <col min="14" max="16384" width="10.83203125" style="89"/>
  </cols>
  <sheetData>
    <row r="1" spans="1:15" ht="17" thickBot="1" x14ac:dyDescent="0.25"/>
    <row r="2" spans="1:15" s="90" customFormat="1" ht="29" customHeight="1" x14ac:dyDescent="0.2">
      <c r="D2" s="278" t="s">
        <v>44</v>
      </c>
      <c r="E2" s="279"/>
      <c r="F2" s="91" t="s">
        <v>1</v>
      </c>
      <c r="G2" s="280"/>
      <c r="H2" s="281"/>
      <c r="I2" s="282"/>
      <c r="J2" s="92"/>
      <c r="K2" s="261" t="s">
        <v>2</v>
      </c>
      <c r="L2" s="262"/>
      <c r="M2" s="262"/>
      <c r="N2" s="262"/>
      <c r="O2" s="263"/>
    </row>
    <row r="3" spans="1:15" s="90" customFormat="1" ht="31" customHeight="1" thickBot="1" x14ac:dyDescent="0.25">
      <c r="D3" s="264" t="s">
        <v>45</v>
      </c>
      <c r="E3" s="265"/>
      <c r="F3" s="93" t="s">
        <v>3</v>
      </c>
      <c r="G3" s="266"/>
      <c r="H3" s="267"/>
      <c r="I3" s="268"/>
      <c r="J3" s="92"/>
      <c r="K3" s="94" t="s">
        <v>46</v>
      </c>
      <c r="L3" s="95" t="s">
        <v>47</v>
      </c>
      <c r="M3" s="96" t="s">
        <v>58</v>
      </c>
      <c r="N3" s="97" t="s">
        <v>5</v>
      </c>
      <c r="O3" s="98" t="s">
        <v>6</v>
      </c>
    </row>
    <row r="4" spans="1:15" s="90" customFormat="1" ht="28" customHeight="1" x14ac:dyDescent="0.2">
      <c r="A4" s="287" t="s">
        <v>48</v>
      </c>
      <c r="B4" s="287"/>
      <c r="C4" s="287"/>
      <c r="D4" s="288" t="s">
        <v>49</v>
      </c>
      <c r="E4" s="265"/>
      <c r="F4" s="99" t="s">
        <v>7</v>
      </c>
      <c r="G4" s="266"/>
      <c r="H4" s="267"/>
      <c r="I4" s="268"/>
      <c r="J4" s="92"/>
      <c r="K4" s="257">
        <f>SUM(K9:K3493)</f>
        <v>0</v>
      </c>
      <c r="L4" s="259">
        <f>SUM(L9:L3493)</f>
        <v>0</v>
      </c>
      <c r="M4" s="251">
        <f>SUM(M9:M3493)</f>
        <v>0</v>
      </c>
      <c r="N4" s="253">
        <f>SUM(N9:N3493)</f>
        <v>0</v>
      </c>
      <c r="O4" s="255">
        <f>SUM(O9:O3493)</f>
        <v>0</v>
      </c>
    </row>
    <row r="5" spans="1:15" s="90" customFormat="1" ht="32" customHeight="1" thickBot="1" x14ac:dyDescent="0.25">
      <c r="A5" s="283" t="s">
        <v>111</v>
      </c>
      <c r="B5" s="283"/>
      <c r="D5" s="264" t="s">
        <v>50</v>
      </c>
      <c r="E5" s="265"/>
      <c r="F5" s="100" t="s">
        <v>8</v>
      </c>
      <c r="G5" s="284"/>
      <c r="H5" s="285"/>
      <c r="I5" s="286"/>
      <c r="J5" s="92"/>
      <c r="K5" s="258"/>
      <c r="L5" s="260"/>
      <c r="M5" s="252"/>
      <c r="N5" s="254"/>
      <c r="O5" s="256"/>
    </row>
    <row r="6" spans="1:15" s="90" customFormat="1" ht="14" customHeight="1" thickBot="1" x14ac:dyDescent="0.25">
      <c r="D6" s="101"/>
      <c r="E6" s="101"/>
      <c r="F6" s="102"/>
      <c r="G6" s="103"/>
      <c r="H6" s="104"/>
      <c r="I6" s="104"/>
      <c r="J6" s="92"/>
      <c r="K6" s="105"/>
      <c r="L6" s="105"/>
      <c r="M6" s="105"/>
      <c r="N6" s="105"/>
      <c r="O6" s="105"/>
    </row>
    <row r="7" spans="1:15" s="106" customFormat="1" ht="26.25" customHeight="1" x14ac:dyDescent="0.2">
      <c r="A7" s="269" t="s">
        <v>51</v>
      </c>
      <c r="B7" s="270"/>
      <c r="C7" s="270"/>
      <c r="D7" s="271"/>
      <c r="E7" s="272" t="s">
        <v>52</v>
      </c>
      <c r="F7" s="274" t="s">
        <v>53</v>
      </c>
      <c r="G7" s="274" t="s">
        <v>54</v>
      </c>
      <c r="H7" s="276"/>
      <c r="I7" s="277"/>
      <c r="J7" s="289" t="s">
        <v>17</v>
      </c>
      <c r="K7" s="248" t="s">
        <v>23</v>
      </c>
      <c r="L7" s="249"/>
      <c r="M7" s="249"/>
      <c r="N7" s="249"/>
      <c r="O7" s="250"/>
    </row>
    <row r="8" spans="1:15" s="90" customFormat="1" ht="41" customHeight="1" thickBot="1" x14ac:dyDescent="0.25">
      <c r="A8" s="107" t="s">
        <v>24</v>
      </c>
      <c r="B8" s="108" t="s">
        <v>55</v>
      </c>
      <c r="C8" s="109" t="s">
        <v>56</v>
      </c>
      <c r="D8" s="110" t="s">
        <v>57</v>
      </c>
      <c r="E8" s="273"/>
      <c r="F8" s="275"/>
      <c r="G8" s="111" t="s">
        <v>46</v>
      </c>
      <c r="H8" s="112" t="s">
        <v>47</v>
      </c>
      <c r="I8" s="113" t="s">
        <v>58</v>
      </c>
      <c r="J8" s="290"/>
      <c r="K8" s="114" t="s">
        <v>59</v>
      </c>
      <c r="L8" s="115" t="s">
        <v>60</v>
      </c>
      <c r="M8" s="115" t="s">
        <v>61</v>
      </c>
      <c r="N8" s="116" t="s">
        <v>5</v>
      </c>
      <c r="O8" s="117" t="s">
        <v>6</v>
      </c>
    </row>
    <row r="9" spans="1:15" s="90" customFormat="1" ht="171" customHeight="1" x14ac:dyDescent="0.2">
      <c r="A9" s="118" t="s">
        <v>62</v>
      </c>
      <c r="B9" s="119" t="s">
        <v>63</v>
      </c>
      <c r="C9" s="120" t="s">
        <v>64</v>
      </c>
      <c r="D9" s="121" t="s">
        <v>65</v>
      </c>
      <c r="E9" s="122"/>
      <c r="F9" s="123" t="s">
        <v>97</v>
      </c>
      <c r="G9" s="124">
        <v>51.1</v>
      </c>
      <c r="H9" s="125">
        <v>101</v>
      </c>
      <c r="I9" s="126">
        <v>299.39999999999998</v>
      </c>
      <c r="J9" s="127"/>
      <c r="K9" s="128"/>
      <c r="L9" s="129"/>
      <c r="M9" s="129"/>
      <c r="N9" s="130">
        <f t="shared" ref="N9:N19" si="0">O9/1.2</f>
        <v>0</v>
      </c>
      <c r="O9" s="131">
        <f>K9*G9+L9*H9+M9*I9</f>
        <v>0</v>
      </c>
    </row>
    <row r="10" spans="1:15" s="90" customFormat="1" ht="171" customHeight="1" x14ac:dyDescent="0.2">
      <c r="A10" s="118" t="s">
        <v>62</v>
      </c>
      <c r="B10" s="119" t="s">
        <v>38</v>
      </c>
      <c r="C10" s="120" t="s">
        <v>66</v>
      </c>
      <c r="D10" s="121" t="s">
        <v>67</v>
      </c>
      <c r="E10" s="122"/>
      <c r="F10" s="123" t="s">
        <v>98</v>
      </c>
      <c r="G10" s="124">
        <v>48.1</v>
      </c>
      <c r="H10" s="125">
        <v>95</v>
      </c>
      <c r="I10" s="126">
        <v>281.39999999999998</v>
      </c>
      <c r="J10" s="127"/>
      <c r="K10" s="128"/>
      <c r="L10" s="129"/>
      <c r="M10" s="129"/>
      <c r="N10" s="130">
        <f t="shared" si="0"/>
        <v>0</v>
      </c>
      <c r="O10" s="131">
        <f t="shared" ref="O10:O12" si="1">K10*G10+L10*H10+M10*I10</f>
        <v>0</v>
      </c>
    </row>
    <row r="11" spans="1:15" s="90" customFormat="1" ht="183" customHeight="1" x14ac:dyDescent="0.2">
      <c r="A11" s="118" t="s">
        <v>62</v>
      </c>
      <c r="B11" s="119" t="s">
        <v>68</v>
      </c>
      <c r="C11" s="120" t="s">
        <v>69</v>
      </c>
      <c r="D11" s="121" t="s">
        <v>70</v>
      </c>
      <c r="E11" s="122"/>
      <c r="F11" s="123" t="s">
        <v>99</v>
      </c>
      <c r="G11" s="124">
        <v>47.1</v>
      </c>
      <c r="H11" s="125">
        <v>93</v>
      </c>
      <c r="I11" s="126">
        <v>275.39999999999998</v>
      </c>
      <c r="J11" s="127"/>
      <c r="K11" s="128"/>
      <c r="L11" s="129"/>
      <c r="M11" s="129"/>
      <c r="N11" s="130">
        <f t="shared" si="0"/>
        <v>0</v>
      </c>
      <c r="O11" s="131">
        <f t="shared" si="1"/>
        <v>0</v>
      </c>
    </row>
    <row r="12" spans="1:15" s="90" customFormat="1" ht="187" customHeight="1" x14ac:dyDescent="0.2">
      <c r="A12" s="118" t="s">
        <v>62</v>
      </c>
      <c r="B12" s="119" t="s">
        <v>71</v>
      </c>
      <c r="C12" s="120" t="s">
        <v>64</v>
      </c>
      <c r="D12" s="121" t="s">
        <v>72</v>
      </c>
      <c r="E12" s="122"/>
      <c r="F12" s="123" t="s">
        <v>100</v>
      </c>
      <c r="G12" s="124">
        <v>46.1</v>
      </c>
      <c r="H12" s="125">
        <v>91</v>
      </c>
      <c r="I12" s="126">
        <v>269.39999999999998</v>
      </c>
      <c r="J12" s="127"/>
      <c r="K12" s="128"/>
      <c r="L12" s="129"/>
      <c r="M12" s="129"/>
      <c r="N12" s="130">
        <f t="shared" si="0"/>
        <v>0</v>
      </c>
      <c r="O12" s="131">
        <f t="shared" si="1"/>
        <v>0</v>
      </c>
    </row>
    <row r="13" spans="1:15" s="90" customFormat="1" ht="171" customHeight="1" x14ac:dyDescent="0.2">
      <c r="A13" s="118" t="s">
        <v>73</v>
      </c>
      <c r="B13" s="119" t="s">
        <v>74</v>
      </c>
      <c r="C13" s="120" t="s">
        <v>75</v>
      </c>
      <c r="D13" s="121" t="s">
        <v>76</v>
      </c>
      <c r="E13" s="122"/>
      <c r="F13" s="123" t="s">
        <v>101</v>
      </c>
      <c r="G13" s="124">
        <v>98.9</v>
      </c>
      <c r="H13" s="125" t="s">
        <v>40</v>
      </c>
      <c r="I13" s="126" t="s">
        <v>40</v>
      </c>
      <c r="J13" s="127"/>
      <c r="K13" s="128"/>
      <c r="L13" s="129" t="s">
        <v>40</v>
      </c>
      <c r="M13" s="129" t="s">
        <v>40</v>
      </c>
      <c r="N13" s="130">
        <f t="shared" si="0"/>
        <v>0</v>
      </c>
      <c r="O13" s="131">
        <f t="shared" ref="O13:O19" si="2">K13*G13</f>
        <v>0</v>
      </c>
    </row>
    <row r="14" spans="1:15" s="90" customFormat="1" ht="171" customHeight="1" x14ac:dyDescent="0.2">
      <c r="A14" s="118" t="s">
        <v>73</v>
      </c>
      <c r="B14" s="119" t="s">
        <v>39</v>
      </c>
      <c r="C14" s="120" t="s">
        <v>77</v>
      </c>
      <c r="D14" s="121" t="s">
        <v>78</v>
      </c>
      <c r="E14" s="122"/>
      <c r="F14" s="123" t="s">
        <v>102</v>
      </c>
      <c r="G14" s="124">
        <v>114.9</v>
      </c>
      <c r="H14" s="125" t="s">
        <v>40</v>
      </c>
      <c r="I14" s="126" t="s">
        <v>40</v>
      </c>
      <c r="J14" s="127"/>
      <c r="K14" s="128"/>
      <c r="L14" s="129" t="s">
        <v>40</v>
      </c>
      <c r="M14" s="129" t="s">
        <v>40</v>
      </c>
      <c r="N14" s="130">
        <f t="shared" si="0"/>
        <v>0</v>
      </c>
      <c r="O14" s="131">
        <f t="shared" si="2"/>
        <v>0</v>
      </c>
    </row>
    <row r="15" spans="1:15" s="90" customFormat="1" ht="171" customHeight="1" x14ac:dyDescent="0.2">
      <c r="A15" s="118" t="s">
        <v>73</v>
      </c>
      <c r="B15" s="119" t="s">
        <v>79</v>
      </c>
      <c r="C15" s="120" t="s">
        <v>80</v>
      </c>
      <c r="D15" s="121" t="s">
        <v>81</v>
      </c>
      <c r="E15" s="122"/>
      <c r="F15" s="123" t="s">
        <v>103</v>
      </c>
      <c r="G15" s="124">
        <v>45.9</v>
      </c>
      <c r="H15" s="125" t="s">
        <v>40</v>
      </c>
      <c r="I15" s="126" t="s">
        <v>40</v>
      </c>
      <c r="J15" s="127"/>
      <c r="K15" s="128"/>
      <c r="L15" s="129" t="s">
        <v>40</v>
      </c>
      <c r="M15" s="129" t="s">
        <v>40</v>
      </c>
      <c r="N15" s="130">
        <f t="shared" si="0"/>
        <v>0</v>
      </c>
      <c r="O15" s="131">
        <f t="shared" si="2"/>
        <v>0</v>
      </c>
    </row>
    <row r="16" spans="1:15" s="90" customFormat="1" ht="171" customHeight="1" x14ac:dyDescent="0.2">
      <c r="A16" s="118" t="s">
        <v>73</v>
      </c>
      <c r="B16" s="119" t="s">
        <v>82</v>
      </c>
      <c r="C16" s="120" t="s">
        <v>83</v>
      </c>
      <c r="D16" s="121" t="s">
        <v>84</v>
      </c>
      <c r="E16" s="122"/>
      <c r="F16" s="123" t="s">
        <v>104</v>
      </c>
      <c r="G16" s="124">
        <v>63.9</v>
      </c>
      <c r="H16" s="125" t="s">
        <v>40</v>
      </c>
      <c r="I16" s="126" t="s">
        <v>40</v>
      </c>
      <c r="J16" s="127"/>
      <c r="K16" s="128"/>
      <c r="L16" s="129" t="s">
        <v>40</v>
      </c>
      <c r="M16" s="129" t="s">
        <v>40</v>
      </c>
      <c r="N16" s="130">
        <f t="shared" si="0"/>
        <v>0</v>
      </c>
      <c r="O16" s="131">
        <f t="shared" si="2"/>
        <v>0</v>
      </c>
    </row>
    <row r="17" spans="1:15" s="90" customFormat="1" ht="189" customHeight="1" x14ac:dyDescent="0.2">
      <c r="A17" s="118" t="s">
        <v>73</v>
      </c>
      <c r="B17" s="119" t="s">
        <v>85</v>
      </c>
      <c r="C17" s="120" t="s">
        <v>86</v>
      </c>
      <c r="D17" s="121" t="s">
        <v>87</v>
      </c>
      <c r="E17" s="122"/>
      <c r="F17" s="123" t="s">
        <v>105</v>
      </c>
      <c r="G17" s="124">
        <v>79.900000000000006</v>
      </c>
      <c r="H17" s="125" t="s">
        <v>40</v>
      </c>
      <c r="I17" s="126" t="s">
        <v>40</v>
      </c>
      <c r="J17" s="127"/>
      <c r="K17" s="128"/>
      <c r="L17" s="129" t="s">
        <v>40</v>
      </c>
      <c r="M17" s="129" t="s">
        <v>40</v>
      </c>
      <c r="N17" s="130">
        <f t="shared" si="0"/>
        <v>0</v>
      </c>
      <c r="O17" s="131">
        <f t="shared" si="2"/>
        <v>0</v>
      </c>
    </row>
    <row r="18" spans="1:15" s="90" customFormat="1" ht="171" customHeight="1" thickBot="1" x14ac:dyDescent="0.25">
      <c r="A18" s="118" t="s">
        <v>73</v>
      </c>
      <c r="B18" s="119" t="s">
        <v>88</v>
      </c>
      <c r="C18" s="120" t="s">
        <v>89</v>
      </c>
      <c r="D18" s="121" t="s">
        <v>90</v>
      </c>
      <c r="E18" s="122"/>
      <c r="F18" s="132" t="s">
        <v>106</v>
      </c>
      <c r="G18" s="124">
        <v>50.9</v>
      </c>
      <c r="H18" s="125" t="s">
        <v>40</v>
      </c>
      <c r="I18" s="126" t="s">
        <v>40</v>
      </c>
      <c r="J18" s="127"/>
      <c r="K18" s="128"/>
      <c r="L18" s="129" t="s">
        <v>40</v>
      </c>
      <c r="M18" s="129" t="s">
        <v>40</v>
      </c>
      <c r="N18" s="130">
        <f t="shared" si="0"/>
        <v>0</v>
      </c>
      <c r="O18" s="131">
        <f t="shared" si="2"/>
        <v>0</v>
      </c>
    </row>
    <row r="19" spans="1:15" s="90" customFormat="1" ht="171" customHeight="1" thickBot="1" x14ac:dyDescent="0.25">
      <c r="A19" s="133" t="s">
        <v>73</v>
      </c>
      <c r="B19" s="134" t="s">
        <v>91</v>
      </c>
      <c r="C19" s="135" t="s">
        <v>92</v>
      </c>
      <c r="D19" s="136" t="s">
        <v>93</v>
      </c>
      <c r="E19" s="137"/>
      <c r="F19" s="132" t="s">
        <v>107</v>
      </c>
      <c r="G19" s="138">
        <v>81.900000000000006</v>
      </c>
      <c r="H19" s="125" t="s">
        <v>40</v>
      </c>
      <c r="I19" s="126" t="s">
        <v>40</v>
      </c>
      <c r="J19" s="139"/>
      <c r="K19" s="140"/>
      <c r="L19" s="141" t="s">
        <v>40</v>
      </c>
      <c r="M19" s="141" t="s">
        <v>40</v>
      </c>
      <c r="N19" s="142">
        <f t="shared" si="0"/>
        <v>0</v>
      </c>
      <c r="O19" s="143">
        <f t="shared" si="2"/>
        <v>0</v>
      </c>
    </row>
  </sheetData>
  <mergeCells count="22"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  <mergeCell ref="K7:O7"/>
    <mergeCell ref="M4:M5"/>
    <mergeCell ref="N4:N5"/>
    <mergeCell ref="O4:O5"/>
    <mergeCell ref="K4:K5"/>
    <mergeCell ref="L4:L5"/>
  </mergeCells>
  <hyperlinks>
    <hyperlink ref="D4" r:id="rId1" xr:uid="{9B641D1A-E001-D24C-ADBF-BBEE9BF3ABE6}"/>
  </hyperlinks>
  <printOptions horizontalCentered="1"/>
  <pageMargins left="0.2" right="0.2" top="0.39370078740157483" bottom="0.39370078740157483" header="0.39370078740157483" footer="0.39370078740157483"/>
  <pageSetup paperSize="9" scale="65" fitToHeight="4" orientation="landscape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Gesamtliste</vt:lpstr>
      <vt:lpstr>Zalto Denk'Art</vt:lpstr>
      <vt:lpstr>Gesamtliste!Druckbereich</vt:lpstr>
      <vt:lpstr>'Zalto Denk''Art'!Druckbereich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Judith Wippel</cp:lastModifiedBy>
  <cp:revision>3</cp:revision>
  <cp:lastPrinted>2024-03-14T10:54:16Z</cp:lastPrinted>
  <dcterms:created xsi:type="dcterms:W3CDTF">2014-09-02T10:40:28Z</dcterms:created>
  <dcterms:modified xsi:type="dcterms:W3CDTF">2024-03-14T10:54:18Z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