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"/>
    </mc:Choice>
  </mc:AlternateContent>
  <xr:revisionPtr revIDLastSave="0" documentId="13_ncr:1_{17CF3265-A14C-9D49-BECB-6E634E6E00E9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Gesamtliste!$A$14:$AMK$391</definedName>
    <definedName name="_xlnm.Print_Area" localSheetId="0">Gesamtliste!$A$1:$Y$322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60" i="1" l="1"/>
  <c r="AB59" i="1"/>
  <c r="AB93" i="1"/>
  <c r="AB128" i="1"/>
  <c r="V128" i="1" s="1"/>
  <c r="AB330" i="1"/>
  <c r="AB332" i="1"/>
  <c r="AB88" i="1"/>
  <c r="V88" i="1" s="1"/>
  <c r="AB158" i="1"/>
  <c r="AB104" i="1"/>
  <c r="V104" i="1" s="1"/>
  <c r="AB110" i="1"/>
  <c r="AB116" i="1"/>
  <c r="AB370" i="1"/>
  <c r="V370" i="1" s="1"/>
  <c r="AB92" i="1"/>
  <c r="AB135" i="1"/>
  <c r="AB67" i="1"/>
  <c r="AB111" i="1"/>
  <c r="AB383" i="1"/>
  <c r="V383" i="1" s="1"/>
  <c r="AB229" i="1"/>
  <c r="AB73" i="1"/>
  <c r="AB74" i="1"/>
  <c r="AB36" i="1"/>
  <c r="AB26" i="1"/>
  <c r="AB163" i="1"/>
  <c r="V163" i="1" s="1"/>
  <c r="AB200" i="1"/>
  <c r="AB214" i="1"/>
  <c r="AB201" i="1"/>
  <c r="AB379" i="1"/>
  <c r="V379" i="1" s="1"/>
  <c r="AB302" i="1"/>
  <c r="AB52" i="1"/>
  <c r="AB53" i="1"/>
  <c r="AB42" i="1"/>
  <c r="AB391" i="1"/>
  <c r="V391" i="1" s="1"/>
  <c r="AB43" i="1"/>
  <c r="AB58" i="1"/>
  <c r="AB54" i="1"/>
  <c r="AB69" i="1"/>
  <c r="AB68" i="1"/>
  <c r="AB25" i="1"/>
  <c r="AB162" i="1"/>
  <c r="AB174" i="1"/>
  <c r="AB270" i="1"/>
  <c r="V270" i="1" s="1"/>
  <c r="AB389" i="1"/>
  <c r="V389" i="1" s="1"/>
  <c r="AB96" i="1"/>
  <c r="AB97" i="1"/>
  <c r="AB61" i="1"/>
  <c r="AB94" i="1"/>
  <c r="AB55" i="1"/>
  <c r="AB280" i="1"/>
  <c r="AB284" i="1"/>
  <c r="AB304" i="1"/>
  <c r="AB308" i="1"/>
  <c r="AB95" i="1"/>
  <c r="AB133" i="1"/>
  <c r="AB172" i="1"/>
  <c r="V172" i="1" s="1"/>
  <c r="AB340" i="1"/>
  <c r="V340" i="1" s="1"/>
  <c r="AB244" i="1"/>
  <c r="V244" i="1" s="1"/>
  <c r="AB33" i="1"/>
  <c r="V33" i="1" s="1"/>
  <c r="AB71" i="1"/>
  <c r="V71" i="1" s="1"/>
  <c r="AB225" i="1"/>
  <c r="V225" i="1" s="1"/>
  <c r="AB188" i="1"/>
  <c r="AB107" i="1"/>
  <c r="AB159" i="1"/>
  <c r="AB290" i="1"/>
  <c r="AB299" i="1"/>
  <c r="AB364" i="1"/>
  <c r="AB184" i="1"/>
  <c r="AB362" i="1"/>
  <c r="AB324" i="1"/>
  <c r="AB342" i="1"/>
  <c r="AB170" i="1"/>
  <c r="V170" i="1" s="1"/>
  <c r="AB341" i="1"/>
  <c r="AB286" i="1"/>
  <c r="V286" i="1" s="1"/>
  <c r="AB348" i="1"/>
  <c r="AB349" i="1"/>
  <c r="AB41" i="1"/>
  <c r="V41" i="1" s="1"/>
  <c r="AB245" i="1"/>
  <c r="AB328" i="1"/>
  <c r="AB381" i="1"/>
  <c r="AB115" i="1"/>
  <c r="V115" i="1" s="1"/>
  <c r="AB181" i="1"/>
  <c r="V181" i="1" s="1"/>
  <c r="AB374" i="1"/>
  <c r="AB78" i="1"/>
  <c r="AB253" i="1"/>
  <c r="AB70" i="1"/>
  <c r="V70" i="1" s="1"/>
  <c r="AB385" i="1"/>
  <c r="AB303" i="1"/>
  <c r="AB353" i="1"/>
  <c r="AB354" i="1"/>
  <c r="AB217" i="1"/>
  <c r="AB189" i="1"/>
  <c r="AB218" i="1"/>
  <c r="AB321" i="1"/>
  <c r="AB243" i="1"/>
  <c r="AB322" i="1"/>
  <c r="AB288" i="1"/>
  <c r="AB249" i="1"/>
  <c r="AB246" i="1"/>
  <c r="AB160" i="1"/>
  <c r="AB346" i="1"/>
  <c r="AB344" i="1"/>
  <c r="AB326" i="1"/>
  <c r="AB298" i="1"/>
  <c r="AB293" i="1"/>
  <c r="AB150" i="1"/>
  <c r="AB388" i="1"/>
  <c r="AB390" i="1"/>
  <c r="AB384" i="1"/>
  <c r="AB377" i="1"/>
  <c r="AB98" i="1"/>
  <c r="V98" i="1" s="1"/>
  <c r="AB350" i="1"/>
  <c r="V350" i="1" s="1"/>
  <c r="AB351" i="1"/>
  <c r="V351" i="1" s="1"/>
  <c r="AB369" i="1"/>
  <c r="V369" i="1" s="1"/>
  <c r="AB343" i="1"/>
  <c r="V343" i="1" s="1"/>
  <c r="AB359" i="1"/>
  <c r="AB155" i="1"/>
  <c r="AB387" i="1"/>
  <c r="V387" i="1" s="1"/>
  <c r="AB314" i="1"/>
  <c r="AB382" i="1"/>
  <c r="AB258" i="1"/>
  <c r="V258" i="1" s="1"/>
  <c r="AB378" i="1"/>
  <c r="AB281" i="1"/>
  <c r="AB224" i="1"/>
  <c r="V224" i="1" s="1"/>
  <c r="AB320" i="1"/>
  <c r="AB205" i="1"/>
  <c r="V205" i="1" s="1"/>
  <c r="AB204" i="1"/>
  <c r="AB329" i="1"/>
  <c r="AB319" i="1"/>
  <c r="V319" i="1" s="1"/>
  <c r="AB268" i="1"/>
  <c r="AB269" i="1"/>
  <c r="AB90" i="1"/>
  <c r="V90" i="1" s="1"/>
  <c r="AB386" i="1"/>
  <c r="AB367" i="1"/>
  <c r="AB223" i="1"/>
  <c r="AB45" i="1"/>
  <c r="V45" i="1" s="1"/>
  <c r="AB334" i="1"/>
  <c r="AB380" i="1"/>
  <c r="AB309" i="1"/>
  <c r="AB331" i="1"/>
  <c r="AB250" i="1"/>
  <c r="AB192" i="1"/>
  <c r="AB196" i="1"/>
  <c r="AB76" i="1"/>
  <c r="AB66" i="1"/>
  <c r="V66" i="1" s="1"/>
  <c r="AB183" i="1"/>
  <c r="V183" i="1" s="1"/>
  <c r="AB182" i="1"/>
  <c r="V182" i="1" s="1"/>
  <c r="AB259" i="1"/>
  <c r="AB100" i="1"/>
  <c r="V100" i="1" s="1"/>
  <c r="AB231" i="1"/>
  <c r="AB300" i="1"/>
  <c r="V300" i="1" s="1"/>
  <c r="AB257" i="1"/>
  <c r="AB207" i="1"/>
  <c r="AB211" i="1"/>
  <c r="AB63" i="1"/>
  <c r="AB371" i="1"/>
  <c r="AB360" i="1"/>
  <c r="AB194" i="1"/>
  <c r="AB126" i="1"/>
  <c r="AB144" i="1"/>
  <c r="AB190" i="1"/>
  <c r="AB149" i="1"/>
  <c r="AB173" i="1"/>
  <c r="AB105" i="1"/>
  <c r="AB177" i="1"/>
  <c r="AB325" i="1"/>
  <c r="AB203" i="1"/>
  <c r="AB175" i="1"/>
  <c r="AB148" i="1"/>
  <c r="AB199" i="1"/>
  <c r="AB260" i="1"/>
  <c r="AB215" i="1"/>
  <c r="AB77" i="1"/>
  <c r="AB117" i="1"/>
  <c r="AB151" i="1"/>
  <c r="AB301" i="1"/>
  <c r="V301" i="1" s="1"/>
  <c r="AB266" i="1"/>
  <c r="V266" i="1" s="1"/>
  <c r="AB242" i="1"/>
  <c r="AB336" i="1"/>
  <c r="AB230" i="1"/>
  <c r="AB247" i="1"/>
  <c r="AB337" i="1"/>
  <c r="AB323" i="1"/>
  <c r="AB264" i="1"/>
  <c r="AB140" i="1"/>
  <c r="V140" i="1" s="1"/>
  <c r="AB49" i="1"/>
  <c r="V49" i="1" s="1"/>
  <c r="AB156" i="1"/>
  <c r="AB240" i="1"/>
  <c r="AB62" i="1"/>
  <c r="V62" i="1" s="1"/>
  <c r="AB202" i="1"/>
  <c r="AB254" i="1"/>
  <c r="AB352" i="1"/>
  <c r="AB317" i="1"/>
  <c r="AB285" i="1"/>
  <c r="AB373" i="1"/>
  <c r="V373" i="1" s="1"/>
  <c r="AB274" i="1"/>
  <c r="AB338" i="1"/>
  <c r="AB339" i="1"/>
  <c r="AB191" i="1"/>
  <c r="AB27" i="1"/>
  <c r="AB141" i="1"/>
  <c r="AB219" i="1"/>
  <c r="AB234" i="1"/>
  <c r="AB255" i="1"/>
  <c r="V255" i="1" s="1"/>
  <c r="AB375" i="1"/>
  <c r="AB239" i="1"/>
  <c r="AB237" i="1"/>
  <c r="AB256" i="1"/>
  <c r="V256" i="1" s="1"/>
  <c r="AB318" i="1"/>
  <c r="AB306" i="1"/>
  <c r="V306" i="1" s="1"/>
  <c r="AB361" i="1"/>
  <c r="AB197" i="1"/>
  <c r="AB167" i="1"/>
  <c r="AB142" i="1"/>
  <c r="AB178" i="1"/>
  <c r="AB123" i="1"/>
  <c r="V123" i="1" s="1"/>
  <c r="AB179" i="1"/>
  <c r="AB251" i="1"/>
  <c r="AB227" i="1"/>
  <c r="AB282" i="1"/>
  <c r="AB168" i="1"/>
  <c r="AB75" i="1"/>
  <c r="AB16" i="1"/>
  <c r="AB267" i="1"/>
  <c r="AB363" i="1"/>
  <c r="AB358" i="1"/>
  <c r="AB261" i="1"/>
  <c r="AB291" i="1"/>
  <c r="AB296" i="1"/>
  <c r="AB310" i="1"/>
  <c r="AB164" i="1"/>
  <c r="AB292" i="1"/>
  <c r="AB23" i="1"/>
  <c r="V23" i="1" s="1"/>
  <c r="AB272" i="1"/>
  <c r="AB228" i="1"/>
  <c r="AB232" i="1"/>
  <c r="AB335" i="1"/>
  <c r="AB20" i="1"/>
  <c r="AB21" i="1"/>
  <c r="AB17" i="1"/>
  <c r="AB35" i="1"/>
  <c r="AB50" i="1"/>
  <c r="V50" i="1" s="1"/>
  <c r="AB18" i="1"/>
  <c r="AB84" i="1"/>
  <c r="AB130" i="1"/>
  <c r="AB176" i="1"/>
  <c r="AB38" i="1"/>
  <c r="AB64" i="1"/>
  <c r="AB101" i="1"/>
  <c r="AB79" i="1"/>
  <c r="AB89" i="1"/>
  <c r="AB85" i="1"/>
  <c r="AB86" i="1"/>
  <c r="AB99" i="1"/>
  <c r="AB32" i="1"/>
  <c r="V32" i="1" s="1"/>
  <c r="AB127" i="1"/>
  <c r="AB152" i="1"/>
  <c r="AB131" i="1"/>
  <c r="AB153" i="1"/>
  <c r="AB154" i="1"/>
  <c r="AB65" i="1"/>
  <c r="AB124" i="1"/>
  <c r="AB91" i="1"/>
  <c r="AB122" i="1"/>
  <c r="AB119" i="1"/>
  <c r="AB125" i="1"/>
  <c r="AB134" i="1"/>
  <c r="AB136" i="1"/>
  <c r="AB137" i="1"/>
  <c r="AB118" i="1"/>
  <c r="AB106" i="1"/>
  <c r="AB143" i="1"/>
  <c r="AB132" i="1"/>
  <c r="AB108" i="1"/>
  <c r="AB109" i="1"/>
  <c r="AB112" i="1"/>
  <c r="AB114" i="1"/>
  <c r="V114" i="1" s="1"/>
  <c r="AB56" i="1"/>
  <c r="AB102" i="1"/>
  <c r="AB22" i="1"/>
  <c r="AB103" i="1"/>
  <c r="V103" i="1" s="1"/>
  <c r="AB44" i="1"/>
  <c r="AB57" i="1"/>
  <c r="AB28" i="1"/>
  <c r="AB241" i="1"/>
  <c r="V241" i="1" s="1"/>
  <c r="AB113" i="1"/>
  <c r="AB46" i="1"/>
  <c r="AB19" i="1"/>
  <c r="V19" i="1" s="1"/>
  <c r="AB187" i="1"/>
  <c r="V187" i="1" s="1"/>
  <c r="AB169" i="1"/>
  <c r="V169" i="1" s="1"/>
  <c r="AB238" i="1"/>
  <c r="V238" i="1" s="1"/>
  <c r="AB216" i="1"/>
  <c r="V216" i="1" s="1"/>
  <c r="AB198" i="1"/>
  <c r="V198" i="1" s="1"/>
  <c r="AB39" i="1"/>
  <c r="AB327" i="1"/>
  <c r="V327" i="1" s="1"/>
  <c r="AB278" i="1"/>
  <c r="V278" i="1" s="1"/>
  <c r="AB51" i="1"/>
  <c r="AB312" i="1"/>
  <c r="V312" i="1" s="1"/>
  <c r="AB276" i="1"/>
  <c r="AB305" i="1"/>
  <c r="AB263" i="1"/>
  <c r="V263" i="1" s="1"/>
  <c r="AB80" i="1"/>
  <c r="AB81" i="1"/>
  <c r="AB48" i="1"/>
  <c r="AB34" i="1"/>
  <c r="AB248" i="1"/>
  <c r="V248" i="1" s="1"/>
  <c r="AB235" i="1"/>
  <c r="AB29" i="1"/>
  <c r="V29" i="1" s="1"/>
  <c r="AB138" i="1"/>
  <c r="AB157" i="1"/>
  <c r="AB87" i="1"/>
  <c r="AB171" i="1"/>
  <c r="AB165" i="1"/>
  <c r="AB145" i="1"/>
  <c r="AB146" i="1"/>
  <c r="AB166" i="1"/>
  <c r="AB24" i="1"/>
  <c r="AB82" i="1"/>
  <c r="AB121" i="1"/>
  <c r="V121" i="1" s="1"/>
  <c r="AB30" i="1"/>
  <c r="AB31" i="1"/>
  <c r="AB37" i="1"/>
  <c r="V37" i="1" s="1"/>
  <c r="AB15" i="1"/>
  <c r="AB147" i="1"/>
  <c r="AB355" i="1"/>
  <c r="AB356" i="1"/>
  <c r="AB185" i="1"/>
  <c r="AB220" i="1"/>
  <c r="AB206" i="1"/>
  <c r="AB72" i="1"/>
  <c r="AB287" i="1"/>
  <c r="AB347" i="1"/>
  <c r="AB345" i="1"/>
  <c r="AB193" i="1"/>
  <c r="AB208" i="1"/>
  <c r="AB47" i="1"/>
  <c r="V47" i="1" s="1"/>
  <c r="AB139" i="1"/>
  <c r="V139" i="1" s="1"/>
  <c r="AB315" i="1"/>
  <c r="AB294" i="1"/>
  <c r="AB295" i="1"/>
  <c r="AB233" i="1"/>
  <c r="V233" i="1" s="1"/>
  <c r="AB368" i="1"/>
  <c r="V368" i="1" s="1"/>
  <c r="AB226" i="1"/>
  <c r="AB212" i="1"/>
  <c r="V212" i="1" s="1"/>
  <c r="AB213" i="1"/>
  <c r="V213" i="1" s="1"/>
  <c r="AB186" i="1"/>
  <c r="V186" i="1" s="1"/>
  <c r="AB316" i="1"/>
  <c r="AB161" i="1"/>
  <c r="AB209" i="1"/>
  <c r="V209" i="1" s="1"/>
  <c r="AB210" i="1"/>
  <c r="V210" i="1" s="1"/>
  <c r="AB236" i="1"/>
  <c r="AB222" i="1"/>
  <c r="AB365" i="1"/>
  <c r="V365" i="1" s="1"/>
  <c r="AB252" i="1"/>
  <c r="V252" i="1" s="1"/>
  <c r="AB289" i="1"/>
  <c r="V289" i="1" s="1"/>
  <c r="AB221" i="1"/>
  <c r="AB273" i="1"/>
  <c r="AB262" i="1"/>
  <c r="AB277" i="1"/>
  <c r="AB265" i="1"/>
  <c r="AB195" i="1"/>
  <c r="AB180" i="1"/>
  <c r="AB129" i="1"/>
  <c r="AB83" i="1"/>
  <c r="AB120" i="1"/>
  <c r="AB311" i="1"/>
  <c r="AB307" i="1"/>
  <c r="V307" i="1" s="1"/>
  <c r="AB283" i="1"/>
  <c r="AB279" i="1"/>
  <c r="AB376" i="1"/>
  <c r="AB333" i="1"/>
  <c r="V333" i="1" s="1"/>
  <c r="AB366" i="1"/>
  <c r="AB313" i="1"/>
  <c r="AB271" i="1"/>
  <c r="AB372" i="1"/>
  <c r="AB275" i="1"/>
  <c r="AB297" i="1"/>
  <c r="V297" i="1" s="1"/>
  <c r="AB357" i="1"/>
  <c r="V357" i="1" s="1"/>
  <c r="AB40" i="1"/>
  <c r="AA60" i="1"/>
  <c r="AA59" i="1"/>
  <c r="AA93" i="1"/>
  <c r="AA330" i="1"/>
  <c r="V330" i="1" s="1"/>
  <c r="AA332" i="1"/>
  <c r="AA158" i="1"/>
  <c r="AA110" i="1"/>
  <c r="AA116" i="1"/>
  <c r="AA92" i="1"/>
  <c r="AA135" i="1"/>
  <c r="AA67" i="1"/>
  <c r="AA111" i="1"/>
  <c r="AA229" i="1"/>
  <c r="AA73" i="1"/>
  <c r="AA74" i="1"/>
  <c r="AA36" i="1"/>
  <c r="AA26" i="1"/>
  <c r="AA200" i="1"/>
  <c r="AA214" i="1"/>
  <c r="AA201" i="1"/>
  <c r="AA302" i="1"/>
  <c r="AA52" i="1"/>
  <c r="AA53" i="1"/>
  <c r="AA42" i="1"/>
  <c r="AA43" i="1"/>
  <c r="AA58" i="1"/>
  <c r="AA54" i="1"/>
  <c r="AA69" i="1"/>
  <c r="AA68" i="1"/>
  <c r="AA25" i="1"/>
  <c r="AA162" i="1"/>
  <c r="AA174" i="1"/>
  <c r="AA96" i="1"/>
  <c r="AA97" i="1"/>
  <c r="AA61" i="1"/>
  <c r="AA94" i="1"/>
  <c r="AA55" i="1"/>
  <c r="AA280" i="1"/>
  <c r="AA284" i="1"/>
  <c r="AA304" i="1"/>
  <c r="AA308" i="1"/>
  <c r="AA95" i="1"/>
  <c r="AA133" i="1"/>
  <c r="AA188" i="1"/>
  <c r="AA107" i="1"/>
  <c r="AA159" i="1"/>
  <c r="AA290" i="1"/>
  <c r="AA299" i="1"/>
  <c r="AA364" i="1"/>
  <c r="AA184" i="1"/>
  <c r="AA362" i="1"/>
  <c r="AA324" i="1"/>
  <c r="AA342" i="1"/>
  <c r="AA341" i="1"/>
  <c r="V341" i="1" s="1"/>
  <c r="AA348" i="1"/>
  <c r="AA349" i="1"/>
  <c r="AA245" i="1"/>
  <c r="AA328" i="1"/>
  <c r="AA381" i="1"/>
  <c r="AA374" i="1"/>
  <c r="AA78" i="1"/>
  <c r="AA253" i="1"/>
  <c r="AA385" i="1"/>
  <c r="AA303" i="1"/>
  <c r="AA353" i="1"/>
  <c r="AA354" i="1"/>
  <c r="AA217" i="1"/>
  <c r="AA189" i="1"/>
  <c r="AA218" i="1"/>
  <c r="AA321" i="1"/>
  <c r="AA243" i="1"/>
  <c r="AA322" i="1"/>
  <c r="AA288" i="1"/>
  <c r="AA249" i="1"/>
  <c r="AA246" i="1"/>
  <c r="AA160" i="1"/>
  <c r="AA346" i="1"/>
  <c r="AA344" i="1"/>
  <c r="AA326" i="1"/>
  <c r="AA298" i="1"/>
  <c r="AA293" i="1"/>
  <c r="AA150" i="1"/>
  <c r="AA388" i="1"/>
  <c r="AA390" i="1"/>
  <c r="AA384" i="1"/>
  <c r="AA377" i="1"/>
  <c r="AA359" i="1"/>
  <c r="AA155" i="1"/>
  <c r="AA314" i="1"/>
  <c r="AA382" i="1"/>
  <c r="AA378" i="1"/>
  <c r="AA281" i="1"/>
  <c r="AA320" i="1"/>
  <c r="AA204" i="1"/>
  <c r="AA329" i="1"/>
  <c r="AA268" i="1"/>
  <c r="AA269" i="1"/>
  <c r="AA386" i="1"/>
  <c r="V386" i="1" s="1"/>
  <c r="AA367" i="1"/>
  <c r="V367" i="1" s="1"/>
  <c r="AA223" i="1"/>
  <c r="V223" i="1" s="1"/>
  <c r="AA334" i="1"/>
  <c r="AA380" i="1"/>
  <c r="AA309" i="1"/>
  <c r="AA331" i="1"/>
  <c r="AA250" i="1"/>
  <c r="AA192" i="1"/>
  <c r="AA196" i="1"/>
  <c r="AA76" i="1"/>
  <c r="AA259" i="1"/>
  <c r="AA231" i="1"/>
  <c r="AA257" i="1"/>
  <c r="AA207" i="1"/>
  <c r="AA211" i="1"/>
  <c r="AA63" i="1"/>
  <c r="AA371" i="1"/>
  <c r="AA360" i="1"/>
  <c r="AA194" i="1"/>
  <c r="AA126" i="1"/>
  <c r="AA144" i="1"/>
  <c r="AA190" i="1"/>
  <c r="AA149" i="1"/>
  <c r="AA173" i="1"/>
  <c r="AA105" i="1"/>
  <c r="AA177" i="1"/>
  <c r="AA325" i="1"/>
  <c r="AA203" i="1"/>
  <c r="AA175" i="1"/>
  <c r="AA148" i="1"/>
  <c r="AA199" i="1"/>
  <c r="AA260" i="1"/>
  <c r="AA215" i="1"/>
  <c r="AA77" i="1"/>
  <c r="AA117" i="1"/>
  <c r="AA151" i="1"/>
  <c r="AA242" i="1"/>
  <c r="V242" i="1" s="1"/>
  <c r="AA336" i="1"/>
  <c r="V336" i="1" s="1"/>
  <c r="AA230" i="1"/>
  <c r="V230" i="1" s="1"/>
  <c r="AA247" i="1"/>
  <c r="V247" i="1" s="1"/>
  <c r="AA337" i="1"/>
  <c r="V337" i="1" s="1"/>
  <c r="AA323" i="1"/>
  <c r="V323" i="1" s="1"/>
  <c r="AA264" i="1"/>
  <c r="V264" i="1" s="1"/>
  <c r="AA156" i="1"/>
  <c r="AA240" i="1"/>
  <c r="AA202" i="1"/>
  <c r="AA254" i="1"/>
  <c r="AA352" i="1"/>
  <c r="AA317" i="1"/>
  <c r="AA285" i="1"/>
  <c r="AA274" i="1"/>
  <c r="AA338" i="1"/>
  <c r="AA339" i="1"/>
  <c r="AA191" i="1"/>
  <c r="AA27" i="1"/>
  <c r="AA141" i="1"/>
  <c r="AA219" i="1"/>
  <c r="AA234" i="1"/>
  <c r="AA375" i="1"/>
  <c r="AA239" i="1"/>
  <c r="AA237" i="1"/>
  <c r="AA318" i="1"/>
  <c r="AA361" i="1"/>
  <c r="AA197" i="1"/>
  <c r="AA167" i="1"/>
  <c r="AA142" i="1"/>
  <c r="V142" i="1" s="1"/>
  <c r="AA178" i="1"/>
  <c r="AA179" i="1"/>
  <c r="V179" i="1" s="1"/>
  <c r="AA251" i="1"/>
  <c r="V251" i="1" s="1"/>
  <c r="AA227" i="1"/>
  <c r="V227" i="1" s="1"/>
  <c r="AA282" i="1"/>
  <c r="V282" i="1" s="1"/>
  <c r="AA168" i="1"/>
  <c r="V168" i="1" s="1"/>
  <c r="AA75" i="1"/>
  <c r="V75" i="1" s="1"/>
  <c r="AA16" i="1"/>
  <c r="V16" i="1" s="1"/>
  <c r="AA267" i="1"/>
  <c r="V267" i="1" s="1"/>
  <c r="AA363" i="1"/>
  <c r="V363" i="1" s="1"/>
  <c r="AA358" i="1"/>
  <c r="V358" i="1" s="1"/>
  <c r="AA261" i="1"/>
  <c r="V261" i="1" s="1"/>
  <c r="AA291" i="1"/>
  <c r="V291" i="1" s="1"/>
  <c r="AA296" i="1"/>
  <c r="V296" i="1" s="1"/>
  <c r="AA310" i="1"/>
  <c r="V310" i="1" s="1"/>
  <c r="AA164" i="1"/>
  <c r="V164" i="1" s="1"/>
  <c r="AA292" i="1"/>
  <c r="V292" i="1" s="1"/>
  <c r="AA272" i="1"/>
  <c r="AA228" i="1"/>
  <c r="AA232" i="1"/>
  <c r="AA335" i="1"/>
  <c r="AA20" i="1"/>
  <c r="AA21" i="1"/>
  <c r="AA17" i="1"/>
  <c r="AA35" i="1"/>
  <c r="AA18" i="1"/>
  <c r="AA84" i="1"/>
  <c r="AA130" i="1"/>
  <c r="AA176" i="1"/>
  <c r="AA38" i="1"/>
  <c r="AA64" i="1"/>
  <c r="AA101" i="1"/>
  <c r="AA79" i="1"/>
  <c r="AA89" i="1"/>
  <c r="AA85" i="1"/>
  <c r="AA86" i="1"/>
  <c r="AA99" i="1"/>
  <c r="AA127" i="1"/>
  <c r="AA152" i="1"/>
  <c r="AA131" i="1"/>
  <c r="AA153" i="1"/>
  <c r="V153" i="1" s="1"/>
  <c r="AA154" i="1"/>
  <c r="AA65" i="1"/>
  <c r="AA124" i="1"/>
  <c r="AA91" i="1"/>
  <c r="AA122" i="1"/>
  <c r="AA119" i="1"/>
  <c r="AA125" i="1"/>
  <c r="AA134" i="1"/>
  <c r="V134" i="1" s="1"/>
  <c r="AA136" i="1"/>
  <c r="AA137" i="1"/>
  <c r="AA118" i="1"/>
  <c r="AA106" i="1"/>
  <c r="AA143" i="1"/>
  <c r="AA132" i="1"/>
  <c r="AA108" i="1"/>
  <c r="AA109" i="1"/>
  <c r="V109" i="1" s="1"/>
  <c r="AA112" i="1"/>
  <c r="AA56" i="1"/>
  <c r="AA102" i="1"/>
  <c r="AA22" i="1"/>
  <c r="AA44" i="1"/>
  <c r="AA57" i="1"/>
  <c r="AA28" i="1"/>
  <c r="AA113" i="1"/>
  <c r="AA46" i="1"/>
  <c r="AA39" i="1"/>
  <c r="AA51" i="1"/>
  <c r="AA276" i="1"/>
  <c r="AA305" i="1"/>
  <c r="AA80" i="1"/>
  <c r="V80" i="1" s="1"/>
  <c r="AA81" i="1"/>
  <c r="V81" i="1" s="1"/>
  <c r="AA48" i="1"/>
  <c r="V48" i="1" s="1"/>
  <c r="AA34" i="1"/>
  <c r="V34" i="1" s="1"/>
  <c r="AA235" i="1"/>
  <c r="AA138" i="1"/>
  <c r="AA157" i="1"/>
  <c r="AA87" i="1"/>
  <c r="AA171" i="1"/>
  <c r="AA165" i="1"/>
  <c r="AA145" i="1"/>
  <c r="AA146" i="1"/>
  <c r="AA166" i="1"/>
  <c r="AA24" i="1"/>
  <c r="AA82" i="1"/>
  <c r="AA30" i="1"/>
  <c r="AA31" i="1"/>
  <c r="AA15" i="1"/>
  <c r="AA147" i="1"/>
  <c r="AA355" i="1"/>
  <c r="AA356" i="1"/>
  <c r="AA185" i="1"/>
  <c r="AA220" i="1"/>
  <c r="AA206" i="1"/>
  <c r="AA72" i="1"/>
  <c r="AA287" i="1"/>
  <c r="AA347" i="1"/>
  <c r="AA345" i="1"/>
  <c r="AA193" i="1"/>
  <c r="AA208" i="1"/>
  <c r="AA315" i="1"/>
  <c r="AA294" i="1"/>
  <c r="AA295" i="1"/>
  <c r="AA226" i="1"/>
  <c r="V226" i="1" s="1"/>
  <c r="AA316" i="1"/>
  <c r="V316" i="1" s="1"/>
  <c r="AA161" i="1"/>
  <c r="AA236" i="1"/>
  <c r="AA222" i="1"/>
  <c r="AA221" i="1"/>
  <c r="V221" i="1" s="1"/>
  <c r="AA273" i="1"/>
  <c r="V273" i="1" s="1"/>
  <c r="AA262" i="1"/>
  <c r="V262" i="1" s="1"/>
  <c r="AA277" i="1"/>
  <c r="V277" i="1" s="1"/>
  <c r="AA265" i="1"/>
  <c r="V265" i="1" s="1"/>
  <c r="AA195" i="1"/>
  <c r="V195" i="1" s="1"/>
  <c r="AA180" i="1"/>
  <c r="V180" i="1" s="1"/>
  <c r="AA129" i="1"/>
  <c r="V129" i="1" s="1"/>
  <c r="AA83" i="1"/>
  <c r="V83" i="1" s="1"/>
  <c r="AA120" i="1"/>
  <c r="V120" i="1" s="1"/>
  <c r="AA311" i="1"/>
  <c r="V311" i="1" s="1"/>
  <c r="AA283" i="1"/>
  <c r="AA279" i="1"/>
  <c r="AA376" i="1"/>
  <c r="AA366" i="1"/>
  <c r="AA313" i="1"/>
  <c r="AA271" i="1"/>
  <c r="AA372" i="1"/>
  <c r="AA275" i="1"/>
  <c r="AA40" i="1"/>
  <c r="X278" i="1"/>
  <c r="Y278" i="1"/>
  <c r="X343" i="1"/>
  <c r="Y343" i="1"/>
  <c r="X60" i="1"/>
  <c r="Y60" i="1"/>
  <c r="X93" i="1"/>
  <c r="Y93" i="1"/>
  <c r="X284" i="1"/>
  <c r="Y284" i="1"/>
  <c r="X321" i="1"/>
  <c r="Y321" i="1"/>
  <c r="X381" i="1"/>
  <c r="Y381" i="1"/>
  <c r="X99" i="1"/>
  <c r="Y99" i="1"/>
  <c r="X86" i="1"/>
  <c r="Y86" i="1"/>
  <c r="X121" i="1"/>
  <c r="Y121" i="1"/>
  <c r="X80" i="1"/>
  <c r="Y80" i="1"/>
  <c r="X183" i="1"/>
  <c r="Y183" i="1"/>
  <c r="X81" i="1"/>
  <c r="Y81" i="1"/>
  <c r="X48" i="1"/>
  <c r="Y48" i="1"/>
  <c r="X226" i="1"/>
  <c r="Y226" i="1"/>
  <c r="X327" i="1"/>
  <c r="Y327" i="1"/>
  <c r="X97" i="1"/>
  <c r="Y97" i="1"/>
  <c r="X112" i="1"/>
  <c r="Y112" i="1"/>
  <c r="X17" i="1"/>
  <c r="Y17" i="1"/>
  <c r="X35" i="1"/>
  <c r="Y35" i="1"/>
  <c r="X146" i="1"/>
  <c r="Y146" i="1"/>
  <c r="X128" i="1"/>
  <c r="Y128" i="1"/>
  <c r="X46" i="1"/>
  <c r="Y46" i="1"/>
  <c r="X44" i="1"/>
  <c r="Y44" i="1"/>
  <c r="X154" i="1"/>
  <c r="Y154" i="1"/>
  <c r="X336" i="1"/>
  <c r="Y336" i="1"/>
  <c r="X380" i="1"/>
  <c r="Y380" i="1"/>
  <c r="X189" i="1"/>
  <c r="Y189" i="1"/>
  <c r="X218" i="1"/>
  <c r="Y218" i="1"/>
  <c r="X369" i="1"/>
  <c r="Y369" i="1"/>
  <c r="X370" i="1"/>
  <c r="Y370" i="1"/>
  <c r="X130" i="1"/>
  <c r="Y130" i="1"/>
  <c r="X20" i="1"/>
  <c r="Y20" i="1"/>
  <c r="X260" i="1"/>
  <c r="Y260" i="1"/>
  <c r="X215" i="1"/>
  <c r="Y215" i="1"/>
  <c r="X255" i="1"/>
  <c r="Y255" i="1"/>
  <c r="X256" i="1"/>
  <c r="Y256" i="1"/>
  <c r="X259" i="1"/>
  <c r="Y259" i="1"/>
  <c r="X250" i="1"/>
  <c r="Y250" i="1"/>
  <c r="X286" i="1"/>
  <c r="Y286" i="1"/>
  <c r="X111" i="1"/>
  <c r="Y111" i="1"/>
  <c r="X100" i="1"/>
  <c r="Y100" i="1"/>
  <c r="X330" i="1"/>
  <c r="Y330" i="1"/>
  <c r="X216" i="1"/>
  <c r="Y216" i="1"/>
  <c r="X200" i="1"/>
  <c r="Y200" i="1"/>
  <c r="X263" i="1"/>
  <c r="Y263" i="1"/>
  <c r="X113" i="1"/>
  <c r="Y113" i="1"/>
  <c r="X274" i="1"/>
  <c r="Y274" i="1"/>
  <c r="X372" i="1"/>
  <c r="Y372" i="1"/>
  <c r="X248" i="1"/>
  <c r="Y248" i="1"/>
  <c r="X123" i="1"/>
  <c r="Y123" i="1"/>
  <c r="X236" i="1"/>
  <c r="Y236" i="1"/>
  <c r="X349" i="1"/>
  <c r="Y349" i="1"/>
  <c r="X30" i="1"/>
  <c r="Y30" i="1"/>
  <c r="X239" i="1"/>
  <c r="Y239" i="1"/>
  <c r="X172" i="1"/>
  <c r="Y172" i="1"/>
  <c r="X251" i="1"/>
  <c r="Y251" i="1"/>
  <c r="X301" i="1"/>
  <c r="Y301" i="1"/>
  <c r="X315" i="1"/>
  <c r="Y315" i="1"/>
  <c r="X339" i="1"/>
  <c r="Y339" i="1"/>
  <c r="X191" i="1"/>
  <c r="Y191" i="1"/>
  <c r="X163" i="1"/>
  <c r="Y163" i="1"/>
  <c r="X317" i="1"/>
  <c r="Y317" i="1"/>
  <c r="X38" i="1"/>
  <c r="Y38" i="1"/>
  <c r="X16" i="1"/>
  <c r="Y16" i="1"/>
  <c r="X267" i="1"/>
  <c r="Y267" i="1"/>
  <c r="X221" i="1"/>
  <c r="Y221" i="1"/>
  <c r="X194" i="1"/>
  <c r="Y194" i="1"/>
  <c r="X199" i="1"/>
  <c r="Y199" i="1"/>
  <c r="X118" i="1"/>
  <c r="Y118" i="1"/>
  <c r="X131" i="1"/>
  <c r="Y131" i="1"/>
  <c r="X272" i="1"/>
  <c r="Y272" i="1"/>
  <c r="X335" i="1"/>
  <c r="Y335" i="1"/>
  <c r="X79" i="1"/>
  <c r="Y79" i="1"/>
  <c r="X338" i="1"/>
  <c r="Y338" i="1"/>
  <c r="X168" i="1"/>
  <c r="Y168" i="1"/>
  <c r="X282" i="1"/>
  <c r="Y282" i="1"/>
  <c r="X232" i="1"/>
  <c r="Y232" i="1"/>
  <c r="X233" i="1"/>
  <c r="Y233" i="1"/>
  <c r="X90" i="1"/>
  <c r="Y90" i="1"/>
  <c r="X34" i="1"/>
  <c r="Y34" i="1"/>
  <c r="X28" i="1"/>
  <c r="Y28" i="1"/>
  <c r="X237" i="1"/>
  <c r="Y237" i="1"/>
  <c r="X156" i="1"/>
  <c r="Y156" i="1"/>
  <c r="X50" i="1"/>
  <c r="Y50" i="1"/>
  <c r="X373" i="1"/>
  <c r="Y373" i="1"/>
  <c r="X253" i="1"/>
  <c r="Y253" i="1"/>
  <c r="X312" i="1"/>
  <c r="Y312" i="1"/>
  <c r="X316" i="1"/>
  <c r="Y316" i="1"/>
  <c r="X169" i="1"/>
  <c r="Y169" i="1"/>
  <c r="X51" i="1"/>
  <c r="Y51" i="1"/>
  <c r="X275" i="1"/>
  <c r="Y275" i="1"/>
  <c r="X19" i="1"/>
  <c r="Y19" i="1"/>
  <c r="X15" i="1"/>
  <c r="Y15" i="1"/>
  <c r="X147" i="1"/>
  <c r="Y147" i="1"/>
  <c r="X355" i="1"/>
  <c r="Y355" i="1"/>
  <c r="X356" i="1"/>
  <c r="Y356" i="1"/>
  <c r="X166" i="1"/>
  <c r="Y166" i="1"/>
  <c r="X24" i="1"/>
  <c r="Y24" i="1"/>
  <c r="X235" i="1"/>
  <c r="Y235" i="1"/>
  <c r="X241" i="1"/>
  <c r="Y241" i="1"/>
  <c r="X273" i="1"/>
  <c r="Y273" i="1"/>
  <c r="X368" i="1"/>
  <c r="Y368" i="1"/>
  <c r="X222" i="1"/>
  <c r="Y222" i="1"/>
  <c r="X39" i="1"/>
  <c r="Y39" i="1"/>
  <c r="X114" i="1"/>
  <c r="Y114" i="1"/>
  <c r="X103" i="1"/>
  <c r="Y103" i="1"/>
  <c r="X161" i="1"/>
  <c r="Y161" i="1"/>
  <c r="X277" i="1"/>
  <c r="Y277" i="1"/>
  <c r="X305" i="1"/>
  <c r="Y305" i="1"/>
  <c r="X71" i="1"/>
  <c r="Y71" i="1"/>
  <c r="X309" i="1"/>
  <c r="Y309" i="1"/>
  <c r="X258" i="1"/>
  <c r="Y258" i="1"/>
  <c r="V332" i="1" l="1"/>
  <c r="V231" i="1"/>
  <c r="V279" i="1"/>
  <c r="V35" i="1"/>
  <c r="V125" i="1"/>
  <c r="V111" i="1"/>
  <c r="V46" i="1"/>
  <c r="V145" i="1"/>
  <c r="V79" i="1"/>
  <c r="V334" i="1"/>
  <c r="V108" i="1"/>
  <c r="V131" i="1"/>
  <c r="V285" i="1"/>
  <c r="V151" i="1"/>
  <c r="V72" i="1"/>
  <c r="V31" i="1"/>
  <c r="V132" i="1"/>
  <c r="V119" i="1"/>
  <c r="V152" i="1"/>
  <c r="V317" i="1"/>
  <c r="V67" i="1"/>
  <c r="V206" i="1"/>
  <c r="V141" i="1"/>
  <c r="V268" i="1"/>
  <c r="V305" i="1"/>
  <c r="V197" i="1"/>
  <c r="V184" i="1"/>
  <c r="V58" i="1"/>
  <c r="V59" i="1"/>
  <c r="V243" i="1"/>
  <c r="V149" i="1"/>
  <c r="V344" i="1"/>
  <c r="V376" i="1"/>
  <c r="V126" i="1"/>
  <c r="V204" i="1"/>
  <c r="V377" i="1"/>
  <c r="V321" i="1"/>
  <c r="V280" i="1"/>
  <c r="V133" i="1"/>
  <c r="V339" i="1"/>
  <c r="V294" i="1"/>
  <c r="V30" i="1"/>
  <c r="V44" i="1"/>
  <c r="V143" i="1"/>
  <c r="V122" i="1"/>
  <c r="V127" i="1"/>
  <c r="V352" i="1"/>
  <c r="V260" i="1"/>
  <c r="V173" i="1"/>
  <c r="V63" i="1"/>
  <c r="V382" i="1"/>
  <c r="V150" i="1"/>
  <c r="V249" i="1"/>
  <c r="V354" i="1"/>
  <c r="V200" i="1"/>
  <c r="V135" i="1"/>
  <c r="V137" i="1"/>
  <c r="V65" i="1"/>
  <c r="V21" i="1"/>
  <c r="V196" i="1"/>
  <c r="V61" i="1"/>
  <c r="V315" i="1"/>
  <c r="V220" i="1"/>
  <c r="V276" i="1"/>
  <c r="V361" i="1"/>
  <c r="V269" i="1"/>
  <c r="V364" i="1"/>
  <c r="V43" i="1"/>
  <c r="V60" i="1"/>
  <c r="V22" i="1"/>
  <c r="V106" i="1"/>
  <c r="V91" i="1"/>
  <c r="V99" i="1"/>
  <c r="V176" i="1"/>
  <c r="V27" i="1"/>
  <c r="V254" i="1"/>
  <c r="V199" i="1"/>
  <c r="V211" i="1"/>
  <c r="V314" i="1"/>
  <c r="V293" i="1"/>
  <c r="V288" i="1"/>
  <c r="V353" i="1"/>
  <c r="V245" i="1"/>
  <c r="V26" i="1"/>
  <c r="V92" i="1"/>
  <c r="V366" i="1"/>
  <c r="V166" i="1"/>
  <c r="V28" i="1"/>
  <c r="V85" i="1"/>
  <c r="V84" i="1"/>
  <c r="V240" i="1"/>
  <c r="V372" i="1"/>
  <c r="V87" i="1"/>
  <c r="V38" i="1"/>
  <c r="V20" i="1"/>
  <c r="V192" i="1"/>
  <c r="V328" i="1"/>
  <c r="V95" i="1"/>
  <c r="V97" i="1"/>
  <c r="V345" i="1"/>
  <c r="V355" i="1"/>
  <c r="V77" i="1"/>
  <c r="V177" i="1"/>
  <c r="V360" i="1"/>
  <c r="V271" i="1"/>
  <c r="V82" i="1"/>
  <c r="V157" i="1"/>
  <c r="V208" i="1"/>
  <c r="V185" i="1"/>
  <c r="V51" i="1"/>
  <c r="V102" i="1"/>
  <c r="V118" i="1"/>
  <c r="V124" i="1"/>
  <c r="V318" i="1"/>
  <c r="V191" i="1"/>
  <c r="V202" i="1"/>
  <c r="V148" i="1"/>
  <c r="V190" i="1"/>
  <c r="V207" i="1"/>
  <c r="V298" i="1"/>
  <c r="V322" i="1"/>
  <c r="V303" i="1"/>
  <c r="V299" i="1"/>
  <c r="V174" i="1"/>
  <c r="V42" i="1"/>
  <c r="V36" i="1"/>
  <c r="V236" i="1"/>
  <c r="V39" i="1"/>
  <c r="V56" i="1"/>
  <c r="V237" i="1"/>
  <c r="V326" i="1"/>
  <c r="V385" i="1"/>
  <c r="V158" i="1"/>
  <c r="V239" i="1"/>
  <c r="V203" i="1"/>
  <c r="V113" i="1"/>
  <c r="V178" i="1"/>
  <c r="V117" i="1"/>
  <c r="V325" i="1"/>
  <c r="V194" i="1"/>
  <c r="V342" i="1"/>
  <c r="V107" i="1"/>
  <c r="V55" i="1"/>
  <c r="V68" i="1"/>
  <c r="V302" i="1"/>
  <c r="V228" i="1"/>
  <c r="V348" i="1"/>
  <c r="V284" i="1"/>
  <c r="V313" i="1"/>
  <c r="V24" i="1"/>
  <c r="V138" i="1"/>
  <c r="V86" i="1"/>
  <c r="V130" i="1"/>
  <c r="V155" i="1"/>
  <c r="V235" i="1"/>
  <c r="V309" i="1"/>
  <c r="V146" i="1"/>
  <c r="V89" i="1"/>
  <c r="V18" i="1"/>
  <c r="V272" i="1"/>
  <c r="V338" i="1"/>
  <c r="V156" i="1"/>
  <c r="V380" i="1"/>
  <c r="V253" i="1"/>
  <c r="V52" i="1"/>
  <c r="V165" i="1"/>
  <c r="V101" i="1"/>
  <c r="V290" i="1"/>
  <c r="V162" i="1"/>
  <c r="V375" i="1"/>
  <c r="V250" i="1"/>
  <c r="V346" i="1"/>
  <c r="V335" i="1"/>
  <c r="V320" i="1"/>
  <c r="V384" i="1"/>
  <c r="V218" i="1"/>
  <c r="V40" i="1"/>
  <c r="V287" i="1"/>
  <c r="V15" i="1"/>
  <c r="V234" i="1"/>
  <c r="V281" i="1"/>
  <c r="V374" i="1"/>
  <c r="V57" i="1"/>
  <c r="V167" i="1"/>
  <c r="V219" i="1"/>
  <c r="V378" i="1"/>
  <c r="V388" i="1"/>
  <c r="V246" i="1"/>
  <c r="V217" i="1"/>
  <c r="V214" i="1"/>
  <c r="V193" i="1"/>
  <c r="V356" i="1"/>
  <c r="V324" i="1"/>
  <c r="V188" i="1"/>
  <c r="V69" i="1"/>
  <c r="V74" i="1"/>
  <c r="V308" i="1"/>
  <c r="V347" i="1"/>
  <c r="V147" i="1"/>
  <c r="V274" i="1"/>
  <c r="V259" i="1"/>
  <c r="V78" i="1"/>
  <c r="V229" i="1"/>
  <c r="V283" i="1"/>
  <c r="V17" i="1"/>
  <c r="V76" i="1"/>
  <c r="V390" i="1"/>
  <c r="V160" i="1"/>
  <c r="V189" i="1"/>
  <c r="V94" i="1"/>
  <c r="V201" i="1"/>
  <c r="V275" i="1"/>
  <c r="V295" i="1"/>
  <c r="V171" i="1"/>
  <c r="V64" i="1"/>
  <c r="V215" i="1"/>
  <c r="V105" i="1"/>
  <c r="V371" i="1"/>
  <c r="V381" i="1"/>
  <c r="V362" i="1"/>
  <c r="V54" i="1"/>
  <c r="V93" i="1"/>
  <c r="V257" i="1"/>
  <c r="V96" i="1"/>
  <c r="V222" i="1"/>
  <c r="V232" i="1"/>
  <c r="V331" i="1"/>
  <c r="V349" i="1"/>
  <c r="V304" i="1"/>
  <c r="V116" i="1"/>
  <c r="V175" i="1"/>
  <c r="V144" i="1"/>
  <c r="V329" i="1"/>
  <c r="V359" i="1"/>
  <c r="V53" i="1"/>
  <c r="V110" i="1"/>
  <c r="V161" i="1"/>
  <c r="V112" i="1"/>
  <c r="V136" i="1"/>
  <c r="V154" i="1"/>
  <c r="V159" i="1"/>
  <c r="V25" i="1"/>
  <c r="V73" i="1"/>
  <c r="O19" i="4"/>
  <c r="N19" i="4" s="1"/>
  <c r="O18" i="4"/>
  <c r="N18" i="4" s="1"/>
  <c r="O17" i="4"/>
  <c r="N17" i="4" s="1"/>
  <c r="O16" i="4"/>
  <c r="N16" i="4"/>
  <c r="O15" i="4"/>
  <c r="N15" i="4"/>
  <c r="O14" i="4"/>
  <c r="N14" i="4"/>
  <c r="O13" i="4"/>
  <c r="N13" i="4" s="1"/>
  <c r="O12" i="4"/>
  <c r="N12" i="4"/>
  <c r="O11" i="4"/>
  <c r="N11" i="4"/>
  <c r="O10" i="4"/>
  <c r="N10" i="4"/>
  <c r="O9" i="4"/>
  <c r="N9" i="4" s="1"/>
  <c r="M4" i="4"/>
  <c r="L4" i="4"/>
  <c r="K4" i="4"/>
  <c r="N4" i="4" l="1"/>
  <c r="O4" i="4"/>
  <c r="W5" i="1" l="1"/>
  <c r="W4" i="1"/>
  <c r="Y214" i="1"/>
  <c r="Y134" i="1"/>
  <c r="Y283" i="1"/>
  <c r="Y122" i="1"/>
  <c r="Y268" i="1"/>
  <c r="Y351" i="1"/>
  <c r="Y198" i="1"/>
  <c r="Y240" i="1"/>
  <c r="Y203" i="1"/>
  <c r="Y375" i="1"/>
  <c r="Y23" i="1"/>
  <c r="Y388" i="1"/>
  <c r="Y186" i="1"/>
  <c r="Y206" i="1"/>
  <c r="Y174" i="1"/>
  <c r="Y217" i="1"/>
  <c r="Y264" i="1"/>
  <c r="Y329" i="1"/>
  <c r="Y66" i="1"/>
  <c r="Y328" i="1"/>
  <c r="Y332" i="1"/>
  <c r="Y234" i="1"/>
  <c r="Y57" i="1"/>
  <c r="Y387" i="1"/>
  <c r="Y143" i="1"/>
  <c r="Y205" i="1"/>
  <c r="Y101" i="1"/>
  <c r="Y265" i="1"/>
  <c r="Y65" i="1"/>
  <c r="Y357" i="1"/>
  <c r="Y179" i="1"/>
  <c r="Y76" i="1"/>
  <c r="Y77" i="1"/>
  <c r="Y285" i="1"/>
  <c r="Y287" i="1"/>
  <c r="Y296" i="1"/>
  <c r="Y45" i="1"/>
  <c r="Y78" i="1"/>
  <c r="Y353" i="1"/>
  <c r="Y62" i="1"/>
  <c r="Y367" i="1"/>
  <c r="Y386" i="1"/>
  <c r="Y148" i="1"/>
  <c r="Y110" i="1"/>
  <c r="Y340" i="1"/>
  <c r="Y247" i="1"/>
  <c r="Y124" i="1"/>
  <c r="Y84" i="1"/>
  <c r="Y276" i="1"/>
  <c r="Y176" i="1"/>
  <c r="Y376" i="1"/>
  <c r="Y292" i="1"/>
  <c r="Y192" i="1"/>
  <c r="Y171" i="1"/>
  <c r="Y42" i="1"/>
  <c r="Y231" i="1"/>
  <c r="Y184" i="1"/>
  <c r="Y323" i="1"/>
  <c r="Y209" i="1"/>
  <c r="Y117" i="1"/>
  <c r="Y389" i="1"/>
  <c r="Y159" i="1"/>
  <c r="Y197" i="1"/>
  <c r="Y334" i="1"/>
  <c r="Y257" i="1"/>
  <c r="Y102" i="1"/>
  <c r="Y150" i="1"/>
  <c r="Y190" i="1"/>
  <c r="Y73" i="1"/>
  <c r="Y298" i="1"/>
  <c r="Y346" i="1"/>
  <c r="Y365" i="1"/>
  <c r="Y299" i="1"/>
  <c r="Y160" i="1"/>
  <c r="Y33" i="1"/>
  <c r="Y304" i="1"/>
  <c r="Y320" i="1"/>
  <c r="Y135" i="1"/>
  <c r="Y391" i="1"/>
  <c r="Y362" i="1"/>
  <c r="Y252" i="1"/>
  <c r="Y31" i="1"/>
  <c r="Y361" i="1"/>
  <c r="Y378" i="1"/>
  <c r="Y219" i="1"/>
  <c r="Y324" i="1"/>
  <c r="Y363" i="1"/>
  <c r="Y67" i="1"/>
  <c r="Y208" i="1"/>
  <c r="Y187" i="1"/>
  <c r="Y281" i="1"/>
  <c r="Y244" i="1"/>
  <c r="Y352" i="1"/>
  <c r="Y293" i="1"/>
  <c r="Y348" i="1"/>
  <c r="Y54" i="1"/>
  <c r="Y181" i="1"/>
  <c r="Y211" i="1"/>
  <c r="Y279" i="1"/>
  <c r="Y289" i="1"/>
  <c r="Y144" i="1"/>
  <c r="Y116" i="1"/>
  <c r="Y196" i="1"/>
  <c r="Y371" i="1"/>
  <c r="Y106" i="1"/>
  <c r="Y138" i="1"/>
  <c r="Y27" i="1"/>
  <c r="Y151" i="1"/>
  <c r="Y374" i="1"/>
  <c r="Y358" i="1"/>
  <c r="Y262" i="1"/>
  <c r="Y87" i="1"/>
  <c r="Y155" i="1"/>
  <c r="Y270" i="1"/>
  <c r="Y295" i="1"/>
  <c r="Y246" i="1"/>
  <c r="Y74" i="1"/>
  <c r="Y383" i="1"/>
  <c r="Y152" i="1"/>
  <c r="Y310" i="1"/>
  <c r="Y290" i="1"/>
  <c r="Y85" i="1"/>
  <c r="Y29" i="1"/>
  <c r="Y145" i="1"/>
  <c r="Y269" i="1"/>
  <c r="Y366" i="1"/>
  <c r="Y26" i="1"/>
  <c r="Y182" i="1"/>
  <c r="Y204" i="1"/>
  <c r="Y115" i="1"/>
  <c r="Y288" i="1"/>
  <c r="Y41" i="1"/>
  <c r="Y207" i="1"/>
  <c r="Y63" i="1"/>
  <c r="Y18" i="1"/>
  <c r="Y164" i="1"/>
  <c r="Y139" i="1"/>
  <c r="Y261" i="1"/>
  <c r="Y83" i="1"/>
  <c r="Y347" i="1"/>
  <c r="Y119" i="1"/>
  <c r="Y140" i="1"/>
  <c r="Y297" i="1"/>
  <c r="Y210" i="1"/>
  <c r="Y68" i="1"/>
  <c r="Y294" i="1"/>
  <c r="Y318" i="1"/>
  <c r="Y47" i="1"/>
  <c r="Y165" i="1"/>
  <c r="Y142" i="1"/>
  <c r="Y105" i="1"/>
  <c r="Y137" i="1"/>
  <c r="Y313" i="1"/>
  <c r="Y319" i="1"/>
  <c r="Y271" i="1"/>
  <c r="Y109" i="1"/>
  <c r="Y307" i="1"/>
  <c r="Y314" i="1"/>
  <c r="Y229" i="1"/>
  <c r="Y49" i="1"/>
  <c r="Y220" i="1"/>
  <c r="Y108" i="1"/>
  <c r="Y56" i="1"/>
  <c r="Y153" i="1"/>
  <c r="Y21" i="1"/>
  <c r="Y37" i="1"/>
  <c r="Y359" i="1"/>
  <c r="Y92" i="1"/>
  <c r="Y228" i="1"/>
  <c r="Y354" i="1"/>
  <c r="Y61" i="1"/>
  <c r="Y52" i="1"/>
  <c r="Y95" i="1"/>
  <c r="Y104" i="1"/>
  <c r="Y302" i="1"/>
  <c r="Y177" i="1"/>
  <c r="Y43" i="1"/>
  <c r="Y88" i="1"/>
  <c r="Y36" i="1"/>
  <c r="Y308" i="1"/>
  <c r="Y350" i="1"/>
  <c r="Y390" i="1"/>
  <c r="Y322" i="1"/>
  <c r="Y158" i="1"/>
  <c r="Y188" i="1"/>
  <c r="Y58" i="1"/>
  <c r="Y125" i="1"/>
  <c r="Y96" i="1"/>
  <c r="Y280" i="1"/>
  <c r="Y385" i="1"/>
  <c r="Y303" i="1"/>
  <c r="Y133" i="1"/>
  <c r="Y94" i="1"/>
  <c r="Y201" i="1"/>
  <c r="Y333" i="1"/>
  <c r="Y132" i="1"/>
  <c r="Y341" i="1"/>
  <c r="Y40" i="1"/>
  <c r="Y120" i="1"/>
  <c r="Y127" i="1"/>
  <c r="Y225" i="1"/>
  <c r="Y75" i="1"/>
  <c r="Y167" i="1"/>
  <c r="Y344" i="1"/>
  <c r="Y377" i="1"/>
  <c r="Y55" i="1"/>
  <c r="Y89" i="1"/>
  <c r="Y243" i="1"/>
  <c r="Y175" i="1"/>
  <c r="Y22" i="1"/>
  <c r="Y245" i="1"/>
  <c r="Y223" i="1"/>
  <c r="Y59" i="1"/>
  <c r="Y173" i="1"/>
  <c r="Y193" i="1"/>
  <c r="Y364" i="1"/>
  <c r="Y136" i="1"/>
  <c r="Y212" i="1"/>
  <c r="Y360" i="1"/>
  <c r="Y254" i="1"/>
  <c r="Y98" i="1"/>
  <c r="Y300" i="1"/>
  <c r="Y180" i="1"/>
  <c r="Y202" i="1"/>
  <c r="Y384" i="1"/>
  <c r="Y195" i="1"/>
  <c r="Y238" i="1"/>
  <c r="Y170" i="1"/>
  <c r="Y129" i="1"/>
  <c r="Y291" i="1"/>
  <c r="Y325" i="1"/>
  <c r="Y64" i="1"/>
  <c r="Y345" i="1"/>
  <c r="Y32" i="1"/>
  <c r="Y331" i="1"/>
  <c r="Y227" i="1"/>
  <c r="Y311" i="1"/>
  <c r="Y70" i="1"/>
  <c r="Y107" i="1"/>
  <c r="Y25" i="1"/>
  <c r="Y82" i="1"/>
  <c r="Y157" i="1"/>
  <c r="Y126" i="1"/>
  <c r="Y230" i="1"/>
  <c r="Y141" i="1"/>
  <c r="Y69" i="1"/>
  <c r="Y249" i="1"/>
  <c r="Y185" i="1"/>
  <c r="Y326" i="1"/>
  <c r="Y266" i="1"/>
  <c r="Y53" i="1"/>
  <c r="Y162" i="1"/>
  <c r="Y149" i="1"/>
  <c r="Y242" i="1"/>
  <c r="Y306" i="1"/>
  <c r="Y379" i="1"/>
  <c r="Y342" i="1"/>
  <c r="Y178" i="1"/>
  <c r="Y224" i="1"/>
  <c r="Y72" i="1"/>
  <c r="Y213" i="1"/>
  <c r="Y382" i="1"/>
  <c r="Y337" i="1"/>
  <c r="Y91" i="1"/>
  <c r="Y4" i="1" l="1"/>
  <c r="Y5" i="1"/>
  <c r="X337" i="1"/>
  <c r="X91" i="1"/>
  <c r="X382" i="1"/>
  <c r="X213" i="1"/>
  <c r="X72" i="1"/>
  <c r="X224" i="1"/>
  <c r="X178" i="1"/>
  <c r="X342" i="1"/>
  <c r="X379" i="1"/>
  <c r="X306" i="1"/>
  <c r="X242" i="1"/>
  <c r="X149" i="1"/>
  <c r="X162" i="1"/>
  <c r="X53" i="1"/>
  <c r="X266" i="1"/>
  <c r="X326" i="1"/>
  <c r="X185" i="1"/>
  <c r="X249" i="1"/>
  <c r="X69" i="1"/>
  <c r="X141" i="1"/>
  <c r="X230" i="1"/>
  <c r="X126" i="1"/>
  <c r="X157" i="1"/>
  <c r="X82" i="1"/>
  <c r="X25" i="1"/>
  <c r="X107" i="1"/>
  <c r="X70" i="1"/>
  <c r="X311" i="1"/>
  <c r="X227" i="1"/>
  <c r="X331" i="1"/>
  <c r="X32" i="1"/>
  <c r="X345" i="1"/>
  <c r="X64" i="1"/>
  <c r="X325" i="1"/>
  <c r="X291" i="1"/>
  <c r="X129" i="1"/>
  <c r="X170" i="1"/>
  <c r="X238" i="1"/>
  <c r="X195" i="1"/>
  <c r="X384" i="1"/>
  <c r="X202" i="1"/>
  <c r="X180" i="1"/>
  <c r="X300" i="1"/>
  <c r="X98" i="1"/>
  <c r="X254" i="1"/>
  <c r="X360" i="1"/>
  <c r="X212" i="1"/>
  <c r="X136" i="1"/>
  <c r="X364" i="1"/>
  <c r="X193" i="1"/>
  <c r="X173" i="1"/>
  <c r="X59" i="1"/>
  <c r="X223" i="1"/>
  <c r="X245" i="1"/>
  <c r="X22" i="1"/>
  <c r="X175" i="1"/>
  <c r="X243" i="1"/>
  <c r="X89" i="1"/>
  <c r="X55" i="1"/>
  <c r="X377" i="1"/>
  <c r="X344" i="1"/>
  <c r="X167" i="1"/>
  <c r="X75" i="1"/>
  <c r="X225" i="1"/>
  <c r="X127" i="1"/>
  <c r="X120" i="1"/>
  <c r="X40" i="1"/>
  <c r="X341" i="1"/>
  <c r="X132" i="1"/>
  <c r="X333" i="1"/>
  <c r="X201" i="1"/>
  <c r="X94" i="1"/>
  <c r="X133" i="1"/>
  <c r="X303" i="1"/>
  <c r="X385" i="1"/>
  <c r="X280" i="1"/>
  <c r="X96" i="1"/>
  <c r="X125" i="1"/>
  <c r="X58" i="1"/>
  <c r="X188" i="1"/>
  <c r="X158" i="1"/>
  <c r="X322" i="1"/>
  <c r="X390" i="1"/>
  <c r="X350" i="1"/>
  <c r="X308" i="1"/>
  <c r="X36" i="1"/>
  <c r="X88" i="1"/>
  <c r="X43" i="1"/>
  <c r="X177" i="1"/>
  <c r="X302" i="1"/>
  <c r="X104" i="1"/>
  <c r="X95" i="1"/>
  <c r="X52" i="1"/>
  <c r="X61" i="1"/>
  <c r="X354" i="1"/>
  <c r="X228" i="1"/>
  <c r="X92" i="1"/>
  <c r="X359" i="1"/>
  <c r="X37" i="1"/>
  <c r="X21" i="1"/>
  <c r="X153" i="1"/>
  <c r="X56" i="1"/>
  <c r="X108" i="1"/>
  <c r="X220" i="1"/>
  <c r="X49" i="1"/>
  <c r="X229" i="1"/>
  <c r="X314" i="1"/>
  <c r="X307" i="1"/>
  <c r="X109" i="1"/>
  <c r="X271" i="1"/>
  <c r="X319" i="1"/>
  <c r="X313" i="1"/>
  <c r="X137" i="1"/>
  <c r="X105" i="1"/>
  <c r="X142" i="1"/>
  <c r="X165" i="1"/>
  <c r="X47" i="1"/>
  <c r="X318" i="1"/>
  <c r="X294" i="1"/>
  <c r="X68" i="1"/>
  <c r="X210" i="1"/>
  <c r="X297" i="1"/>
  <c r="X140" i="1"/>
  <c r="X119" i="1"/>
  <c r="X347" i="1"/>
  <c r="X83" i="1"/>
  <c r="X261" i="1"/>
  <c r="X139" i="1"/>
  <c r="X164" i="1"/>
  <c r="X18" i="1"/>
  <c r="X63" i="1"/>
  <c r="X207" i="1"/>
  <c r="X41" i="1"/>
  <c r="X288" i="1"/>
  <c r="X115" i="1"/>
  <c r="X204" i="1"/>
  <c r="X182" i="1"/>
  <c r="X26" i="1"/>
  <c r="X366" i="1"/>
  <c r="X269" i="1"/>
  <c r="X145" i="1"/>
  <c r="X29" i="1"/>
  <c r="X85" i="1"/>
  <c r="X290" i="1"/>
  <c r="X310" i="1"/>
  <c r="X152" i="1"/>
  <c r="X383" i="1"/>
  <c r="X74" i="1"/>
  <c r="X246" i="1"/>
  <c r="X295" i="1"/>
  <c r="X270" i="1"/>
  <c r="X155" i="1"/>
  <c r="X87" i="1"/>
  <c r="X262" i="1"/>
  <c r="X358" i="1"/>
  <c r="X374" i="1"/>
  <c r="X151" i="1"/>
  <c r="X27" i="1"/>
  <c r="X138" i="1"/>
  <c r="X106" i="1"/>
  <c r="X371" i="1"/>
  <c r="X196" i="1"/>
  <c r="X116" i="1"/>
  <c r="X144" i="1"/>
  <c r="X289" i="1"/>
  <c r="X279" i="1"/>
  <c r="X211" i="1"/>
  <c r="X181" i="1"/>
  <c r="X54" i="1"/>
  <c r="X348" i="1"/>
  <c r="X293" i="1"/>
  <c r="X352" i="1"/>
  <c r="X244" i="1"/>
  <c r="X281" i="1"/>
  <c r="X187" i="1"/>
  <c r="X208" i="1"/>
  <c r="X67" i="1"/>
  <c r="X363" i="1"/>
  <c r="X324" i="1"/>
  <c r="X219" i="1"/>
  <c r="X378" i="1"/>
  <c r="X361" i="1"/>
  <c r="X31" i="1"/>
  <c r="X252" i="1"/>
  <c r="X362" i="1"/>
  <c r="X391" i="1"/>
  <c r="X135" i="1"/>
  <c r="X320" i="1"/>
  <c r="X304" i="1"/>
  <c r="X33" i="1"/>
  <c r="X160" i="1"/>
  <c r="X299" i="1"/>
  <c r="X365" i="1"/>
  <c r="X346" i="1"/>
  <c r="X298" i="1"/>
  <c r="X73" i="1"/>
  <c r="X190" i="1"/>
  <c r="X150" i="1"/>
  <c r="X102" i="1"/>
  <c r="X257" i="1"/>
  <c r="X334" i="1"/>
  <c r="X197" i="1"/>
  <c r="X159" i="1"/>
  <c r="X389" i="1"/>
  <c r="X117" i="1"/>
  <c r="X209" i="1"/>
  <c r="X323" i="1"/>
  <c r="X184" i="1"/>
  <c r="X231" i="1"/>
  <c r="X42" i="1"/>
  <c r="X171" i="1"/>
  <c r="X192" i="1"/>
  <c r="X292" i="1"/>
  <c r="X376" i="1"/>
  <c r="X176" i="1"/>
  <c r="X276" i="1"/>
  <c r="X84" i="1"/>
  <c r="X124" i="1"/>
  <c r="X247" i="1"/>
  <c r="X340" i="1"/>
  <c r="X110" i="1"/>
  <c r="X148" i="1"/>
  <c r="X386" i="1"/>
  <c r="X367" i="1"/>
  <c r="X62" i="1"/>
  <c r="X353" i="1"/>
  <c r="X78" i="1"/>
  <c r="X45" i="1"/>
  <c r="X296" i="1"/>
  <c r="X287" i="1"/>
  <c r="X285" i="1"/>
  <c r="X77" i="1"/>
  <c r="X76" i="1"/>
  <c r="X179" i="1"/>
  <c r="X357" i="1"/>
  <c r="X65" i="1"/>
  <c r="X265" i="1"/>
  <c r="X101" i="1"/>
  <c r="X205" i="1"/>
  <c r="X143" i="1"/>
  <c r="X387" i="1"/>
  <c r="X57" i="1"/>
  <c r="X234" i="1"/>
  <c r="X332" i="1"/>
  <c r="X328" i="1"/>
  <c r="X66" i="1"/>
  <c r="X329" i="1"/>
  <c r="X264" i="1"/>
  <c r="X217" i="1"/>
  <c r="X174" i="1"/>
  <c r="X206" i="1"/>
  <c r="X186" i="1"/>
  <c r="X388" i="1"/>
  <c r="X23" i="1"/>
  <c r="X375" i="1"/>
  <c r="X203" i="1"/>
  <c r="X240" i="1"/>
  <c r="X198" i="1"/>
  <c r="X351" i="1"/>
  <c r="X268" i="1"/>
  <c r="X122" i="1"/>
  <c r="X283" i="1"/>
  <c r="X134" i="1"/>
  <c r="X214" i="1"/>
  <c r="X4" i="1" l="1"/>
  <c r="X5" i="1"/>
  <c r="W6" i="1"/>
  <c r="Y10" i="1" l="1"/>
  <c r="X6" i="1" l="1"/>
  <c r="Y9" i="1" s="1"/>
  <c r="Y6" i="1"/>
  <c r="Y11" i="1" l="1"/>
</calcChain>
</file>

<file path=xl/sharedStrings.xml><?xml version="1.0" encoding="utf-8"?>
<sst xmlns="http://schemas.openxmlformats.org/spreadsheetml/2006/main" count="5374" uniqueCount="1227">
  <si>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</si>
  <si>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</si>
  <si>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</si>
  <si>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</si>
  <si>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</si>
  <si>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</si>
  <si>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</si>
  <si>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</si>
  <si>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</si>
  <si>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</si>
  <si>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</si>
  <si>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</si>
  <si>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</si>
  <si>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</si>
  <si>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</si>
  <si>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</si>
  <si>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</si>
  <si>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</si>
  <si>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</si>
  <si>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</si>
  <si>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</si>
  <si>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</si>
  <si>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</si>
  <si>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</si>
  <si>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</si>
  <si>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</si>
  <si>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</si>
  <si>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</si>
  <si>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</si>
  <si>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</si>
  <si>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</si>
  <si>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</si>
  <si>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</si>
  <si>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</si>
  <si>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</si>
  <si>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</si>
  <si>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</si>
  <si>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</si>
  <si>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</si>
  <si>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</si>
  <si>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</si>
  <si>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</si>
  <si>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</si>
  <si>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</si>
  <si>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</si>
  <si>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</si>
  <si>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</si>
  <si>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</si>
  <si>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</si>
  <si>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</si>
  <si>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</si>
  <si>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</si>
  <si>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</si>
  <si>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</si>
  <si>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</si>
  <si>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</si>
  <si>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</si>
  <si>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</si>
  <si>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</si>
  <si>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</si>
  <si>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</si>
  <si>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</si>
  <si>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</si>
  <si>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</si>
  <si>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</si>
  <si>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</si>
  <si>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</si>
  <si>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</si>
  <si>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</si>
  <si>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</si>
  <si>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</si>
  <si>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</si>
  <si>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</si>
  <si>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</si>
  <si>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</si>
  <si>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</si>
  <si>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</si>
  <si>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</si>
  <si>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</si>
  <si>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</si>
  <si>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</si>
  <si>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</si>
  <si>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</si>
  <si>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</si>
  <si>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</si>
  <si>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</si>
  <si>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</si>
  <si>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</si>
  <si>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</si>
  <si>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</si>
  <si>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</si>
  <si>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</si>
  <si>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</si>
  <si>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</si>
  <si>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</si>
  <si>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</si>
  <si>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</si>
  <si>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</si>
  <si>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</si>
  <si>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</si>
  <si>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</si>
  <si>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</si>
  <si>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</si>
  <si>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</si>
  <si>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</si>
  <si>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</si>
  <si>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</si>
  <si>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</si>
  <si>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</si>
  <si>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</si>
  <si>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</si>
  <si>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</si>
  <si>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</si>
  <si>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</si>
  <si>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</si>
  <si>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</si>
  <si>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</si>
  <si>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Wein</t>
  </si>
  <si>
    <t>rot</t>
  </si>
  <si>
    <t>trocken</t>
  </si>
  <si>
    <t>Australien</t>
  </si>
  <si>
    <t>Penfolds</t>
  </si>
  <si>
    <t>Cabernet Sauvignon BIN 707</t>
  </si>
  <si>
    <t>Cabernet Sauvignon</t>
  </si>
  <si>
    <t>Torbreck</t>
  </si>
  <si>
    <t>Grenache</t>
  </si>
  <si>
    <t>Cuvee</t>
  </si>
  <si>
    <t>The Laird</t>
  </si>
  <si>
    <t>Syrah</t>
  </si>
  <si>
    <t>Deutschland</t>
  </si>
  <si>
    <t>Pinot Noir</t>
  </si>
  <si>
    <t>weiß</t>
  </si>
  <si>
    <t>süß</t>
  </si>
  <si>
    <t>Mosel</t>
  </si>
  <si>
    <t>Fritz Haag</t>
  </si>
  <si>
    <t>Riesling Brauneberger Juffer TBA</t>
  </si>
  <si>
    <t>Riesling</t>
  </si>
  <si>
    <t>JJ Prüm</t>
  </si>
  <si>
    <t>Riesling Wehlener Sonnenuhr AL GK</t>
  </si>
  <si>
    <t>Markus Molitor</t>
  </si>
  <si>
    <t>Riesling Saarburger Rausch GK BA</t>
  </si>
  <si>
    <t>Nahe</t>
  </si>
  <si>
    <t>Dönnhoff</t>
  </si>
  <si>
    <t>Riesling Hermannshöhle GG</t>
  </si>
  <si>
    <t>Riesling Oberhäuser Brücke Eiswein GK</t>
  </si>
  <si>
    <t>Schäfer-Fröhlich</t>
  </si>
  <si>
    <t>Riesling Felseneck GG</t>
  </si>
  <si>
    <t>Schönleber</t>
  </si>
  <si>
    <t>Riesling Halenberg TBA</t>
  </si>
  <si>
    <t>Pfalz</t>
  </si>
  <si>
    <t>Von Winning</t>
  </si>
  <si>
    <t>Riesling Pechstein GG</t>
  </si>
  <si>
    <t>1,5</t>
  </si>
  <si>
    <t>Rheingau</t>
  </si>
  <si>
    <t>Rheinhessen</t>
  </si>
  <si>
    <t>Wittmann</t>
  </si>
  <si>
    <t>Riesling Brunnenhäuschen GG</t>
  </si>
  <si>
    <t>Riesling La Borne Alte Reben Versteigerung</t>
  </si>
  <si>
    <t>Riesling Morstein GG</t>
  </si>
  <si>
    <t>Saar</t>
  </si>
  <si>
    <t>Egon Müller</t>
  </si>
  <si>
    <t>Riesling Scharzhofberg AL</t>
  </si>
  <si>
    <t>Frankreich</t>
  </si>
  <si>
    <t>Margaux</t>
  </si>
  <si>
    <t>Chateau Margaux</t>
  </si>
  <si>
    <t>Pauillac</t>
  </si>
  <si>
    <t>Pessac Leognan</t>
  </si>
  <si>
    <t>Chateau Haut Brion</t>
  </si>
  <si>
    <t>Les Carmes Haut Brion</t>
  </si>
  <si>
    <t>Pomerol</t>
  </si>
  <si>
    <t>Chateau Le Pin</t>
  </si>
  <si>
    <t>Le Pin</t>
  </si>
  <si>
    <t>Saint Emilion</t>
  </si>
  <si>
    <t>Chateau Ausone</t>
  </si>
  <si>
    <t>Ausone</t>
  </si>
  <si>
    <t>Chateau Clos Fourtet</t>
  </si>
  <si>
    <t xml:space="preserve">Clos Fourtet  </t>
  </si>
  <si>
    <t>Saint Julien</t>
  </si>
  <si>
    <t>Sauternes</t>
  </si>
  <si>
    <t>Chateau d'Yquem</t>
  </si>
  <si>
    <t>Yquem</t>
  </si>
  <si>
    <t>Burgund</t>
  </si>
  <si>
    <t>Chardonnay</t>
  </si>
  <si>
    <t>Comtes Lafon</t>
  </si>
  <si>
    <t>Montrachet GC</t>
  </si>
  <si>
    <t>Domaine Armand Rousseau</t>
  </si>
  <si>
    <t>Domaine Meo-Camuzet</t>
  </si>
  <si>
    <t>Richebourg GC</t>
  </si>
  <si>
    <t>Vosne-Romanee 1er Cru Cros Parantoux</t>
  </si>
  <si>
    <t>Georges Roumier</t>
  </si>
  <si>
    <t>Henri Boillot</t>
  </si>
  <si>
    <t>Chevalier-Montrachet GC</t>
  </si>
  <si>
    <t>Louis Jadot</t>
  </si>
  <si>
    <t>Chevalier-Montrachet Les Demoiselles GC</t>
  </si>
  <si>
    <t>Mugnier</t>
  </si>
  <si>
    <t>Chambolle Musigny 1er Cru Les Amoureuses</t>
  </si>
  <si>
    <t>Schaumwein</t>
  </si>
  <si>
    <t>Champagne</t>
  </si>
  <si>
    <t>Cedric Bouchard</t>
  </si>
  <si>
    <t>Presle</t>
  </si>
  <si>
    <t>deg. 2021</t>
  </si>
  <si>
    <t>Krug</t>
  </si>
  <si>
    <t>Brut Vintage</t>
  </si>
  <si>
    <t>nV</t>
  </si>
  <si>
    <t>Grande Cuvee Edition 170</t>
  </si>
  <si>
    <t>Roederer</t>
  </si>
  <si>
    <t>Rhone</t>
  </si>
  <si>
    <t>Chateauneuf du Pape</t>
  </si>
  <si>
    <t>Chateau de Beaucastel</t>
  </si>
  <si>
    <t>Chateauneuf du Pape Hommage a Jacques Perrin</t>
  </si>
  <si>
    <t xml:space="preserve">Chateau de Beaucastel </t>
  </si>
  <si>
    <t>Chateauneuf du Pape Rouge</t>
  </si>
  <si>
    <t>Chateau Rayas</t>
  </si>
  <si>
    <t>Rayas Rouge</t>
  </si>
  <si>
    <t>Clos des Papes</t>
  </si>
  <si>
    <t>Clos Saint Jean</t>
  </si>
  <si>
    <t>Domaine Isabel Ferrando</t>
  </si>
  <si>
    <t>Chateauneuf du Pape F601</t>
  </si>
  <si>
    <t>Janasse</t>
  </si>
  <si>
    <t>Chateauneuf du Pape VV</t>
  </si>
  <si>
    <t>Le Clos du Caillou</t>
  </si>
  <si>
    <t>Chateauneuf du Pape Reserve</t>
  </si>
  <si>
    <t>Vieille Julienne</t>
  </si>
  <si>
    <t>Cornas</t>
  </si>
  <si>
    <t>Clape</t>
  </si>
  <si>
    <t>Hermitage</t>
  </si>
  <si>
    <t>Chapoutier</t>
  </si>
  <si>
    <t>Hermitage L'Ermite</t>
  </si>
  <si>
    <t>Jaboulet</t>
  </si>
  <si>
    <t>Italien</t>
  </si>
  <si>
    <t>Piemont</t>
  </si>
  <si>
    <t>Bruno Giacosa</t>
  </si>
  <si>
    <t>Barolo Monfortino Riserva</t>
  </si>
  <si>
    <t>Nebbiolo</t>
  </si>
  <si>
    <t>Gaja</t>
  </si>
  <si>
    <t>Costa Russi</t>
  </si>
  <si>
    <t>Sori San Lorenzo</t>
  </si>
  <si>
    <t>Barolo Cannubi Boschis</t>
  </si>
  <si>
    <t>Paolo Scavino</t>
  </si>
  <si>
    <t>Barolo Bric del Fiasc</t>
  </si>
  <si>
    <t>Toskana</t>
  </si>
  <si>
    <t/>
  </si>
  <si>
    <t>Sangiovese</t>
  </si>
  <si>
    <t>Felsina</t>
  </si>
  <si>
    <t>Fontalloro</t>
  </si>
  <si>
    <t>Tenuta di Biserno</t>
  </si>
  <si>
    <t>Lodovico</t>
  </si>
  <si>
    <t>Masseto</t>
  </si>
  <si>
    <t>Merlot</t>
  </si>
  <si>
    <t>Tenuta Guado al Tasso</t>
  </si>
  <si>
    <t>Matarocchio</t>
  </si>
  <si>
    <t>Tenuta Luce</t>
  </si>
  <si>
    <t>Lux Vitis</t>
  </si>
  <si>
    <t>Tenuta San Guido</t>
  </si>
  <si>
    <t>Sassicaia</t>
  </si>
  <si>
    <t>Quintarelli</t>
  </si>
  <si>
    <t>Amabile del Cere</t>
  </si>
  <si>
    <t>Österreich</t>
  </si>
  <si>
    <t>Carnuntum</t>
  </si>
  <si>
    <t>Dorli Muhr</t>
  </si>
  <si>
    <t>Blaufränkisch</t>
  </si>
  <si>
    <t>Kamptal</t>
  </si>
  <si>
    <t>Bründlmayer</t>
  </si>
  <si>
    <t>Pinot Noir Reserve</t>
  </si>
  <si>
    <t>Riesling Heiligenstein Alte Reben</t>
  </si>
  <si>
    <t>Schloss Gobelsburg</t>
  </si>
  <si>
    <t>Grüner Veltliner</t>
  </si>
  <si>
    <t>div.</t>
  </si>
  <si>
    <t>Mittelburgenland</t>
  </si>
  <si>
    <t>Moric</t>
  </si>
  <si>
    <t>Blaufränkisch Lutzmannsburg AR</t>
  </si>
  <si>
    <t>Neusiedlersee</t>
  </si>
  <si>
    <t>Kracher</t>
  </si>
  <si>
    <t>Südsteiermark</t>
  </si>
  <si>
    <t>Erwin Sabathi</t>
  </si>
  <si>
    <t>Chardonnay Pössnitzberg Kapelle</t>
  </si>
  <si>
    <t>Sauvignon Blanc Pössnitzberg Alte Reben</t>
  </si>
  <si>
    <t>Sauvignon Blanc</t>
  </si>
  <si>
    <t>Sattlerhof</t>
  </si>
  <si>
    <t>Sauvignon Blanc Kranachberg</t>
  </si>
  <si>
    <t>Tement</t>
  </si>
  <si>
    <t>Sauvignon Blanc Zieregg</t>
  </si>
  <si>
    <t>Sauvignon Blanc Zieregg IZ Reserve</t>
  </si>
  <si>
    <t>Wachau</t>
  </si>
  <si>
    <t>F.X. Pichler</t>
  </si>
  <si>
    <t>Grüner Veltliner Kellerberg Smaragd</t>
  </si>
  <si>
    <t>Riesling Kellerberg Smaragd</t>
  </si>
  <si>
    <t>Riesling Unendlich Smaragd</t>
  </si>
  <si>
    <t>Hirtzberger</t>
  </si>
  <si>
    <t>Grüner Veltliner Honivogl Smaragd</t>
  </si>
  <si>
    <t>Riesling Singerriedel Smaragd</t>
  </si>
  <si>
    <t>Knoll</t>
  </si>
  <si>
    <t>Riesling Schütt Smaragd</t>
  </si>
  <si>
    <t>Spanien</t>
  </si>
  <si>
    <t>Priorat</t>
  </si>
  <si>
    <t>Alvaro Palacios</t>
  </si>
  <si>
    <t>L'Ermita</t>
  </si>
  <si>
    <t>Terroir al Limit</t>
  </si>
  <si>
    <t>Les Tosses</t>
  </si>
  <si>
    <t>Rioja</t>
  </si>
  <si>
    <t>Artadi</t>
  </si>
  <si>
    <t>Lopez de Heredia</t>
  </si>
  <si>
    <t>Vina Tondonia Gran Reserva</t>
  </si>
  <si>
    <t>USA</t>
  </si>
  <si>
    <t>Kalifornien</t>
  </si>
  <si>
    <t>Napa Valley</t>
  </si>
  <si>
    <t>Araujo Estate</t>
  </si>
  <si>
    <t>Cabernet Sauvignon Eisele Vineyard</t>
  </si>
  <si>
    <t>Caymus</t>
  </si>
  <si>
    <t>Cabernet Sauvignon Special Selection</t>
  </si>
  <si>
    <t>Chappellet Vineyards</t>
  </si>
  <si>
    <t>Cabernet Sauvignon Pritchard Hill</t>
  </si>
  <si>
    <t>Dalla Valle</t>
  </si>
  <si>
    <t>Maya</t>
  </si>
  <si>
    <t>Dunn</t>
  </si>
  <si>
    <t>Cabernet Sauvignon Howell Mountain</t>
  </si>
  <si>
    <t>Harlan Estate</t>
  </si>
  <si>
    <t>Joseph Phelps</t>
  </si>
  <si>
    <t>Insignia</t>
  </si>
  <si>
    <t>Philip Togni</t>
  </si>
  <si>
    <t>Cabernet Sauvignon Napa Valley</t>
  </si>
  <si>
    <t>Shafer</t>
  </si>
  <si>
    <t>Cabernet Sauvignon Hillside Select</t>
  </si>
  <si>
    <t>Spottswoode</t>
  </si>
  <si>
    <t>Cabernet Sauvignon Estate</t>
  </si>
  <si>
    <t>Tesseron Estate</t>
  </si>
  <si>
    <t>Pym-Rae</t>
  </si>
  <si>
    <t>Verite</t>
  </si>
  <si>
    <t>La Joie</t>
  </si>
  <si>
    <t>La Muse 20th Anniversary</t>
  </si>
  <si>
    <t>Le Desir</t>
  </si>
  <si>
    <t>Andremily</t>
  </si>
  <si>
    <t>Sine Qua Non</t>
  </si>
  <si>
    <t>Distenta II Grenache</t>
  </si>
  <si>
    <t>Distenta II Syrah</t>
  </si>
  <si>
    <t>Just for the love of it Syrah</t>
  </si>
  <si>
    <t>Le Chemin Vers L'Heresie Grenache</t>
  </si>
  <si>
    <t>Ode to E Syrah</t>
  </si>
  <si>
    <t>Pictures Grenache</t>
  </si>
  <si>
    <t>Profuga Grenache</t>
  </si>
  <si>
    <t>The Antagonist Grenache</t>
  </si>
  <si>
    <t xml:space="preserve">Cabernet Sauvignon Estate </t>
  </si>
  <si>
    <t>Nuestra Senora - OHK5</t>
  </si>
  <si>
    <t>in</t>
  </si>
  <si>
    <t>hf</t>
  </si>
  <si>
    <t>eb, ev</t>
  </si>
  <si>
    <t>ts</t>
  </si>
  <si>
    <t>elv</t>
  </si>
  <si>
    <t>ints</t>
  </si>
  <si>
    <t>klb</t>
  </si>
  <si>
    <t>ev</t>
  </si>
  <si>
    <t>elb, elv</t>
  </si>
  <si>
    <t>ORANGE-C/03</t>
  </si>
  <si>
    <t>tr-16-18435</t>
  </si>
  <si>
    <t>RH-I/02</t>
  </si>
  <si>
    <t>tr-16-25892</t>
  </si>
  <si>
    <t>tr-16-28210</t>
  </si>
  <si>
    <t>tr-16-22129</t>
  </si>
  <si>
    <t>tr-16-13160</t>
  </si>
  <si>
    <t>GFR-C/01</t>
  </si>
  <si>
    <t>tr-16-28192</t>
  </si>
  <si>
    <t>tr-16-28200</t>
  </si>
  <si>
    <t>ORANGE-A/01-D</t>
  </si>
  <si>
    <t>GFR-C/02</t>
  </si>
  <si>
    <t>ORANGE-A/01-A</t>
  </si>
  <si>
    <t>tr-16-21017</t>
  </si>
  <si>
    <t>tr-16-17149</t>
  </si>
  <si>
    <t>tr-16-21016</t>
  </si>
  <si>
    <t>tr-16-17151</t>
  </si>
  <si>
    <t>tr-16-28278</t>
  </si>
  <si>
    <t>tr-16-26784</t>
  </si>
  <si>
    <t>RW-A/01</t>
  </si>
  <si>
    <t>W-BOX-J/05</t>
  </si>
  <si>
    <t>W-BOX-N/08</t>
  </si>
  <si>
    <t>tr-16-28293</t>
  </si>
  <si>
    <t>tr-16-28295</t>
  </si>
  <si>
    <t>tr-16-14448</t>
  </si>
  <si>
    <t>tr-16-25096</t>
  </si>
  <si>
    <t>tr-16-28307</t>
  </si>
  <si>
    <t>tr-16-28308</t>
  </si>
  <si>
    <t>P-BOX-N/02</t>
  </si>
  <si>
    <t>tr-16-27342</t>
  </si>
  <si>
    <t>ORANGE-C/00-C</t>
  </si>
  <si>
    <t>ORANGE-B/02-D</t>
  </si>
  <si>
    <t>ORANGE-B/00-A</t>
  </si>
  <si>
    <t>ORANGE-B/02</t>
  </si>
  <si>
    <t>tr-16-28904</t>
  </si>
  <si>
    <t>ORANGE-B/00-D</t>
  </si>
  <si>
    <t>ORANGE-C/00-A</t>
  </si>
  <si>
    <t>ORANGE-C/02</t>
  </si>
  <si>
    <t>tr-16-28910</t>
  </si>
  <si>
    <t>tr-16-28900</t>
  </si>
  <si>
    <t>tr-16-24434</t>
  </si>
  <si>
    <t>tr-16-25850</t>
  </si>
  <si>
    <t>W-BOX-N/07</t>
  </si>
  <si>
    <t>ORANGE-C/01-B</t>
  </si>
  <si>
    <t>RH-J/01</t>
  </si>
  <si>
    <t>tr-16-30399</t>
  </si>
  <si>
    <t>ORANGE-C/01-A</t>
  </si>
  <si>
    <t>ORANGE-C/01-C</t>
  </si>
  <si>
    <t>ORANGE-B/01-E</t>
  </si>
  <si>
    <t>tr-16-28853</t>
  </si>
  <si>
    <t>ORANGE-B/01-C</t>
  </si>
  <si>
    <t>tr-16-29350</t>
  </si>
  <si>
    <t>ORANGE-A/02-A</t>
  </si>
  <si>
    <t>tr-16-28955</t>
  </si>
  <si>
    <t>RH-G/02</t>
  </si>
  <si>
    <t>tr-16-28943</t>
  </si>
  <si>
    <t>tr-16-28944</t>
  </si>
  <si>
    <t>ORANGE-A/00</t>
  </si>
  <si>
    <t>tr-16-27627</t>
  </si>
  <si>
    <t>tr-16-23101</t>
  </si>
  <si>
    <t>W-BOX-Q/08</t>
  </si>
  <si>
    <t>tr-16-30548</t>
  </si>
  <si>
    <t>tr-16-25488</t>
  </si>
  <si>
    <t>ORANGE-A/01-C</t>
  </si>
  <si>
    <t>RH-F/03</t>
  </si>
  <si>
    <t>tr-16-24177</t>
  </si>
  <si>
    <t>RW-A/03</t>
  </si>
  <si>
    <t>GFR-A/01</t>
  </si>
  <si>
    <t>tr-16-27784</t>
  </si>
  <si>
    <t>RM-E/02</t>
  </si>
  <si>
    <t>W-BOX-I/06</t>
  </si>
  <si>
    <t>tr-16-26133</t>
  </si>
  <si>
    <t>tr-16-28374</t>
  </si>
  <si>
    <t>GFR-OHK</t>
  </si>
  <si>
    <t>tr-16-13645</t>
  </si>
  <si>
    <t>tr-16-27436</t>
  </si>
  <si>
    <t>tr-16-26143</t>
  </si>
  <si>
    <t>tr-16-28974</t>
  </si>
  <si>
    <t>tr-16-28876</t>
  </si>
  <si>
    <t>W-BOX-M/07</t>
  </si>
  <si>
    <t>tr-16-28877</t>
  </si>
  <si>
    <t>W-BOX-E/06</t>
  </si>
  <si>
    <t>tr-16-28880</t>
  </si>
  <si>
    <t>RM-E/01</t>
  </si>
  <si>
    <t>tr-16-29816</t>
  </si>
  <si>
    <t>ORANGE-C/02-B</t>
  </si>
  <si>
    <t>tr-16-28407</t>
  </si>
  <si>
    <t>tr-16-28980</t>
  </si>
  <si>
    <t>tr-16-28981</t>
  </si>
  <si>
    <t>tr-16-30180</t>
  </si>
  <si>
    <t>P-BOX-F/06</t>
  </si>
  <si>
    <t>RM-D/02</t>
  </si>
  <si>
    <t>tr-16-25863</t>
  </si>
  <si>
    <t>tr-16-28993</t>
  </si>
  <si>
    <t>O-BOX-M/04</t>
  </si>
  <si>
    <t>tr-16-20938</t>
  </si>
  <si>
    <t>RH-G/00</t>
  </si>
  <si>
    <t>tr-16-20774</t>
  </si>
  <si>
    <t>RH-G/01</t>
  </si>
  <si>
    <t>tr-16-20775</t>
  </si>
  <si>
    <t>W-BOX-Q/06</t>
  </si>
  <si>
    <t>W-BOX-D/06</t>
  </si>
  <si>
    <t>RH-E/03</t>
  </si>
  <si>
    <t>RH-E/01</t>
  </si>
  <si>
    <t>GFR-B/00</t>
  </si>
  <si>
    <t>tr-16-12654</t>
  </si>
  <si>
    <t>RH-B/00</t>
  </si>
  <si>
    <t>RH-B/02</t>
  </si>
  <si>
    <t>RH-K/02</t>
  </si>
  <si>
    <t>P-BOX-G/01</t>
  </si>
  <si>
    <t>ORANGE-B/02-B</t>
  </si>
  <si>
    <t>tr-16-29001</t>
  </si>
  <si>
    <t>tr-16-29002</t>
  </si>
  <si>
    <t>W-BOX-G/03</t>
  </si>
  <si>
    <t>tr-16-27330</t>
  </si>
  <si>
    <t>P-BOX-K/07</t>
  </si>
  <si>
    <t>tr-16-24522</t>
  </si>
  <si>
    <t>tr-16-22244</t>
  </si>
  <si>
    <t>tr-16-21988</t>
  </si>
  <si>
    <t>RW-A/02</t>
  </si>
  <si>
    <t>tr-16-22256</t>
  </si>
  <si>
    <t>RH-J/03</t>
  </si>
  <si>
    <t>ORANGE-C/00-D</t>
  </si>
  <si>
    <t>tr-16-20945</t>
  </si>
  <si>
    <t>W-BOX-A/06</t>
  </si>
  <si>
    <t>tr-16-14754</t>
  </si>
  <si>
    <t>O-BOX-J/07</t>
  </si>
  <si>
    <t>tr-16-14756</t>
  </si>
  <si>
    <t>RH-J/02</t>
  </si>
  <si>
    <t>tr-16-20612</t>
  </si>
  <si>
    <t>tr-16-20613</t>
  </si>
  <si>
    <t>RW-A/00</t>
  </si>
  <si>
    <t>tr-16-26382</t>
  </si>
  <si>
    <t>tr-16-20616</t>
  </si>
  <si>
    <t>W-BOX-C/07</t>
  </si>
  <si>
    <t>tr-16-29023</t>
  </si>
  <si>
    <t>tr-16-22269</t>
  </si>
  <si>
    <t>RM-E/03</t>
  </si>
  <si>
    <t>W-BOX-Q/05</t>
  </si>
  <si>
    <t>tr-16-22270</t>
  </si>
  <si>
    <t>tr-16-29028</t>
  </si>
  <si>
    <t>tr-16-22272</t>
  </si>
  <si>
    <t>ORANGE-B/02-C</t>
  </si>
  <si>
    <t>tr-16-30615</t>
  </si>
  <si>
    <t>tr-16-30616</t>
  </si>
  <si>
    <t>tr-16-27816</t>
  </si>
  <si>
    <t>ORANGE-C03</t>
  </si>
  <si>
    <t>tr-16-29056</t>
  </si>
  <si>
    <t>tr-16-29316</t>
  </si>
  <si>
    <t>RM-B/00</t>
  </si>
  <si>
    <t>tr-16-24539</t>
  </si>
  <si>
    <t>RH-K/00-7</t>
  </si>
  <si>
    <t>tr-16-24468</t>
  </si>
  <si>
    <t>tr-16-30426</t>
  </si>
  <si>
    <t>tr-16-25502</t>
  </si>
  <si>
    <t>tr-16-30621</t>
  </si>
  <si>
    <t>D</t>
  </si>
  <si>
    <t>U</t>
  </si>
  <si>
    <t>95+</t>
  </si>
  <si>
    <t>98+</t>
  </si>
  <si>
    <t>96+</t>
  </si>
  <si>
    <t>97+</t>
  </si>
  <si>
    <t>(95-96)+</t>
  </si>
  <si>
    <t>(97-99)</t>
  </si>
  <si>
    <t>(95-97)</t>
  </si>
  <si>
    <t>(96-98)</t>
  </si>
  <si>
    <t>(98-100)</t>
  </si>
  <si>
    <t>(95-96)</t>
  </si>
  <si>
    <t>ROBERT PARKER</t>
  </si>
  <si>
    <t>Punkte</t>
  </si>
  <si>
    <t>€ / Punkt</t>
  </si>
  <si>
    <t>auf Basis 0,75L</t>
  </si>
  <si>
    <t>Parker-Punkte-Preisindex</t>
  </si>
  <si>
    <t>Burge Famiiy</t>
  </si>
  <si>
    <t>Draycott Shiraz</t>
  </si>
  <si>
    <t>G3 - G/S/M</t>
  </si>
  <si>
    <t>Glaetzer</t>
  </si>
  <si>
    <t xml:space="preserve">Shiraz Amon-Ra </t>
  </si>
  <si>
    <t>Greenock Creek</t>
  </si>
  <si>
    <t xml:space="preserve">Shiraz Block </t>
  </si>
  <si>
    <t>Riesling Zeltinger Sonnenuhr AL *** GK</t>
  </si>
  <si>
    <t>Riesling Stromberg GG</t>
  </si>
  <si>
    <t>Riesling Auf der Ley GG Versteigerung</t>
  </si>
  <si>
    <t>Ökonomierat Rebholz</t>
  </si>
  <si>
    <t>Riesling Ganz Horn GG</t>
  </si>
  <si>
    <t>Riesling Kastanienbusch GG</t>
  </si>
  <si>
    <t>Breuer</t>
  </si>
  <si>
    <t>Riesling Nonnenberg</t>
  </si>
  <si>
    <t>Riesling Rottland</t>
  </si>
  <si>
    <t>Riesling Schlossberg</t>
  </si>
  <si>
    <t xml:space="preserve">Riesling </t>
  </si>
  <si>
    <t>Domaine Serrig - Markus Molitor</t>
  </si>
  <si>
    <t>Riesling Vogelsang Große Lage</t>
  </si>
  <si>
    <t>Riesling Vogelsang Kabinett</t>
  </si>
  <si>
    <t>Riesling Braune Kupp AL</t>
  </si>
  <si>
    <t>Riesling Scharzhofberg AL GK</t>
  </si>
  <si>
    <t>Riesling Scharzhofberg SL</t>
  </si>
  <si>
    <t>Chateau Lafite Rothschild</t>
  </si>
  <si>
    <t>Lafite</t>
  </si>
  <si>
    <t>Chateau Pichon Baron</t>
  </si>
  <si>
    <t>Pichon Baron</t>
  </si>
  <si>
    <t>Haut Brion Blanc</t>
  </si>
  <si>
    <t>Chateau La Mission Haut Brion</t>
  </si>
  <si>
    <t>La Mission Haut Brion</t>
  </si>
  <si>
    <t>Chateau Petrus</t>
  </si>
  <si>
    <t>Petrus</t>
  </si>
  <si>
    <t>Chateau Canon</t>
  </si>
  <si>
    <t>Canon</t>
  </si>
  <si>
    <t>Chateau Pavie Decesse</t>
  </si>
  <si>
    <t>Pavie Decesse</t>
  </si>
  <si>
    <t>Chateau Ducru Beaucaillou</t>
  </si>
  <si>
    <t>Ducru Beaucaillou</t>
  </si>
  <si>
    <t>Chateau de Fargues</t>
  </si>
  <si>
    <t>de Fargues</t>
  </si>
  <si>
    <t>Arnoux-Lachaux</t>
  </si>
  <si>
    <t>Echezeaux GC Les Rouges</t>
  </si>
  <si>
    <t>Chambertin Clos des Beze GC</t>
  </si>
  <si>
    <t>Gevrey Chambertin 1er Cru Clos Saint Jacques</t>
  </si>
  <si>
    <t>Chambolle-Musigny 1er Cru Les Amoureuses</t>
  </si>
  <si>
    <t>Hubert Lamy</t>
  </si>
  <si>
    <t>Saint Aubin 1er Cru En Remilly</t>
  </si>
  <si>
    <t>Jean-Claude Bachelet</t>
  </si>
  <si>
    <t>Chassagne Montrachet 1er Cru Blanchot Dessus</t>
  </si>
  <si>
    <t>deg. 04/20</t>
  </si>
  <si>
    <t>Dom Perignon</t>
  </si>
  <si>
    <t>Dom Perignon Rose</t>
  </si>
  <si>
    <t>rose</t>
  </si>
  <si>
    <t xml:space="preserve">Dom Perignon </t>
  </si>
  <si>
    <t>Clos du Mesnil - OHK1</t>
  </si>
  <si>
    <t>Cristal</t>
  </si>
  <si>
    <t>Cristal Rose</t>
  </si>
  <si>
    <t>Ulysse Collin</t>
  </si>
  <si>
    <t>Le Jardin d'Ulysse - 60 mois (deg. 03/21)</t>
  </si>
  <si>
    <t>Clos Mont Olivet</t>
  </si>
  <si>
    <t>Chateauneuf du Pape La Cuvee du Papet</t>
  </si>
  <si>
    <t>Domaine de Ferrand</t>
  </si>
  <si>
    <t>Chateauneuf du Pape  </t>
  </si>
  <si>
    <t>Pierre Usseglio</t>
  </si>
  <si>
    <t>Chateauneuf du Pape Cuvee Not For You</t>
  </si>
  <si>
    <t>Cote Rotie</t>
  </si>
  <si>
    <t>Guigal</t>
  </si>
  <si>
    <t>Cote Rotie La Landonne</t>
  </si>
  <si>
    <t>Cote Rotie La Mouline</t>
  </si>
  <si>
    <t>Cote Rotie La Turque</t>
  </si>
  <si>
    <t>Ogier</t>
  </si>
  <si>
    <t>Cote Rotie Lancement </t>
  </si>
  <si>
    <t>Rene Rostaing</t>
  </si>
  <si>
    <t>Cote Rotie Cote Blonde</t>
  </si>
  <si>
    <t>Chave</t>
  </si>
  <si>
    <t>Hermitage Rouge</t>
  </si>
  <si>
    <t>Hermitage La Chapelle</t>
  </si>
  <si>
    <t>Bois de Boursan</t>
  </si>
  <si>
    <t>Chateauneuf du Pape Cuvee des Felix</t>
  </si>
  <si>
    <t>Chateauneuf du Pape Deus ex Machina</t>
  </si>
  <si>
    <t>Domaine Andre Perret</t>
  </si>
  <si>
    <t>Condrieu Coteau du Chery</t>
  </si>
  <si>
    <t>Domaine de la Janasse</t>
  </si>
  <si>
    <t>Chateauneuf du Pape Cuvee Chaupin</t>
  </si>
  <si>
    <t>Chateauneuf du Pape Vieilles Vignes</t>
  </si>
  <si>
    <t>Domaine Marcoux</t>
  </si>
  <si>
    <t>Domaine Pierre Usseglio</t>
  </si>
  <si>
    <t>Chateauneuf du Pape Cuvee de mon Aieul</t>
  </si>
  <si>
    <t>Condrieu La Doriane</t>
  </si>
  <si>
    <t>Saint Cosme</t>
  </si>
  <si>
    <t>Gigondas Hominis Fides</t>
  </si>
  <si>
    <t>Südwesten</t>
  </si>
  <si>
    <t>L'esquerde Rectificando Invenies</t>
  </si>
  <si>
    <t>Kampanien</t>
  </si>
  <si>
    <t>Fattoria Galardi</t>
  </si>
  <si>
    <t>Terra di Lavoro</t>
  </si>
  <si>
    <t>Aglianico</t>
  </si>
  <si>
    <t>Aldo Conterno</t>
  </si>
  <si>
    <t>Barolo Romirasco</t>
  </si>
  <si>
    <t>Burlotto</t>
  </si>
  <si>
    <t>Barolo Cannubi</t>
  </si>
  <si>
    <t>Barolo Monvigliero</t>
  </si>
  <si>
    <t>Barbaresco</t>
  </si>
  <si>
    <t>Giacomo Conterno</t>
  </si>
  <si>
    <t>Giuseppe  Mascarello</t>
  </si>
  <si>
    <t>Barolo Monprivato</t>
  </si>
  <si>
    <t>Sandrone</t>
  </si>
  <si>
    <t>Barolo Aleste</t>
  </si>
  <si>
    <t>Barolo Le Vigne</t>
  </si>
  <si>
    <t xml:space="preserve">Sandrone </t>
  </si>
  <si>
    <t xml:space="preserve">Vietti </t>
  </si>
  <si>
    <t>Barolo Riserva Villero</t>
  </si>
  <si>
    <t>Castello dei Rampolla</t>
  </si>
  <si>
    <t>Vigna d’Alceo</t>
  </si>
  <si>
    <t>Chianti Classico Gran Sezione Colonia</t>
  </si>
  <si>
    <t>Poggio di Sotto</t>
  </si>
  <si>
    <t>Brunello di Montalcino Riserva</t>
  </si>
  <si>
    <t>Tenuta dell' Ornellaia</t>
  </si>
  <si>
    <t>Tenuta dell'Ornellaia</t>
  </si>
  <si>
    <t>Ornellaia (Künstleretikett)</t>
  </si>
  <si>
    <t>Veneto</t>
  </si>
  <si>
    <t>Gobelsburg</t>
  </si>
  <si>
    <t>Riesling Heiligenstein</t>
  </si>
  <si>
    <t>Tradition 10 Jahre - Edition 850</t>
  </si>
  <si>
    <t>Tradition 50 Jahre ‘Jubilee’ - Edition 850</t>
  </si>
  <si>
    <t>Leithaberg</t>
  </si>
  <si>
    <t>Ernst Triebaumer</t>
  </si>
  <si>
    <t>Blaufränkisch Mariental</t>
  </si>
  <si>
    <t>Blaufränkisch Neckenmarkt AR</t>
  </si>
  <si>
    <t>Sauvignon Blanc Pössnitzberg Kapelle</t>
  </si>
  <si>
    <t>Sauvignon Blanc Ried Kranachberg Trinkaus</t>
  </si>
  <si>
    <t>Morillon Zieregg</t>
  </si>
  <si>
    <t>Sauvignon Blanc Grassnitzberg Reserve Parzelle Riff</t>
  </si>
  <si>
    <t xml:space="preserve">Sauvignon Blanc Zieregg </t>
  </si>
  <si>
    <t>Sauvignon Blanc Zieregg Vinothek Reserve</t>
  </si>
  <si>
    <t>Riesling Steinertal Smaragd</t>
  </si>
  <si>
    <t>Grüner Veltliner Unendlich Smaragd</t>
  </si>
  <si>
    <t>Riesling Kellerberg</t>
  </si>
  <si>
    <t>Riesling Unendlich</t>
  </si>
  <si>
    <t>Riesling Hochrain Smaragd</t>
  </si>
  <si>
    <t>Grüner Veltliner Schütt Smaragd</t>
  </si>
  <si>
    <t>Wagram</t>
  </si>
  <si>
    <t>Clemens Strobl</t>
  </si>
  <si>
    <t>Pinot Noir Hengstberg</t>
  </si>
  <si>
    <t>Vina Bosconia Gran Reserva</t>
  </si>
  <si>
    <t xml:space="preserve">Pagos Viejos </t>
  </si>
  <si>
    <t>Bond</t>
  </si>
  <si>
    <t>St. Eden</t>
  </si>
  <si>
    <t>Vecina</t>
  </si>
  <si>
    <t xml:space="preserve">Dunn </t>
  </si>
  <si>
    <t xml:space="preserve">Cabernet Sauvignon Howell Mountain </t>
  </si>
  <si>
    <t>Phelps</t>
  </si>
  <si>
    <t>Mourvedre</t>
  </si>
  <si>
    <t>Syrah No.8</t>
  </si>
  <si>
    <t>Arista</t>
  </si>
  <si>
    <t>Pinot Noir Ferrington Vineyard</t>
  </si>
  <si>
    <t>Pinot Noir Russian River Valley</t>
  </si>
  <si>
    <t>Pinot Noir UV Lucky Well Vineyard</t>
  </si>
  <si>
    <t>Fingers Crossed - Nikolas Krankl</t>
  </si>
  <si>
    <t>Off the Record Grenache</t>
  </si>
  <si>
    <t>Distenta I Syrah</t>
  </si>
  <si>
    <t>The Gorgeous Victim Grenache</t>
  </si>
  <si>
    <t>The Third Twin (SQN)</t>
  </si>
  <si>
    <t>esb, ev</t>
  </si>
  <si>
    <t>elb,ev</t>
  </si>
  <si>
    <t>P-BOX-E/07</t>
  </si>
  <si>
    <t>P-BOX-E/06</t>
  </si>
  <si>
    <t>tr-16-31402</t>
  </si>
  <si>
    <t>tr-16-31403</t>
  </si>
  <si>
    <t>W-BOX-L/06</t>
  </si>
  <si>
    <t>tr-16-33019</t>
  </si>
  <si>
    <t>P-BOX-E/05</t>
  </si>
  <si>
    <t>tr-16-31410</t>
  </si>
  <si>
    <t>W-BOX-G/05</t>
  </si>
  <si>
    <t>tr-16-30695</t>
  </si>
  <si>
    <t>P-BOX-G/08</t>
  </si>
  <si>
    <t>O-BOX-O/03</t>
  </si>
  <si>
    <t>P-BOX-C/06</t>
  </si>
  <si>
    <t>GFR-C/00</t>
  </si>
  <si>
    <t>tr-16-33979</t>
  </si>
  <si>
    <t>P-BOX-L/03</t>
  </si>
  <si>
    <t>O-BOX-H/05</t>
  </si>
  <si>
    <t>tr-16-30782</t>
  </si>
  <si>
    <t>tr-16-30786</t>
  </si>
  <si>
    <t>tr-16-24745</t>
  </si>
  <si>
    <t>RH-F/00</t>
  </si>
  <si>
    <t>tr-16-34062</t>
  </si>
  <si>
    <t>RM-F/00</t>
  </si>
  <si>
    <t>tr-16-25911</t>
  </si>
  <si>
    <t>tr-16-11334</t>
  </si>
  <si>
    <t>VR-BOX-G/08</t>
  </si>
  <si>
    <t>P-BOX-C/04</t>
  </si>
  <si>
    <t>W-BOX-H/04</t>
  </si>
  <si>
    <t>VR-BOX-F/07</t>
  </si>
  <si>
    <t>tr-16-20701</t>
  </si>
  <si>
    <t>tr-16-15356</t>
  </si>
  <si>
    <t>tr-16-27210</t>
  </si>
  <si>
    <t>P-BOX-C/03</t>
  </si>
  <si>
    <t>tr-16-20699</t>
  </si>
  <si>
    <t>W-BOX-A/09</t>
  </si>
  <si>
    <t>tr-16-18210</t>
  </si>
  <si>
    <t>O-BOX-L/03</t>
  </si>
  <si>
    <t>P-BOX-A/07</t>
  </si>
  <si>
    <t>tr-16-27209</t>
  </si>
  <si>
    <t>RH-C/01</t>
  </si>
  <si>
    <t>tr-16-31744</t>
  </si>
  <si>
    <t>P-BOX-M/06</t>
  </si>
  <si>
    <t>tr-16-14772</t>
  </si>
  <si>
    <t>tr-16-25016</t>
  </si>
  <si>
    <t>P-BOX-H/09</t>
  </si>
  <si>
    <t>tr-16-18736</t>
  </si>
  <si>
    <t>P-BOX-I/03</t>
  </si>
  <si>
    <t>O-BOX-K/04</t>
  </si>
  <si>
    <t>tr-16-25392</t>
  </si>
  <si>
    <t>tr-16-29054</t>
  </si>
  <si>
    <t>GFR-A/03</t>
  </si>
  <si>
    <t>tr-16-14771</t>
  </si>
  <si>
    <t>P-BOX-B/07</t>
  </si>
  <si>
    <t>tr-16-25019</t>
  </si>
  <si>
    <t>P-BOX-D/06</t>
  </si>
  <si>
    <t>tr-16-25020</t>
  </si>
  <si>
    <t>tr-16-34117</t>
  </si>
  <si>
    <t>tr-16-34085</t>
  </si>
  <si>
    <t>tr-16-13483</t>
  </si>
  <si>
    <t>VR-BOX-M/02</t>
  </si>
  <si>
    <t>tr-16-13479</t>
  </si>
  <si>
    <t>tr-16-13480</t>
  </si>
  <si>
    <t>tr-16-23175</t>
  </si>
  <si>
    <t>tr-16-29113</t>
  </si>
  <si>
    <t>W-BOX-O/03</t>
  </si>
  <si>
    <t>tr-16-33585</t>
  </si>
  <si>
    <t>tr-16-32610</t>
  </si>
  <si>
    <t>tr-16-32079</t>
  </si>
  <si>
    <t>tr-16-32867</t>
  </si>
  <si>
    <t>tr-16-23584</t>
  </si>
  <si>
    <t>tr-16-33602</t>
  </si>
  <si>
    <t>O-BOX-K/09</t>
  </si>
  <si>
    <t>tr-16-12996</t>
  </si>
  <si>
    <t>P-BOX-I/06</t>
  </si>
  <si>
    <t>ORANGE-C/03-Y</t>
  </si>
  <si>
    <t>tr-16-33608</t>
  </si>
  <si>
    <t>W-BOX-K/08</t>
  </si>
  <si>
    <t>tr-16-32959</t>
  </si>
  <si>
    <t>tr-16-21503</t>
  </si>
  <si>
    <t>tr-16-21504</t>
  </si>
  <si>
    <t>VR-BOX-A/07</t>
  </si>
  <si>
    <t>tr-16-33982</t>
  </si>
  <si>
    <t>tr-16-28932</t>
  </si>
  <si>
    <t>ORANGE-C/01-E</t>
  </si>
  <si>
    <t>tr-16-28952</t>
  </si>
  <si>
    <t>ORANGE-A/02-C</t>
  </si>
  <si>
    <t>tr-16-29232</t>
  </si>
  <si>
    <t>ORANGE-A/02-D</t>
  </si>
  <si>
    <t>tr-16-29231</t>
  </si>
  <si>
    <t>tr-16-33349</t>
  </si>
  <si>
    <t>tr-16-25489</t>
  </si>
  <si>
    <t>tr-16-33327</t>
  </si>
  <si>
    <t>tr-16-24176</t>
  </si>
  <si>
    <t>ORANGE-C/00</t>
  </si>
  <si>
    <t>ORANGE-A/01</t>
  </si>
  <si>
    <t>ORANGE-B/01-A</t>
  </si>
  <si>
    <t>tr-16-32209</t>
  </si>
  <si>
    <t>RW-D/02</t>
  </si>
  <si>
    <t>tr-16-31750</t>
  </si>
  <si>
    <t>tr-16-32357</t>
  </si>
  <si>
    <t>tr-16-20551</t>
  </si>
  <si>
    <t>tr-16-33903</t>
  </si>
  <si>
    <t>tr-16-32072</t>
  </si>
  <si>
    <t>tr-16-31067</t>
  </si>
  <si>
    <t>tr-16-34186</t>
  </si>
  <si>
    <t>tr-16-31056</t>
  </si>
  <si>
    <t>ORANGE-A/02-E</t>
  </si>
  <si>
    <t>tr-16-32990</t>
  </si>
  <si>
    <t>VR-BOX-L/07</t>
  </si>
  <si>
    <t>VR-BOX-K/07</t>
  </si>
  <si>
    <t>tr-16-27072</t>
  </si>
  <si>
    <t>W-BOX-B/01</t>
  </si>
  <si>
    <t>W-BOX-N/04</t>
  </si>
  <si>
    <t>tr-16-31626</t>
  </si>
  <si>
    <t>W-BOX-P/03</t>
  </si>
  <si>
    <t>tr-16-31627</t>
  </si>
  <si>
    <t>O-BOX-P/04</t>
  </si>
  <si>
    <t>tr-16-31634</t>
  </si>
  <si>
    <t>RH-F/02</t>
  </si>
  <si>
    <t>tr-16-18681</t>
  </si>
  <si>
    <t>tr-16-23962</t>
  </si>
  <si>
    <t>W-BOX-M/05</t>
  </si>
  <si>
    <t>tr-16-34167</t>
  </si>
  <si>
    <t>ORANGE-B/02-A</t>
  </si>
  <si>
    <t>RH-E/00</t>
  </si>
  <si>
    <t>tr-16-18574</t>
  </si>
  <si>
    <t>tr-16-24169</t>
  </si>
  <si>
    <t>tr-16-10348</t>
  </si>
  <si>
    <t>tr-16-18573</t>
  </si>
  <si>
    <t>tr-16-24170</t>
  </si>
  <si>
    <t>tr-16-31632</t>
  </si>
  <si>
    <t>RH-G/03</t>
  </si>
  <si>
    <t>tr-16-26248</t>
  </si>
  <si>
    <t>tr-16-29235</t>
  </si>
  <si>
    <t>tr-16-26247</t>
  </si>
  <si>
    <t>P-BOX-E/02</t>
  </si>
  <si>
    <t>tr-16-27351</t>
  </si>
  <si>
    <t>tr-16-27352</t>
  </si>
  <si>
    <t>tr-16-17130</t>
  </si>
  <si>
    <t>O-BOX-H/07</t>
  </si>
  <si>
    <t>tr-16-21509</t>
  </si>
  <si>
    <t>tr-16-18419</t>
  </si>
  <si>
    <t>tr-16-32954</t>
  </si>
  <si>
    <t>tr-16-32964</t>
  </si>
  <si>
    <t>tr-16-32966</t>
  </si>
  <si>
    <t>W-BOX-J/08</t>
  </si>
  <si>
    <t>tr-16-32967</t>
  </si>
  <si>
    <t>tr-16-32968</t>
  </si>
  <si>
    <t>W-BOX-F/08</t>
  </si>
  <si>
    <t>tr-16-32969</t>
  </si>
  <si>
    <t>tr-16-32973</t>
  </si>
  <si>
    <t>tr-16-32974</t>
  </si>
  <si>
    <t>tr-16-32976</t>
  </si>
  <si>
    <t>ORANGE-B/00-B</t>
  </si>
  <si>
    <t>tr-16-32975</t>
  </si>
  <si>
    <t>tr-16-32978</t>
  </si>
  <si>
    <t>W-BOX-K/01</t>
  </si>
  <si>
    <t>tr-16-32955</t>
  </si>
  <si>
    <t>tr-16-32500</t>
  </si>
  <si>
    <t>VR-BOX-C/06</t>
  </si>
  <si>
    <t>tr-16-33989</t>
  </si>
  <si>
    <t>O-BOX-D/04</t>
  </si>
  <si>
    <t>tr-16-33322</t>
  </si>
  <si>
    <t>VR-BOX-C/05</t>
  </si>
  <si>
    <t>tr-16-33995</t>
  </si>
  <si>
    <t>W-BOX-P/08</t>
  </si>
  <si>
    <t>tr-16-33964</t>
  </si>
  <si>
    <t>W-BOX-A/05</t>
  </si>
  <si>
    <t>W-BOX-B/06</t>
  </si>
  <si>
    <t>tr-16-29256</t>
  </si>
  <si>
    <t>O-BOX-B/07</t>
  </si>
  <si>
    <t>P-BOX-N/06</t>
  </si>
  <si>
    <t>tr-16-29237</t>
  </si>
  <si>
    <t>tr-16-30155</t>
  </si>
  <si>
    <t>tr-16-29236</t>
  </si>
  <si>
    <t>tr-16-34000</t>
  </si>
  <si>
    <t>tr-16-34001</t>
  </si>
  <si>
    <t>W-BOX-M/06</t>
  </si>
  <si>
    <t>tr-16-33015</t>
  </si>
  <si>
    <t>tr-16-32683</t>
  </si>
  <si>
    <t>tr-16-32685</t>
  </si>
  <si>
    <t>W-BOX-O/05</t>
  </si>
  <si>
    <t>tr-16-32803</t>
  </si>
  <si>
    <t>RM-C/02</t>
  </si>
  <si>
    <t>tr-16-27359</t>
  </si>
  <si>
    <t>tr-16-32077</t>
  </si>
  <si>
    <t>P-BOX-D/03</t>
  </si>
  <si>
    <t>tr-16-29042</t>
  </si>
  <si>
    <t>tr-16-22795</t>
  </si>
  <si>
    <t>tr-16-27803</t>
  </si>
  <si>
    <t>P-BOX-M/03</t>
  </si>
  <si>
    <t>tr-16-33957</t>
  </si>
  <si>
    <t>O-BOX-E/08</t>
  </si>
  <si>
    <t>tr-16-32329</t>
  </si>
  <si>
    <t>RM-A/02</t>
  </si>
  <si>
    <t>tr-16-23127</t>
  </si>
  <si>
    <t>tr-16-18690</t>
  </si>
  <si>
    <t>RM-D/00</t>
  </si>
  <si>
    <t>tr-16-23126</t>
  </si>
  <si>
    <t>tr-16-23931</t>
  </si>
  <si>
    <t>tr-16-21213</t>
  </si>
  <si>
    <t>tr-16-27802</t>
  </si>
  <si>
    <t>tr-16-32848</t>
  </si>
  <si>
    <t>tr-16-10859</t>
  </si>
  <si>
    <t>tr-16-18492</t>
  </si>
  <si>
    <t>tr-16-18493</t>
  </si>
  <si>
    <t>RW-D/04</t>
  </si>
  <si>
    <t>tr-16-27871</t>
  </si>
  <si>
    <t>tr-16-27872</t>
  </si>
  <si>
    <t>tr-16-10857</t>
  </si>
  <si>
    <t>P-BOX-B/04</t>
  </si>
  <si>
    <t>tr-16-33714</t>
  </si>
  <si>
    <t>RH-C/02</t>
  </si>
  <si>
    <t>tr-16-12658</t>
  </si>
  <si>
    <t>W-BOX-C/06</t>
  </si>
  <si>
    <t>RH-D/00</t>
  </si>
  <si>
    <t>tr-16-22108</t>
  </si>
  <si>
    <t>tr-16-32926</t>
  </si>
  <si>
    <t>RH-B/03</t>
  </si>
  <si>
    <t>tr-16-13021</t>
  </si>
  <si>
    <t>tr-16-13020</t>
  </si>
  <si>
    <t>tr-16-25023</t>
  </si>
  <si>
    <t>tr-16-23064</t>
  </si>
  <si>
    <t>RH-F/01</t>
  </si>
  <si>
    <t>RH-B/01</t>
  </si>
  <si>
    <t>tr-16-10305</t>
  </si>
  <si>
    <t>tr-16-13017</t>
  </si>
  <si>
    <t>tr-16-13016</t>
  </si>
  <si>
    <t>tr-16-25909</t>
  </si>
  <si>
    <t>tr-16-23052</t>
  </si>
  <si>
    <t>tr-16-25910</t>
  </si>
  <si>
    <t>P-BOX-H/05</t>
  </si>
  <si>
    <t>tr-16-19116</t>
  </si>
  <si>
    <t>tr-16-22233</t>
  </si>
  <si>
    <t>tr-16-19117</t>
  </si>
  <si>
    <t>tr-16-25923</t>
  </si>
  <si>
    <t>RM-C/01</t>
  </si>
  <si>
    <t>tr-16-13440</t>
  </si>
  <si>
    <t>tr-16-15317</t>
  </si>
  <si>
    <t>tr-16-31391</t>
  </si>
  <si>
    <t>tr-16-25922</t>
  </si>
  <si>
    <t>tr-16-25925</t>
  </si>
  <si>
    <t>RM-D/01</t>
  </si>
  <si>
    <t>tr-16-25395</t>
  </si>
  <si>
    <t>tr-16-20647</t>
  </si>
  <si>
    <t>P-BOX-A/06</t>
  </si>
  <si>
    <t>tr-16-31927</t>
  </si>
  <si>
    <t>RH-A/03</t>
  </si>
  <si>
    <t>VR-BOX-M/06</t>
  </si>
  <si>
    <t>tr-16-32013</t>
  </si>
  <si>
    <t>tr-16-14525</t>
  </si>
  <si>
    <t>tr-16-22730</t>
  </si>
  <si>
    <t>P-BOX-J/08</t>
  </si>
  <si>
    <t>tr-16-22734</t>
  </si>
  <si>
    <t>tr-16-22737</t>
  </si>
  <si>
    <t>RH-D/03</t>
  </si>
  <si>
    <t>tr-16-28533</t>
  </si>
  <si>
    <t>tr-16-22115</t>
  </si>
  <si>
    <t>tr-16-22113</t>
  </si>
  <si>
    <t>tr-16-33018</t>
  </si>
  <si>
    <t>O-BOX-D/09</t>
  </si>
  <si>
    <t>tr-16-25028</t>
  </si>
  <si>
    <t>tr-16-25026</t>
  </si>
  <si>
    <t>VR-BOX-I/03</t>
  </si>
  <si>
    <t>tr-16-22255</t>
  </si>
  <si>
    <t>tr-16-22025</t>
  </si>
  <si>
    <t>tr-16-29238</t>
  </si>
  <si>
    <t>P-BOX-D/08</t>
  </si>
  <si>
    <t>tr-16-28354</t>
  </si>
  <si>
    <t>tr-16-32081</t>
  </si>
  <si>
    <t>tr-16-32813</t>
  </si>
  <si>
    <t>tr-16-34054</t>
  </si>
  <si>
    <t>VR-BOX-N/07</t>
  </si>
  <si>
    <t>tr-16-29022</t>
  </si>
  <si>
    <t>RM-A/01-2</t>
  </si>
  <si>
    <t>tr-16-28454</t>
  </si>
  <si>
    <t>tr-16-28455</t>
  </si>
  <si>
    <t>RH-F/01-2</t>
  </si>
  <si>
    <t>tr-16-31597</t>
  </si>
  <si>
    <t>tr-16-31599</t>
  </si>
  <si>
    <t>tr-16-31601</t>
  </si>
  <si>
    <t>tr-16-24532</t>
  </si>
  <si>
    <t>RH-K/00-2</t>
  </si>
  <si>
    <t>tr-16-27272</t>
  </si>
  <si>
    <t>tr-16-27266</t>
  </si>
  <si>
    <t>tr-16-24507</t>
  </si>
  <si>
    <t>99-100</t>
  </si>
  <si>
    <t>96-97</t>
  </si>
  <si>
    <t>99+</t>
  </si>
  <si>
    <t>95+?</t>
  </si>
  <si>
    <t>96-99</t>
  </si>
  <si>
    <t>96-98</t>
  </si>
  <si>
    <t>Baden</t>
  </si>
  <si>
    <t>Franz Keller</t>
  </si>
  <si>
    <t>Spätburgunder Schlossberg GG</t>
  </si>
  <si>
    <t>Franken</t>
  </si>
  <si>
    <t>Fürst</t>
  </si>
  <si>
    <t>Spätburgunder Hundsrück GG</t>
  </si>
  <si>
    <t>Christmann</t>
  </si>
  <si>
    <t>Riesling Idig GG</t>
  </si>
  <si>
    <t>Klaus Peter Keller</t>
  </si>
  <si>
    <t>Spätburgunder Bürgel GG</t>
  </si>
  <si>
    <t>Chateau Latour</t>
  </si>
  <si>
    <t>Latour</t>
  </si>
  <si>
    <t xml:space="preserve">Chateau Latour                </t>
  </si>
  <si>
    <t xml:space="preserve">Latour                </t>
  </si>
  <si>
    <t>Chateau Mouton Rothschild</t>
  </si>
  <si>
    <t>Mouton</t>
  </si>
  <si>
    <t>Haut Brion</t>
  </si>
  <si>
    <t>Chateau Malartic Lagraviere</t>
  </si>
  <si>
    <t>Malartic Lagraviere Blanc</t>
  </si>
  <si>
    <t>Chateau La Conseillante</t>
  </si>
  <si>
    <t>La Conseillante</t>
  </si>
  <si>
    <t>Chateau Angelus</t>
  </si>
  <si>
    <t>Angelus</t>
  </si>
  <si>
    <t>Saint Estephe</t>
  </si>
  <si>
    <t>Chateau Montrose</t>
  </si>
  <si>
    <t>Montrose</t>
  </si>
  <si>
    <t>Chateau Leoville Las Cases</t>
  </si>
  <si>
    <t>Leoville Las Cases</t>
  </si>
  <si>
    <t>Chateau Leoville Poyferré</t>
  </si>
  <si>
    <t>Leoville Poyferre</t>
  </si>
  <si>
    <t>Chateau Talbot</t>
  </si>
  <si>
    <t>Talbot</t>
  </si>
  <si>
    <t>Chateau Climens</t>
  </si>
  <si>
    <t>Climens</t>
  </si>
  <si>
    <t>Brut Vintage Collection</t>
  </si>
  <si>
    <t xml:space="preserve">Clos d'Ambonnay </t>
  </si>
  <si>
    <t>Salon</t>
  </si>
  <si>
    <t>Le Mesnil Blanc de Blancs</t>
  </si>
  <si>
    <t>Taittinger</t>
  </si>
  <si>
    <t>Comtes de Champagne</t>
  </si>
  <si>
    <t>Jura</t>
  </si>
  <si>
    <t>Macle</t>
  </si>
  <si>
    <t>Chateau Chalon</t>
  </si>
  <si>
    <t>Savagnin</t>
  </si>
  <si>
    <t>Languedoc</t>
  </si>
  <si>
    <t>Mas de Daumas Gassac</t>
  </si>
  <si>
    <t>Loire</t>
  </si>
  <si>
    <t>Hüet</t>
  </si>
  <si>
    <t>Le Mont Moelleux 1ere Trie Debut de pressee</t>
  </si>
  <si>
    <t>Chenin Blanc</t>
  </si>
  <si>
    <t>Condrieu</t>
  </si>
  <si>
    <t>Gigondas</t>
  </si>
  <si>
    <t>Hermitage Le Pavillon</t>
  </si>
  <si>
    <t>Hermitage Blanc</t>
  </si>
  <si>
    <t>Bricco Bussia Colonello</t>
  </si>
  <si>
    <t>Bartolo Mascarello</t>
  </si>
  <si>
    <t>Barolo</t>
  </si>
  <si>
    <t>Barolo Villero di Serrallunga</t>
  </si>
  <si>
    <t>Vietti</t>
  </si>
  <si>
    <t>Barolo Ravera</t>
  </si>
  <si>
    <t>Tenuta Tignanello</t>
  </si>
  <si>
    <t>Solaia</t>
  </si>
  <si>
    <t>Dal Forno Romano</t>
  </si>
  <si>
    <t>Amarone della Valpolicella</t>
  </si>
  <si>
    <t xml:space="preserve">Italien </t>
  </si>
  <si>
    <t>Chardonnay TBA No.10</t>
  </si>
  <si>
    <t>Chardonnay TBA No.13</t>
  </si>
  <si>
    <t>Chardonnay TBA No.7</t>
  </si>
  <si>
    <t>Grande Cuvee TBA No.6</t>
  </si>
  <si>
    <t>Scheurebe</t>
  </si>
  <si>
    <t>Muskat Ottonel TBA No.5</t>
  </si>
  <si>
    <t>Muskat Ottonel</t>
  </si>
  <si>
    <t>Scheurebe TBA No.10</t>
  </si>
  <si>
    <t>Scheurebe TBA No.11</t>
  </si>
  <si>
    <t>Scheurebe TBA No.6</t>
  </si>
  <si>
    <t>Scheurebe TBA No.9</t>
  </si>
  <si>
    <t>Welschriesling TBA No.10</t>
  </si>
  <si>
    <t>Welschriesling</t>
  </si>
  <si>
    <t>Welschriesling TBA No.11</t>
  </si>
  <si>
    <t>Welschriesling TBA No.7</t>
  </si>
  <si>
    <t>Welschriesling TBA No.8</t>
  </si>
  <si>
    <t>Welschriesling TBA No.9</t>
  </si>
  <si>
    <t>Sauvignon Blanc Zieregg Kar</t>
  </si>
  <si>
    <t>Prager</t>
  </si>
  <si>
    <t xml:space="preserve">Grüner Veltliner Achleiten Stockkultur Smaragd  </t>
  </si>
  <si>
    <t xml:space="preserve">Grüner Veltliner Wachstum Bodenstein Smaragd  </t>
  </si>
  <si>
    <t>in /1*ints</t>
  </si>
  <si>
    <t>ums</t>
  </si>
  <si>
    <t>gekürzt</t>
  </si>
  <si>
    <t>ev, eb</t>
  </si>
  <si>
    <t>eb,ev</t>
  </si>
  <si>
    <t>2*kb, ko</t>
  </si>
  <si>
    <t>1*kb, ko</t>
  </si>
  <si>
    <t>klo</t>
  </si>
  <si>
    <t>O-BOX-M/03</t>
  </si>
  <si>
    <t>tr-16-34423</t>
  </si>
  <si>
    <t>P-BOX-G/02</t>
  </si>
  <si>
    <t>tr-16-35205</t>
  </si>
  <si>
    <t>P-BOX-N/09</t>
  </si>
  <si>
    <t>tr-16-35206</t>
  </si>
  <si>
    <t>tr-16-35209</t>
  </si>
  <si>
    <t>tr-16-35210</t>
  </si>
  <si>
    <t>VR-BOX-C/03</t>
  </si>
  <si>
    <t>P-BOX-E/04</t>
  </si>
  <si>
    <t>tr-16-35326</t>
  </si>
  <si>
    <t>tr-16-13878</t>
  </si>
  <si>
    <t>tr-16-13879</t>
  </si>
  <si>
    <t>O-BOX-G/05</t>
  </si>
  <si>
    <t>RH-I/00</t>
  </si>
  <si>
    <t>tr-16-35197</t>
  </si>
  <si>
    <t>tr-16-35198</t>
  </si>
  <si>
    <t>O-BOX-K/08</t>
  </si>
  <si>
    <t>tr-16-34435</t>
  </si>
  <si>
    <t>GUNTRAMSDORF-34</t>
  </si>
  <si>
    <t>tr-16-30395</t>
  </si>
  <si>
    <t>tr-16-30397</t>
  </si>
  <si>
    <t>tr-16-30398</t>
  </si>
  <si>
    <t>ORANGE-C/02-I</t>
  </si>
  <si>
    <t>tr-16-35413</t>
  </si>
  <si>
    <t>tr-16-34804</t>
  </si>
  <si>
    <t>tr-16-33438</t>
  </si>
  <si>
    <t>tr-16-33439</t>
  </si>
  <si>
    <t>tr-16-35227</t>
  </si>
  <si>
    <t>tr-16-34662</t>
  </si>
  <si>
    <t>tr-16-29682</t>
  </si>
  <si>
    <t>tr-16-26347</t>
  </si>
  <si>
    <t>W-BOX-I/07</t>
  </si>
  <si>
    <t>tr-16-33446</t>
  </si>
  <si>
    <t>VR-BOX-J/05</t>
  </si>
  <si>
    <t>tr-16-34809</t>
  </si>
  <si>
    <t>W-BOX-G/08</t>
  </si>
  <si>
    <t>tr-16-35371</t>
  </si>
  <si>
    <t>tr-16-34812</t>
  </si>
  <si>
    <t>tr-16-32860</t>
  </si>
  <si>
    <t>W-BOX-A/08</t>
  </si>
  <si>
    <t>tr-16-35225</t>
  </si>
  <si>
    <t>O-BOX-B/05</t>
  </si>
  <si>
    <t>P-BOX-J/02</t>
  </si>
  <si>
    <t>tr-16-34677</t>
  </si>
  <si>
    <t>tr-16-35269</t>
  </si>
  <si>
    <t>tr-16-35226</t>
  </si>
  <si>
    <t>tr-16-21405</t>
  </si>
  <si>
    <t>tr-16-35240</t>
  </si>
  <si>
    <t>tr-16-30225</t>
  </si>
  <si>
    <t>tr-16-34289</t>
  </si>
  <si>
    <t>tr-16-30702</t>
  </si>
  <si>
    <t>tr-16-28415</t>
  </si>
  <si>
    <t>tr-16-34817</t>
  </si>
  <si>
    <t>tr-16-34822</t>
  </si>
  <si>
    <t>tr-16-29161</t>
  </si>
  <si>
    <t>W-BOX-G/06</t>
  </si>
  <si>
    <t>tr-16-18686</t>
  </si>
  <si>
    <t>tr-16-35199</t>
  </si>
  <si>
    <t>tr-16-35203</t>
  </si>
  <si>
    <t>tr-16-35204</t>
  </si>
  <si>
    <t>tr-16-35200</t>
  </si>
  <si>
    <t>tr-16-28963</t>
  </si>
  <si>
    <t>tr-16-35201</t>
  </si>
  <si>
    <t>tr-16-35202</t>
  </si>
  <si>
    <t>tr-16-26131</t>
  </si>
  <si>
    <t>tr-16-31624</t>
  </si>
  <si>
    <t>tr-16-35391</t>
  </si>
  <si>
    <t>tr-16-33985</t>
  </si>
  <si>
    <t>tr-16-35222</t>
  </si>
  <si>
    <t>tr-16-34835</t>
  </si>
  <si>
    <t>tr-16-35223</t>
  </si>
  <si>
    <t>tr-16-27457</t>
  </si>
  <si>
    <t>tr-16-34618</t>
  </si>
  <si>
    <t>tr-16-27458</t>
  </si>
  <si>
    <t>W-BOX-A/04</t>
  </si>
  <si>
    <t>tr-16-35247</t>
  </si>
  <si>
    <t>tr-16-35248</t>
  </si>
  <si>
    <t>O-BOX-C/06</t>
  </si>
  <si>
    <t>tr-16-34716</t>
  </si>
  <si>
    <t>tr-16-34724</t>
  </si>
  <si>
    <t>W-BOX-F/07</t>
  </si>
  <si>
    <t>tr-16-23768</t>
  </si>
  <si>
    <t>GFR-C/03</t>
  </si>
  <si>
    <t>tr-16-29714</t>
  </si>
  <si>
    <t>W-BOX-H/09</t>
  </si>
  <si>
    <t>tr-16-34278</t>
  </si>
  <si>
    <t>GFR-B/02</t>
  </si>
  <si>
    <t>tr-16-34878</t>
  </si>
  <si>
    <t>tr-16-34879</t>
  </si>
  <si>
    <t>tr-16-34880</t>
  </si>
  <si>
    <t>tr-16-34881</t>
  </si>
  <si>
    <t>tr-16-34882</t>
  </si>
  <si>
    <t>tr-16-34904</t>
  </si>
  <si>
    <t>P-BOX-M/08</t>
  </si>
  <si>
    <t>tr-16-34888</t>
  </si>
  <si>
    <t>tr-16-34889</t>
  </si>
  <si>
    <t>tr-16-34892</t>
  </si>
  <si>
    <t>tr-16-34898</t>
  </si>
  <si>
    <t>tr-16-34899</t>
  </si>
  <si>
    <t>tr-16-34901</t>
  </si>
  <si>
    <t>tr-16-32227</t>
  </si>
  <si>
    <t>tr-16-34903</t>
  </si>
  <si>
    <t>tr-16-34907</t>
  </si>
  <si>
    <t>tr-16-34908</t>
  </si>
  <si>
    <t>tr-16-34913</t>
  </si>
  <si>
    <t>tr-16-34914</t>
  </si>
  <si>
    <t>tr-16-34915</t>
  </si>
  <si>
    <t>tr-16-34916</t>
  </si>
  <si>
    <t>tr-16-34917</t>
  </si>
  <si>
    <t>tr-16-34918</t>
  </si>
  <si>
    <t>GFR</t>
  </si>
  <si>
    <t>tr-16-18952</t>
  </si>
  <si>
    <t>VR-BOX-J/08</t>
  </si>
  <si>
    <t>tr-16-34395</t>
  </si>
  <si>
    <t>VR-BOX-L/02</t>
  </si>
  <si>
    <t>RM-B/01</t>
  </si>
  <si>
    <t>tr-16-34983</t>
  </si>
  <si>
    <t>tr-16-34984</t>
  </si>
  <si>
    <t xml:space="preserve">VR-BOX-A/08 </t>
  </si>
  <si>
    <t>tr-16-35003</t>
  </si>
  <si>
    <t>tr-16-35017</t>
  </si>
  <si>
    <t>W-BOX-I/09</t>
  </si>
  <si>
    <t>tr-16-34265</t>
  </si>
  <si>
    <t>RW-B/03</t>
  </si>
  <si>
    <t>tr-16-34795</t>
  </si>
  <si>
    <t>VR-BOX-B/07</t>
  </si>
  <si>
    <t>tr-16-35062</t>
  </si>
  <si>
    <t>RH-E/02</t>
  </si>
  <si>
    <t>tr-16-35067</t>
  </si>
  <si>
    <t>tr-16-17169</t>
  </si>
  <si>
    <t>tr-16-35115</t>
  </si>
  <si>
    <t>tr-16-34319</t>
  </si>
  <si>
    <t>RM-F/01</t>
  </si>
  <si>
    <t>tr-16-34337</t>
  </si>
  <si>
    <t>RM-F/03</t>
  </si>
  <si>
    <t>tr-16-34344</t>
  </si>
  <si>
    <t>tr-16-27608</t>
  </si>
  <si>
    <t>tr-16-27609</t>
  </si>
  <si>
    <t>tr-16-29036</t>
  </si>
  <si>
    <t>95-96</t>
  </si>
  <si>
    <t>(97-100)</t>
  </si>
  <si>
    <t>97-99</t>
  </si>
  <si>
    <t>95-97</t>
  </si>
  <si>
    <t>95</t>
  </si>
  <si>
    <t>98</t>
  </si>
  <si>
    <t>96</t>
  </si>
  <si>
    <t>97</t>
  </si>
  <si>
    <t>99</t>
  </si>
  <si>
    <t>STAND: 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</si>
</sst>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  <numFmt numFmtId="167" formatCode="#,##0.00\ &quot;€&quot;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7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4" fillId="2" borderId="27" xfId="0" applyFont="1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164" fontId="14" fillId="2" borderId="31" xfId="1" applyFont="1" applyFill="1" applyBorder="1" applyAlignment="1" applyProtection="1">
      <alignment horizontal="center" vertical="center"/>
    </xf>
    <xf numFmtId="164" fontId="4" fillId="2" borderId="31" xfId="1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 wrapText="1"/>
    </xf>
    <xf numFmtId="0" fontId="16" fillId="4" borderId="34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/>
    </xf>
    <xf numFmtId="0" fontId="19" fillId="3" borderId="37" xfId="0" applyFont="1" applyFill="1" applyBorder="1" applyAlignment="1">
      <alignment horizontal="center" vertical="center"/>
    </xf>
    <xf numFmtId="164" fontId="18" fillId="6" borderId="40" xfId="1" applyFont="1" applyFill="1" applyBorder="1" applyAlignment="1" applyProtection="1">
      <alignment horizontal="right" vertical="center"/>
    </xf>
    <xf numFmtId="164" fontId="19" fillId="3" borderId="39" xfId="1" applyFont="1" applyFill="1" applyBorder="1" applyAlignment="1" applyProtection="1">
      <alignment horizontal="right" vertical="center"/>
    </xf>
    <xf numFmtId="49" fontId="19" fillId="8" borderId="41" xfId="1" applyNumberFormat="1" applyFont="1" applyFill="1" applyBorder="1" applyAlignment="1" applyProtection="1">
      <alignment horizontal="center" vertical="center"/>
    </xf>
    <xf numFmtId="0" fontId="19" fillId="5" borderId="42" xfId="0" applyFont="1" applyFill="1" applyBorder="1" applyAlignment="1">
      <alignment horizontal="center" vertical="center"/>
    </xf>
    <xf numFmtId="164" fontId="18" fillId="6" borderId="39" xfId="0" applyNumberFormat="1" applyFont="1" applyFill="1" applyBorder="1" applyAlignment="1">
      <alignment horizontal="center" vertical="center"/>
    </xf>
    <xf numFmtId="164" fontId="19" fillId="3" borderId="43" xfId="0" applyNumberFormat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vertical="center"/>
    </xf>
    <xf numFmtId="0" fontId="3" fillId="4" borderId="80" xfId="0" applyFont="1" applyFill="1" applyBorder="1" applyAlignment="1">
      <alignment horizontal="center" vertical="center"/>
    </xf>
    <xf numFmtId="0" fontId="38" fillId="4" borderId="81" xfId="0" applyFont="1" applyFill="1" applyBorder="1" applyAlignment="1">
      <alignment horizontal="center" vertical="center" wrapText="1"/>
    </xf>
    <xf numFmtId="0" fontId="38" fillId="4" borderId="82" xfId="0" applyFont="1" applyFill="1" applyBorder="1" applyAlignment="1">
      <alignment horizontal="center" vertical="center" wrapText="1"/>
    </xf>
    <xf numFmtId="49" fontId="35" fillId="0" borderId="40" xfId="1" applyNumberFormat="1" applyFont="1" applyBorder="1" applyAlignment="1" applyProtection="1">
      <alignment horizontal="center" vertical="center"/>
    </xf>
    <xf numFmtId="0" fontId="3" fillId="5" borderId="83" xfId="0" applyFont="1" applyFill="1" applyBorder="1" applyAlignment="1">
      <alignment horizontal="center" vertical="center"/>
    </xf>
    <xf numFmtId="164" fontId="0" fillId="6" borderId="83" xfId="0" applyNumberFormat="1" applyFill="1" applyBorder="1" applyAlignment="1">
      <alignment horizontal="center" vertical="center"/>
    </xf>
    <xf numFmtId="164" fontId="3" fillId="3" borderId="84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164" fontId="0" fillId="6" borderId="87" xfId="0" applyNumberFormat="1" applyFill="1" applyBorder="1" applyAlignment="1">
      <alignment horizontal="center" vertical="center"/>
    </xf>
    <xf numFmtId="164" fontId="3" fillId="3" borderId="88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4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3" fillId="11" borderId="72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3" xfId="0" applyNumberFormat="1" applyFont="1" applyFill="1" applyBorder="1" applyAlignment="1">
      <alignment horizontal="center" vertical="center"/>
    </xf>
    <xf numFmtId="43" fontId="33" fillId="9" borderId="74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5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33" fillId="11" borderId="76" xfId="0" applyFont="1" applyFill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43" fontId="34" fillId="12" borderId="78" xfId="0" applyNumberFormat="1" applyFont="1" applyFill="1" applyBorder="1" applyAlignment="1">
      <alignment horizontal="center" vertical="center"/>
    </xf>
    <xf numFmtId="43" fontId="33" fillId="9" borderId="79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7" fontId="19" fillId="8" borderId="42" xfId="1" applyNumberFormat="1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9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4" borderId="93" xfId="0" applyFont="1" applyFill="1" applyBorder="1" applyAlignment="1">
      <alignment horizontal="center" vertical="center"/>
    </xf>
    <xf numFmtId="0" fontId="3" fillId="4" borderId="94" xfId="0" applyFont="1" applyFill="1" applyBorder="1" applyAlignment="1">
      <alignment horizontal="center" vertical="center"/>
    </xf>
    <xf numFmtId="0" fontId="3" fillId="4" borderId="95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0" xfId="0" applyFont="1" applyFill="1" applyBorder="1" applyAlignment="1">
      <alignment horizontal="center" vertical="center"/>
    </xf>
    <xf numFmtId="0" fontId="39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21" fillId="10" borderId="49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/>
    </xf>
    <xf numFmtId="0" fontId="22" fillId="9" borderId="52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5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5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6" xfId="0" applyFont="1" applyFill="1" applyBorder="1" applyAlignment="1">
      <alignment horizontal="center" vertical="center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59" xfId="0" applyFont="1" applyFill="1" applyBorder="1" applyAlignment="1">
      <alignment horizontal="center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7" xfId="0" applyFont="1" applyFill="1" applyBorder="1" applyAlignment="1">
      <alignment horizontal="center" vertical="center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43" fontId="0" fillId="12" borderId="56" xfId="0" applyNumberFormat="1" applyFill="1" applyBorder="1" applyAlignment="1">
      <alignment horizontal="center" vertical="center"/>
    </xf>
    <xf numFmtId="43" fontId="0" fillId="12" borderId="62" xfId="0" applyNumberFormat="1" applyFill="1" applyBorder="1" applyAlignment="1">
      <alignment horizontal="center" vertical="center"/>
    </xf>
    <xf numFmtId="43" fontId="21" fillId="9" borderId="58" xfId="0" applyNumberFormat="1" applyFont="1" applyFill="1" applyBorder="1" applyAlignment="1">
      <alignment horizontal="center" vertical="center"/>
    </xf>
    <xf numFmtId="43" fontId="21" fillId="9" borderId="64" xfId="0" applyNumberFormat="1" applyFont="1" applyFill="1" applyBorder="1" applyAlignment="1">
      <alignment horizontal="center" vertical="center"/>
    </xf>
    <xf numFmtId="0" fontId="21" fillId="11" borderId="55" xfId="0" applyFont="1" applyFill="1" applyBorder="1" applyAlignment="1">
      <alignment horizontal="center" vertical="center"/>
    </xf>
    <xf numFmtId="0" fontId="21" fillId="11" borderId="45" xfId="0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62" xfId="0" applyFont="1" applyFill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quotePrefix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4" fillId="0" borderId="36" xfId="1" applyNumberFormat="1" applyFont="1" applyBorder="1" applyAlignment="1">
      <alignment horizontal="center" vertical="center"/>
    </xf>
    <xf numFmtId="49" fontId="34" fillId="0" borderId="0" xfId="1" applyNumberFormat="1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34" fillId="0" borderId="39" xfId="0" applyFont="1" applyBorder="1" applyAlignment="1" applyProtection="1">
      <alignment horizontal="center" vertical="center"/>
      <protection locked="0"/>
    </xf>
    <xf numFmtId="49" fontId="14" fillId="0" borderId="35" xfId="0" applyNumberFormat="1" applyFont="1" applyBorder="1" applyAlignment="1">
      <alignment horizontal="center" vertical="center"/>
    </xf>
    <xf numFmtId="44" fontId="14" fillId="0" borderId="0" xfId="6" applyFont="1" applyAlignment="1">
      <alignment vertical="center"/>
    </xf>
  </cellXfs>
  <cellStyles count="7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  <cellStyle name="Währung" xfId="6" builtinId="4"/>
  </cellStyles>
  <dxfs count="3">
    <dxf>
      <font>
        <color rgb="FF9C0006"/>
      </font>
      <fill>
        <patternFill>
          <bgColor rgb="FFFFC7CE"/>
        </patternFill>
      </fill>
    </dxf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274597</xdr:colOff>
      <xdr:row>1</xdr:row>
      <xdr:rowOff>155526</xdr:rowOff>
    </xdr:from>
    <xdr:to>
      <xdr:col>6</xdr:col>
      <xdr:colOff>799009</xdr:colOff>
      <xdr:row>2</xdr:row>
      <xdr:rowOff>305287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28427" y="371696"/>
          <a:ext cx="2996859" cy="514548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13805</xdr:colOff>
      <xdr:row>392</xdr:row>
      <xdr:rowOff>69023</xdr:rowOff>
    </xdr:from>
    <xdr:to>
      <xdr:col>25</xdr:col>
      <xdr:colOff>61519</xdr:colOff>
      <xdr:row>417</xdr:row>
      <xdr:rowOff>106232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00525A4A-13B6-A14E-95BE-92042C53D0C8}"/>
            </a:ext>
          </a:extLst>
        </xdr:cNvPr>
        <xdr:cNvGrpSpPr/>
      </xdr:nvGrpSpPr>
      <xdr:grpSpPr>
        <a:xfrm>
          <a:off x="13805" y="76641740"/>
          <a:ext cx="18435105" cy="5213840"/>
          <a:chOff x="1" y="673100"/>
          <a:chExt cx="18893281" cy="4443984"/>
        </a:xfrm>
      </xdr:grpSpPr>
      <xdr:pic>
        <xdr:nvPicPr>
          <xdr:cNvPr id="4" name="Grafik 3">
            <a:extLst>
              <a:ext uri="{FF2B5EF4-FFF2-40B4-BE49-F238E27FC236}">
                <a16:creationId xmlns:a16="http://schemas.microsoft.com/office/drawing/2014/main" id="{5C5F6070-D65D-87C9-C0FE-7A5517D92C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7B85B4FC-6588-A424-658C-737ED62E6E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91"/>
  <sheetViews>
    <sheetView showGridLines="0" tabSelected="1" topLeftCell="D1" zoomScale="92" zoomScaleNormal="80" workbookViewId="0">
      <selection activeCell="J3" sqref="J3:O3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4" style="1" customWidth="1"/>
    <col min="6" max="6" width="18.5" style="1" customWidth="1"/>
    <col min="7" max="7" width="26.33203125" style="2" customWidth="1"/>
    <col min="8" max="8" width="51.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6.6640625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hidden="1" customWidth="1" outlineLevel="1"/>
    <col min="20" max="20" width="11.83203125" style="8" customWidth="1" collapsed="1"/>
    <col min="21" max="21" width="13" style="2" customWidth="1"/>
    <col min="22" max="22" width="13.5" style="2" customWidth="1"/>
    <col min="23" max="23" width="7" style="9" customWidth="1"/>
    <col min="24" max="24" width="10.33203125" style="9" hidden="1" customWidth="1" outlineLevel="1"/>
    <col min="25" max="25" width="14" style="9" customWidth="1" collapsed="1"/>
    <col min="26" max="26" width="20" style="1" customWidth="1"/>
    <col min="27" max="28" width="10.83203125" style="4" hidden="1" customWidth="1" outlineLevel="1"/>
    <col min="29" max="29" width="18.6640625" style="5" hidden="1" customWidth="1" outlineLevel="1"/>
    <col min="30" max="30" width="46.83203125" style="1" hidden="1" customWidth="1" outlineLevel="1"/>
    <col min="31" max="31" width="10.83203125" collapsed="1"/>
    <col min="628" max="1026" width="10.5" customWidth="1"/>
  </cols>
  <sheetData>
    <row r="1" spans="1:1025" ht="17" thickBot="1" x14ac:dyDescent="0.25"/>
    <row r="2" spans="1:1025" ht="29" customHeight="1" x14ac:dyDescent="0.2">
      <c r="G2" s="152"/>
      <c r="H2" s="10" t="s">
        <v>1</v>
      </c>
      <c r="I2" s="11"/>
      <c r="J2" s="162"/>
      <c r="K2" s="163"/>
      <c r="L2" s="163"/>
      <c r="M2" s="163"/>
      <c r="N2" s="163"/>
      <c r="O2" s="163"/>
      <c r="W2" s="167" t="s">
        <v>2</v>
      </c>
      <c r="X2" s="168"/>
      <c r="Y2" s="168"/>
    </row>
    <row r="3" spans="1:1025" ht="37" customHeight="1" thickBot="1" x14ac:dyDescent="0.25">
      <c r="G3" s="152"/>
      <c r="H3" s="12" t="s">
        <v>3</v>
      </c>
      <c r="I3" s="13"/>
      <c r="J3" s="169"/>
      <c r="K3" s="169"/>
      <c r="L3" s="169"/>
      <c r="M3" s="169"/>
      <c r="N3" s="169"/>
      <c r="O3" s="169"/>
      <c r="W3" s="81" t="s">
        <v>4</v>
      </c>
      <c r="X3" s="82" t="s">
        <v>98</v>
      </c>
      <c r="Y3" s="83" t="s">
        <v>99</v>
      </c>
    </row>
    <row r="4" spans="1:1025" ht="28" customHeight="1" x14ac:dyDescent="0.2">
      <c r="D4" s="160" t="s">
        <v>524</v>
      </c>
      <c r="E4" s="160"/>
      <c r="F4" s="160"/>
      <c r="G4" s="161"/>
      <c r="H4" s="14" t="s">
        <v>7</v>
      </c>
      <c r="I4" s="13"/>
      <c r="J4" s="169"/>
      <c r="K4" s="169"/>
      <c r="L4" s="169"/>
      <c r="M4" s="169"/>
      <c r="N4" s="169"/>
      <c r="O4" s="169"/>
      <c r="T4" s="176" t="s">
        <v>47</v>
      </c>
      <c r="U4" s="177"/>
      <c r="V4" s="178"/>
      <c r="W4" s="85">
        <f>SUMIF(R15:R729,"D",W15:W729)</f>
        <v>0</v>
      </c>
      <c r="X4" s="86">
        <f>SUMIF(R15:R729,"D",X15:X729)</f>
        <v>0</v>
      </c>
      <c r="Y4" s="87">
        <f>SUMIF(R15:R729,"D",Y15:Y729)</f>
        <v>0</v>
      </c>
    </row>
    <row r="5" spans="1:1025" ht="32" customHeight="1" thickBot="1" x14ac:dyDescent="0.25">
      <c r="D5" s="158" t="s">
        <v>1226</v>
      </c>
      <c r="E5" s="158"/>
      <c r="F5" s="158"/>
      <c r="G5" s="159"/>
      <c r="H5" s="15" t="s">
        <v>8</v>
      </c>
      <c r="I5" s="16"/>
      <c r="J5" s="170"/>
      <c r="K5" s="170"/>
      <c r="L5" s="170"/>
      <c r="M5" s="170"/>
      <c r="N5" s="170"/>
      <c r="O5" s="170"/>
      <c r="T5" s="179" t="s">
        <v>45</v>
      </c>
      <c r="U5" s="180"/>
      <c r="V5" s="181"/>
      <c r="W5" s="88">
        <f>SUMIF(R15:R729,"U",W15:W729)</f>
        <v>0</v>
      </c>
      <c r="X5" s="89">
        <f>SUMIF(R15:R729,"U",X15:X729)</f>
        <v>0</v>
      </c>
      <c r="Y5" s="90">
        <f>SUMIF(R15:R729,"U",Y15:Y729)</f>
        <v>0</v>
      </c>
    </row>
    <row r="6" spans="1:1025" ht="32" customHeight="1" thickBot="1" x14ac:dyDescent="0.25">
      <c r="D6" s="157" t="s">
        <v>0</v>
      </c>
      <c r="E6" s="157"/>
      <c r="F6" s="157"/>
      <c r="G6" s="157"/>
      <c r="H6" s="175"/>
      <c r="I6" s="175"/>
      <c r="J6" s="175"/>
      <c r="K6" s="175"/>
      <c r="L6" s="175"/>
      <c r="M6" s="175"/>
      <c r="N6" s="175"/>
      <c r="O6" s="175"/>
      <c r="T6" s="182" t="s">
        <v>46</v>
      </c>
      <c r="U6" s="183"/>
      <c r="V6" s="184"/>
      <c r="W6" s="91">
        <f>W4+W5</f>
        <v>0</v>
      </c>
      <c r="X6" s="92">
        <f>X4+X5</f>
        <v>0</v>
      </c>
      <c r="Y6" s="93">
        <f>Y4+Y5</f>
        <v>0</v>
      </c>
    </row>
    <row r="7" spans="1:1025" ht="14" customHeight="1" x14ac:dyDescent="0.2">
      <c r="D7" s="157"/>
      <c r="E7" s="157"/>
      <c r="F7" s="157"/>
      <c r="G7" s="157"/>
      <c r="H7" s="18"/>
      <c r="J7" s="19"/>
      <c r="U7" s="20"/>
      <c r="V7" s="20"/>
    </row>
    <row r="8" spans="1:1025" ht="20" hidden="1" customHeight="1" outlineLevel="1" x14ac:dyDescent="0.2">
      <c r="D8" s="157"/>
      <c r="E8" s="157"/>
      <c r="F8" s="157"/>
      <c r="G8" s="157"/>
      <c r="H8" s="21" t="s">
        <v>9</v>
      </c>
      <c r="I8" s="22"/>
      <c r="J8" s="171"/>
      <c r="K8" s="171"/>
      <c r="L8" s="172"/>
      <c r="M8" s="172"/>
      <c r="N8" s="173"/>
      <c r="O8" s="173"/>
      <c r="U8" s="20"/>
      <c r="V8" s="20"/>
      <c r="W8" s="174" t="s">
        <v>10</v>
      </c>
      <c r="X8" s="174"/>
      <c r="Y8" s="23"/>
    </row>
    <row r="9" spans="1:1025" ht="20" hidden="1" customHeight="1" outlineLevel="1" x14ac:dyDescent="0.2">
      <c r="D9" s="157"/>
      <c r="E9" s="157"/>
      <c r="F9" s="157"/>
      <c r="G9" s="157"/>
      <c r="H9" s="24" t="s">
        <v>11</v>
      </c>
      <c r="I9" s="25"/>
      <c r="J9" s="164"/>
      <c r="K9" s="164"/>
      <c r="L9" s="165"/>
      <c r="M9" s="165"/>
      <c r="N9" s="166"/>
      <c r="O9" s="166"/>
      <c r="U9" s="20"/>
      <c r="V9" s="20"/>
      <c r="W9" s="185" t="s">
        <v>12</v>
      </c>
      <c r="X9" s="185"/>
      <c r="Y9" s="26">
        <f>X6+Y8</f>
        <v>0</v>
      </c>
    </row>
    <row r="10" spans="1:1025" ht="20" hidden="1" customHeight="1" outlineLevel="1" thickBot="1" x14ac:dyDescent="0.25">
      <c r="G10" s="17"/>
      <c r="H10" s="24" t="s">
        <v>13</v>
      </c>
      <c r="I10" s="25"/>
      <c r="J10" s="164"/>
      <c r="K10" s="164"/>
      <c r="L10" s="165"/>
      <c r="M10" s="165"/>
      <c r="N10" s="166"/>
      <c r="O10" s="166"/>
      <c r="U10" s="20"/>
      <c r="V10" s="20"/>
      <c r="W10" s="185" t="s">
        <v>14</v>
      </c>
      <c r="X10" s="185"/>
      <c r="Y10" s="27">
        <f>X5*0.2+(Y8*0.2)</f>
        <v>0</v>
      </c>
    </row>
    <row r="11" spans="1:1025" ht="20" hidden="1" customHeight="1" outlineLevel="1" thickBot="1" x14ac:dyDescent="0.25">
      <c r="G11" s="17"/>
      <c r="H11" s="28" t="s">
        <v>15</v>
      </c>
      <c r="I11" s="29"/>
      <c r="J11" s="186"/>
      <c r="K11" s="186"/>
      <c r="L11" s="187"/>
      <c r="M11" s="187"/>
      <c r="N11" s="188"/>
      <c r="O11" s="188"/>
      <c r="U11" s="20"/>
      <c r="V11" s="20"/>
      <c r="W11" s="189" t="s">
        <v>16</v>
      </c>
      <c r="X11" s="189"/>
      <c r="Y11" s="30">
        <f>Y10+Y9</f>
        <v>0</v>
      </c>
      <c r="AA11" s="31" t="s">
        <v>17</v>
      </c>
      <c r="AB11" s="32"/>
      <c r="AD11" s="33" t="s">
        <v>19</v>
      </c>
    </row>
    <row r="12" spans="1:1025" ht="14" customHeight="1" collapsed="1" thickBot="1" x14ac:dyDescent="0.25">
      <c r="G12" s="17"/>
      <c r="H12" s="18"/>
      <c r="J12" s="19"/>
      <c r="U12" s="20"/>
      <c r="V12" s="20"/>
    </row>
    <row r="13" spans="1:1025" s="34" customFormat="1" ht="26.25" customHeight="1" thickBot="1" x14ac:dyDescent="0.25">
      <c r="A13" s="191" t="s">
        <v>20</v>
      </c>
      <c r="B13" s="191"/>
      <c r="C13" s="191"/>
      <c r="D13" s="191" t="s">
        <v>21</v>
      </c>
      <c r="E13" s="191"/>
      <c r="F13" s="191"/>
      <c r="G13" s="192" t="s">
        <v>22</v>
      </c>
      <c r="H13" s="192"/>
      <c r="I13" s="192"/>
      <c r="J13" s="192"/>
      <c r="K13" s="192"/>
      <c r="L13" s="192"/>
      <c r="M13" s="193" t="s">
        <v>116</v>
      </c>
      <c r="N13" s="193"/>
      <c r="O13" s="194"/>
      <c r="P13" s="195" t="s">
        <v>23</v>
      </c>
      <c r="Q13" s="195"/>
      <c r="R13" s="195"/>
      <c r="S13" s="195"/>
      <c r="T13" s="196"/>
      <c r="U13" s="156" t="s">
        <v>521</v>
      </c>
      <c r="V13" s="155" t="s">
        <v>522</v>
      </c>
      <c r="W13" s="190" t="s">
        <v>24</v>
      </c>
      <c r="X13" s="190"/>
      <c r="Y13" s="190"/>
      <c r="AA13" s="35" t="s">
        <v>25</v>
      </c>
      <c r="AB13" s="36" t="s">
        <v>26</v>
      </c>
      <c r="AC13" s="37" t="s">
        <v>18</v>
      </c>
      <c r="AD13" s="38" t="s">
        <v>19</v>
      </c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</row>
    <row r="14" spans="1:1025" s="1" customFormat="1" ht="47" customHeight="1" thickBot="1" x14ac:dyDescent="0.25">
      <c r="A14" s="39" t="s">
        <v>27</v>
      </c>
      <c r="B14" s="40" t="s">
        <v>28</v>
      </c>
      <c r="C14" s="41" t="s">
        <v>29</v>
      </c>
      <c r="D14" s="42" t="s">
        <v>30</v>
      </c>
      <c r="E14" s="43" t="s">
        <v>31</v>
      </c>
      <c r="F14" s="44" t="s">
        <v>32</v>
      </c>
      <c r="G14" s="45" t="s">
        <v>33</v>
      </c>
      <c r="H14" s="46" t="s">
        <v>34</v>
      </c>
      <c r="I14" s="43" t="s">
        <v>35</v>
      </c>
      <c r="J14" s="47" t="s">
        <v>36</v>
      </c>
      <c r="K14" s="48" t="s">
        <v>37</v>
      </c>
      <c r="L14" s="49" t="s">
        <v>4</v>
      </c>
      <c r="M14" s="149" t="s">
        <v>113</v>
      </c>
      <c r="N14" s="150" t="s">
        <v>114</v>
      </c>
      <c r="O14" s="151" t="s">
        <v>115</v>
      </c>
      <c r="P14" s="51" t="s">
        <v>38</v>
      </c>
      <c r="Q14" s="50" t="s">
        <v>39</v>
      </c>
      <c r="R14" s="51" t="s">
        <v>100</v>
      </c>
      <c r="S14" s="52" t="s">
        <v>40</v>
      </c>
      <c r="T14" s="53" t="s">
        <v>41</v>
      </c>
      <c r="U14" s="154" t="s">
        <v>520</v>
      </c>
      <c r="V14" s="54" t="s">
        <v>523</v>
      </c>
      <c r="W14" s="55" t="s">
        <v>4</v>
      </c>
      <c r="X14" s="56" t="s">
        <v>5</v>
      </c>
      <c r="Y14" s="57" t="s">
        <v>6</v>
      </c>
      <c r="Z14" s="58"/>
      <c r="AA14" s="59"/>
      <c r="AB14" s="60"/>
      <c r="AC14" s="51" t="s">
        <v>38</v>
      </c>
      <c r="AD14" s="61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</row>
    <row r="15" spans="1:1025" ht="15.75" customHeight="1" x14ac:dyDescent="0.2">
      <c r="A15" s="62" t="s">
        <v>117</v>
      </c>
      <c r="B15" s="63" t="s">
        <v>131</v>
      </c>
      <c r="C15" s="64" t="s">
        <v>119</v>
      </c>
      <c r="D15" s="65" t="s">
        <v>257</v>
      </c>
      <c r="E15" s="66" t="s">
        <v>283</v>
      </c>
      <c r="F15" s="67"/>
      <c r="G15" s="68" t="s">
        <v>1066</v>
      </c>
      <c r="H15" s="69" t="s">
        <v>1068</v>
      </c>
      <c r="I15" s="66" t="s">
        <v>266</v>
      </c>
      <c r="J15" s="70">
        <v>2020</v>
      </c>
      <c r="K15" s="71">
        <v>0.75</v>
      </c>
      <c r="L15" s="72">
        <v>21</v>
      </c>
      <c r="M15" s="241" t="s">
        <v>344</v>
      </c>
      <c r="N15" s="242"/>
      <c r="O15" s="243"/>
      <c r="P15" s="244" t="s">
        <v>1212</v>
      </c>
      <c r="Q15" s="245" t="s">
        <v>1213</v>
      </c>
      <c r="R15" s="84" t="s">
        <v>509</v>
      </c>
      <c r="S15" s="73">
        <v>33.333333333333336</v>
      </c>
      <c r="T15" s="74">
        <v>40</v>
      </c>
      <c r="U15" s="75">
        <v>97</v>
      </c>
      <c r="V15" s="153">
        <f>T15/AA15*AB15</f>
        <v>0.41237113402061853</v>
      </c>
      <c r="W15" s="76"/>
      <c r="X15" s="77">
        <f>W15*S15</f>
        <v>0</v>
      </c>
      <c r="Y15" s="78">
        <f>W15*T15</f>
        <v>0</v>
      </c>
      <c r="Z15" s="250"/>
      <c r="AA15" s="249">
        <f>U15</f>
        <v>97</v>
      </c>
      <c r="AB15" s="79">
        <f>0.75/K15</f>
        <v>1</v>
      </c>
      <c r="AC15" s="244" t="s">
        <v>1212</v>
      </c>
      <c r="AD15" s="80"/>
    </row>
    <row r="16" spans="1:1025" ht="15.75" customHeight="1" x14ac:dyDescent="0.2">
      <c r="A16" s="62" t="s">
        <v>117</v>
      </c>
      <c r="B16" s="63" t="s">
        <v>118</v>
      </c>
      <c r="C16" s="64" t="s">
        <v>119</v>
      </c>
      <c r="D16" s="65" t="s">
        <v>229</v>
      </c>
      <c r="E16" s="66" t="s">
        <v>240</v>
      </c>
      <c r="F16" s="67"/>
      <c r="G16" s="68" t="s">
        <v>243</v>
      </c>
      <c r="H16" s="69" t="s">
        <v>244</v>
      </c>
      <c r="I16" s="66" t="s">
        <v>126</v>
      </c>
      <c r="J16" s="70">
        <v>2018</v>
      </c>
      <c r="K16" s="71">
        <v>0.75</v>
      </c>
      <c r="L16" s="72">
        <v>3</v>
      </c>
      <c r="M16" s="241" t="s">
        <v>344</v>
      </c>
      <c r="N16" s="242"/>
      <c r="O16" s="243"/>
      <c r="P16" s="244" t="s">
        <v>691</v>
      </c>
      <c r="Q16" s="245" t="s">
        <v>871</v>
      </c>
      <c r="R16" s="84" t="s">
        <v>508</v>
      </c>
      <c r="S16" s="73">
        <v>33.333333333333336</v>
      </c>
      <c r="T16" s="74">
        <v>40</v>
      </c>
      <c r="U16" s="75">
        <v>95</v>
      </c>
      <c r="V16" s="153">
        <f>T16/AA16*AB16</f>
        <v>0.42105263157894735</v>
      </c>
      <c r="W16" s="76"/>
      <c r="X16" s="77">
        <f>W16*S16</f>
        <v>0</v>
      </c>
      <c r="Y16" s="78">
        <f>W16*T16</f>
        <v>0</v>
      </c>
      <c r="Z16" s="250"/>
      <c r="AA16" s="249">
        <f>U16</f>
        <v>95</v>
      </c>
      <c r="AB16" s="79">
        <f>0.75/K16</f>
        <v>1</v>
      </c>
      <c r="AC16" s="244" t="s">
        <v>691</v>
      </c>
      <c r="AD16" s="80"/>
    </row>
    <row r="17" spans="1:30" ht="15.75" customHeight="1" x14ac:dyDescent="0.2">
      <c r="A17" s="62" t="s">
        <v>117</v>
      </c>
      <c r="B17" s="63" t="s">
        <v>118</v>
      </c>
      <c r="C17" s="64" t="s">
        <v>119</v>
      </c>
      <c r="D17" s="65" t="s">
        <v>257</v>
      </c>
      <c r="E17" s="66" t="s">
        <v>261</v>
      </c>
      <c r="F17" s="67"/>
      <c r="G17" s="68" t="s">
        <v>262</v>
      </c>
      <c r="H17" s="69" t="s">
        <v>263</v>
      </c>
      <c r="I17" s="66" t="s">
        <v>130</v>
      </c>
      <c r="J17" s="70">
        <v>2016</v>
      </c>
      <c r="K17" s="71">
        <v>0.75</v>
      </c>
      <c r="L17" s="72">
        <v>24</v>
      </c>
      <c r="M17" s="241" t="s">
        <v>344</v>
      </c>
      <c r="N17" s="242"/>
      <c r="O17" s="243"/>
      <c r="P17" s="244" t="s">
        <v>885</v>
      </c>
      <c r="Q17" s="245" t="s">
        <v>886</v>
      </c>
      <c r="R17" s="84" t="s">
        <v>509</v>
      </c>
      <c r="S17" s="73">
        <v>35</v>
      </c>
      <c r="T17" s="74">
        <v>42</v>
      </c>
      <c r="U17" s="75">
        <v>95</v>
      </c>
      <c r="V17" s="153">
        <f>T17/AA17*AB17</f>
        <v>0.44210526315789472</v>
      </c>
      <c r="W17" s="76"/>
      <c r="X17" s="77">
        <f>W17*S17</f>
        <v>0</v>
      </c>
      <c r="Y17" s="78">
        <f>W17*T17</f>
        <v>0</v>
      </c>
      <c r="Z17" s="250"/>
      <c r="AA17" s="249">
        <f>U17</f>
        <v>95</v>
      </c>
      <c r="AB17" s="79">
        <f>0.75/K17</f>
        <v>1</v>
      </c>
      <c r="AC17" s="244" t="s">
        <v>885</v>
      </c>
      <c r="AD17" s="80"/>
    </row>
    <row r="18" spans="1:30" ht="15.75" customHeight="1" x14ac:dyDescent="0.2">
      <c r="A18" s="62" t="s">
        <v>117</v>
      </c>
      <c r="B18" s="63" t="s">
        <v>131</v>
      </c>
      <c r="C18" s="64" t="s">
        <v>119</v>
      </c>
      <c r="D18" s="65" t="s">
        <v>257</v>
      </c>
      <c r="E18" s="66" t="s">
        <v>261</v>
      </c>
      <c r="F18" s="67"/>
      <c r="G18" s="68" t="s">
        <v>647</v>
      </c>
      <c r="H18" s="69" t="s">
        <v>648</v>
      </c>
      <c r="I18" s="66" t="s">
        <v>136</v>
      </c>
      <c r="J18" s="70">
        <v>2020</v>
      </c>
      <c r="K18" s="71">
        <v>5</v>
      </c>
      <c r="L18" s="72">
        <v>1</v>
      </c>
      <c r="M18" s="241" t="s">
        <v>344</v>
      </c>
      <c r="N18" s="242"/>
      <c r="O18" s="243"/>
      <c r="P18" s="244" t="s">
        <v>1160</v>
      </c>
      <c r="Q18" s="245" t="s">
        <v>1161</v>
      </c>
      <c r="R18" s="84" t="s">
        <v>509</v>
      </c>
      <c r="S18" s="73">
        <v>241.66666666666669</v>
      </c>
      <c r="T18" s="74">
        <v>290</v>
      </c>
      <c r="U18" s="75">
        <v>96</v>
      </c>
      <c r="V18" s="153">
        <f>T18/AA18*AB18</f>
        <v>0.453125</v>
      </c>
      <c r="W18" s="76"/>
      <c r="X18" s="77">
        <f>W18*S18</f>
        <v>0</v>
      </c>
      <c r="Y18" s="78">
        <f>W18*T18</f>
        <v>0</v>
      </c>
      <c r="Z18" s="250"/>
      <c r="AA18" s="249">
        <f>U18</f>
        <v>96</v>
      </c>
      <c r="AB18" s="79">
        <f>0.75/K18</f>
        <v>0.15</v>
      </c>
      <c r="AC18" s="244" t="s">
        <v>1160</v>
      </c>
      <c r="AD18" s="80"/>
    </row>
    <row r="19" spans="1:30" ht="15.75" customHeight="1" x14ac:dyDescent="0.2">
      <c r="A19" s="62" t="s">
        <v>117</v>
      </c>
      <c r="B19" s="63" t="s">
        <v>131</v>
      </c>
      <c r="C19" s="64" t="s">
        <v>119</v>
      </c>
      <c r="D19" s="65" t="s">
        <v>257</v>
      </c>
      <c r="E19" s="66" t="s">
        <v>283</v>
      </c>
      <c r="F19" s="67"/>
      <c r="G19" s="68" t="s">
        <v>1066</v>
      </c>
      <c r="H19" s="69" t="s">
        <v>1067</v>
      </c>
      <c r="I19" s="66" t="s">
        <v>266</v>
      </c>
      <c r="J19" s="70">
        <v>2018</v>
      </c>
      <c r="K19" s="71">
        <v>0.75</v>
      </c>
      <c r="L19" s="72">
        <v>14</v>
      </c>
      <c r="M19" s="241" t="s">
        <v>344</v>
      </c>
      <c r="N19" s="242"/>
      <c r="O19" s="243"/>
      <c r="P19" s="244" t="s">
        <v>1210</v>
      </c>
      <c r="Q19" s="245" t="s">
        <v>1211</v>
      </c>
      <c r="R19" s="84" t="s">
        <v>509</v>
      </c>
      <c r="S19" s="73">
        <v>37.5</v>
      </c>
      <c r="T19" s="74">
        <v>45</v>
      </c>
      <c r="U19" s="75" t="s">
        <v>512</v>
      </c>
      <c r="V19" s="153">
        <f>T19/AA19*AB19</f>
        <v>0.46875</v>
      </c>
      <c r="W19" s="76"/>
      <c r="X19" s="77">
        <f>W19*S19</f>
        <v>0</v>
      </c>
      <c r="Y19" s="78">
        <f>W19*T19</f>
        <v>0</v>
      </c>
      <c r="Z19" s="250"/>
      <c r="AA19" s="249" t="s">
        <v>1223</v>
      </c>
      <c r="AB19" s="79">
        <f>0.75/K19</f>
        <v>1</v>
      </c>
      <c r="AC19" s="244" t="s">
        <v>1210</v>
      </c>
      <c r="AD19" s="80"/>
    </row>
    <row r="20" spans="1:30" ht="15.75" customHeight="1" x14ac:dyDescent="0.2">
      <c r="A20" s="62" t="s">
        <v>117</v>
      </c>
      <c r="B20" s="63" t="s">
        <v>118</v>
      </c>
      <c r="C20" s="64" t="s">
        <v>119</v>
      </c>
      <c r="D20" s="65" t="s">
        <v>257</v>
      </c>
      <c r="E20" s="66" t="s">
        <v>258</v>
      </c>
      <c r="F20" s="67"/>
      <c r="G20" s="68" t="s">
        <v>259</v>
      </c>
      <c r="H20" s="69" t="s">
        <v>128</v>
      </c>
      <c r="I20" s="66" t="s">
        <v>128</v>
      </c>
      <c r="J20" s="70">
        <v>2018</v>
      </c>
      <c r="K20" s="71">
        <v>0.75</v>
      </c>
      <c r="L20" s="72">
        <v>24</v>
      </c>
      <c r="M20" s="241" t="s">
        <v>344</v>
      </c>
      <c r="N20" s="242"/>
      <c r="O20" s="243"/>
      <c r="P20" s="244" t="s">
        <v>448</v>
      </c>
      <c r="Q20" s="245" t="s">
        <v>449</v>
      </c>
      <c r="R20" s="84" t="s">
        <v>509</v>
      </c>
      <c r="S20" s="73">
        <v>37.5</v>
      </c>
      <c r="T20" s="74">
        <v>45</v>
      </c>
      <c r="U20" s="75">
        <v>95</v>
      </c>
      <c r="V20" s="153">
        <f>T20/AA20*AB20</f>
        <v>0.47368421052631576</v>
      </c>
      <c r="W20" s="76"/>
      <c r="X20" s="77">
        <f>W20*S20</f>
        <v>0</v>
      </c>
      <c r="Y20" s="78">
        <f>W20*T20</f>
        <v>0</v>
      </c>
      <c r="Z20" s="250"/>
      <c r="AA20" s="249">
        <f>U20</f>
        <v>95</v>
      </c>
      <c r="AB20" s="79">
        <f>0.75/K20</f>
        <v>1</v>
      </c>
      <c r="AC20" s="244" t="s">
        <v>448</v>
      </c>
      <c r="AD20" s="80"/>
    </row>
    <row r="21" spans="1:30" ht="15.75" customHeight="1" x14ac:dyDescent="0.2">
      <c r="A21" s="62" t="s">
        <v>117</v>
      </c>
      <c r="B21" s="63" t="s">
        <v>118</v>
      </c>
      <c r="C21" s="64" t="s">
        <v>119</v>
      </c>
      <c r="D21" s="65" t="s">
        <v>257</v>
      </c>
      <c r="E21" s="66" t="s">
        <v>258</v>
      </c>
      <c r="F21" s="67"/>
      <c r="G21" s="68" t="s">
        <v>259</v>
      </c>
      <c r="H21" s="69" t="s">
        <v>128</v>
      </c>
      <c r="I21" s="66" t="s">
        <v>128</v>
      </c>
      <c r="J21" s="70">
        <v>2018</v>
      </c>
      <c r="K21" s="71">
        <v>1.5</v>
      </c>
      <c r="L21" s="72">
        <v>2</v>
      </c>
      <c r="M21" s="241" t="s">
        <v>344</v>
      </c>
      <c r="N21" s="242"/>
      <c r="O21" s="243"/>
      <c r="P21" s="244" t="s">
        <v>406</v>
      </c>
      <c r="Q21" s="245" t="s">
        <v>451</v>
      </c>
      <c r="R21" s="84" t="s">
        <v>509</v>
      </c>
      <c r="S21" s="73">
        <v>75</v>
      </c>
      <c r="T21" s="74">
        <v>90</v>
      </c>
      <c r="U21" s="75">
        <v>95</v>
      </c>
      <c r="V21" s="153">
        <f>T21/AA21*AB21</f>
        <v>0.47368421052631576</v>
      </c>
      <c r="W21" s="76"/>
      <c r="X21" s="77">
        <f>W21*S21</f>
        <v>0</v>
      </c>
      <c r="Y21" s="78">
        <f>W21*T21</f>
        <v>0</v>
      </c>
      <c r="Z21" s="250"/>
      <c r="AA21" s="249">
        <f>U21</f>
        <v>95</v>
      </c>
      <c r="AB21" s="79">
        <f>0.75/K21</f>
        <v>0.5</v>
      </c>
      <c r="AC21" s="244" t="s">
        <v>406</v>
      </c>
      <c r="AD21" s="80"/>
    </row>
    <row r="22" spans="1:30" ht="15.75" customHeight="1" x14ac:dyDescent="0.2">
      <c r="A22" s="62" t="s">
        <v>117</v>
      </c>
      <c r="B22" s="63" t="s">
        <v>131</v>
      </c>
      <c r="C22" s="64" t="s">
        <v>119</v>
      </c>
      <c r="D22" s="65" t="s">
        <v>257</v>
      </c>
      <c r="E22" s="66" t="s">
        <v>273</v>
      </c>
      <c r="F22" s="67"/>
      <c r="G22" s="68" t="s">
        <v>278</v>
      </c>
      <c r="H22" s="69" t="s">
        <v>279</v>
      </c>
      <c r="I22" s="66" t="s">
        <v>277</v>
      </c>
      <c r="J22" s="70">
        <v>2019</v>
      </c>
      <c r="K22" s="71">
        <v>0.75</v>
      </c>
      <c r="L22" s="72">
        <v>24</v>
      </c>
      <c r="M22" s="241" t="s">
        <v>344</v>
      </c>
      <c r="N22" s="242"/>
      <c r="O22" s="243"/>
      <c r="P22" s="244" t="s">
        <v>906</v>
      </c>
      <c r="Q22" s="246" t="s">
        <v>907</v>
      </c>
      <c r="R22" s="84" t="s">
        <v>509</v>
      </c>
      <c r="S22" s="73">
        <v>37.5</v>
      </c>
      <c r="T22" s="74">
        <v>45</v>
      </c>
      <c r="U22" s="75">
        <v>95</v>
      </c>
      <c r="V22" s="153">
        <f>T22/AA22*AB22</f>
        <v>0.47368421052631576</v>
      </c>
      <c r="W22" s="76"/>
      <c r="X22" s="77">
        <f>W22*S22</f>
        <v>0</v>
      </c>
      <c r="Y22" s="78">
        <f>W22*T22</f>
        <v>0</v>
      </c>
      <c r="Z22" s="250"/>
      <c r="AA22" s="249">
        <f>U22</f>
        <v>95</v>
      </c>
      <c r="AB22" s="79">
        <f>0.75/K22</f>
        <v>1</v>
      </c>
      <c r="AC22" s="244" t="s">
        <v>906</v>
      </c>
      <c r="AD22" s="80"/>
    </row>
    <row r="23" spans="1:30" ht="15.75" customHeight="1" x14ac:dyDescent="0.2">
      <c r="A23" s="62" t="s">
        <v>117</v>
      </c>
      <c r="B23" s="63" t="s">
        <v>131</v>
      </c>
      <c r="C23" s="64" t="s">
        <v>119</v>
      </c>
      <c r="D23" s="65" t="s">
        <v>257</v>
      </c>
      <c r="E23" s="66" t="s">
        <v>273</v>
      </c>
      <c r="F23" s="67"/>
      <c r="G23" s="68" t="s">
        <v>280</v>
      </c>
      <c r="H23" s="69" t="s">
        <v>658</v>
      </c>
      <c r="I23" s="66" t="s">
        <v>277</v>
      </c>
      <c r="J23" s="70">
        <v>2017</v>
      </c>
      <c r="K23" s="71">
        <v>0.75</v>
      </c>
      <c r="L23" s="72">
        <v>24</v>
      </c>
      <c r="M23" s="241" t="s">
        <v>344</v>
      </c>
      <c r="N23" s="242"/>
      <c r="O23" s="243"/>
      <c r="P23" s="244" t="s">
        <v>458</v>
      </c>
      <c r="Q23" s="245" t="s">
        <v>913</v>
      </c>
      <c r="R23" s="84" t="s">
        <v>509</v>
      </c>
      <c r="S23" s="73">
        <v>41.666666666666671</v>
      </c>
      <c r="T23" s="74">
        <v>50</v>
      </c>
      <c r="U23" s="75" t="s">
        <v>512</v>
      </c>
      <c r="V23" s="153">
        <f>T23/AA23*AB23</f>
        <v>0.52083333333333337</v>
      </c>
      <c r="W23" s="76"/>
      <c r="X23" s="77">
        <f>W23*S23</f>
        <v>0</v>
      </c>
      <c r="Y23" s="78">
        <f>W23*T23</f>
        <v>0</v>
      </c>
      <c r="Z23" s="250"/>
      <c r="AA23" s="249" t="s">
        <v>1223</v>
      </c>
      <c r="AB23" s="79">
        <f>0.75/K23</f>
        <v>1</v>
      </c>
      <c r="AC23" s="244" t="s">
        <v>458</v>
      </c>
      <c r="AD23" s="80"/>
    </row>
    <row r="24" spans="1:30" ht="15.75" customHeight="1" x14ac:dyDescent="0.2">
      <c r="A24" s="62" t="s">
        <v>117</v>
      </c>
      <c r="B24" s="63" t="s">
        <v>131</v>
      </c>
      <c r="C24" s="64" t="s">
        <v>119</v>
      </c>
      <c r="D24" s="65" t="s">
        <v>257</v>
      </c>
      <c r="E24" s="66" t="s">
        <v>283</v>
      </c>
      <c r="F24" s="67"/>
      <c r="G24" s="68" t="s">
        <v>291</v>
      </c>
      <c r="H24" s="69" t="s">
        <v>666</v>
      </c>
      <c r="I24" s="66" t="s">
        <v>266</v>
      </c>
      <c r="J24" s="70">
        <v>2019</v>
      </c>
      <c r="K24" s="71">
        <v>0.75</v>
      </c>
      <c r="L24" s="72">
        <v>6</v>
      </c>
      <c r="M24" s="241" t="s">
        <v>344</v>
      </c>
      <c r="N24" s="242"/>
      <c r="O24" s="243"/>
      <c r="P24" s="244" t="s">
        <v>489</v>
      </c>
      <c r="Q24" s="245" t="s">
        <v>942</v>
      </c>
      <c r="R24" s="84" t="s">
        <v>508</v>
      </c>
      <c r="S24" s="73">
        <v>41.666666666666671</v>
      </c>
      <c r="T24" s="74">
        <v>50</v>
      </c>
      <c r="U24" s="75">
        <v>96</v>
      </c>
      <c r="V24" s="153">
        <f>T24/AA24*AB24</f>
        <v>0.52083333333333337</v>
      </c>
      <c r="W24" s="76"/>
      <c r="X24" s="77">
        <f>W24*S24</f>
        <v>0</v>
      </c>
      <c r="Y24" s="78">
        <f>W24*T24</f>
        <v>0</v>
      </c>
      <c r="Z24" s="250"/>
      <c r="AA24" s="249">
        <f>U24</f>
        <v>96</v>
      </c>
      <c r="AB24" s="79">
        <f>0.75/K24</f>
        <v>1</v>
      </c>
      <c r="AC24" s="244" t="s">
        <v>489</v>
      </c>
      <c r="AD24" s="80"/>
    </row>
    <row r="25" spans="1:30" ht="15.75" customHeight="1" x14ac:dyDescent="0.2">
      <c r="A25" s="62" t="s">
        <v>117</v>
      </c>
      <c r="B25" s="63" t="s">
        <v>131</v>
      </c>
      <c r="C25" s="64" t="s">
        <v>119</v>
      </c>
      <c r="D25" s="65" t="s">
        <v>129</v>
      </c>
      <c r="E25" s="66" t="s">
        <v>153</v>
      </c>
      <c r="F25" s="67"/>
      <c r="G25" s="68" t="s">
        <v>538</v>
      </c>
      <c r="H25" s="69" t="s">
        <v>540</v>
      </c>
      <c r="I25" s="66" t="s">
        <v>136</v>
      </c>
      <c r="J25" s="70">
        <v>2019</v>
      </c>
      <c r="K25" s="71">
        <v>0.75</v>
      </c>
      <c r="L25" s="72">
        <v>6</v>
      </c>
      <c r="M25" s="241" t="s">
        <v>344</v>
      </c>
      <c r="N25" s="242"/>
      <c r="O25" s="243"/>
      <c r="P25" s="244" t="s">
        <v>723</v>
      </c>
      <c r="Q25" s="245" t="s">
        <v>724</v>
      </c>
      <c r="R25" s="84" t="s">
        <v>509</v>
      </c>
      <c r="S25" s="73">
        <v>41.666666666666671</v>
      </c>
      <c r="T25" s="74">
        <v>50</v>
      </c>
      <c r="U25" s="75">
        <v>95</v>
      </c>
      <c r="V25" s="153">
        <f>T25/AA25*AB25</f>
        <v>0.52631578947368418</v>
      </c>
      <c r="W25" s="76"/>
      <c r="X25" s="77">
        <f>W25*S25</f>
        <v>0</v>
      </c>
      <c r="Y25" s="78">
        <f>W25*T25</f>
        <v>0</v>
      </c>
      <c r="Z25" s="250"/>
      <c r="AA25" s="249">
        <f>U25</f>
        <v>95</v>
      </c>
      <c r="AB25" s="79">
        <f>0.75/K25</f>
        <v>1</v>
      </c>
      <c r="AC25" s="244" t="s">
        <v>723</v>
      </c>
      <c r="AD25" s="80"/>
    </row>
    <row r="26" spans="1:30" ht="15.75" customHeight="1" x14ac:dyDescent="0.2">
      <c r="A26" s="62" t="s">
        <v>117</v>
      </c>
      <c r="B26" s="63" t="s">
        <v>131</v>
      </c>
      <c r="C26" s="64" t="s">
        <v>119</v>
      </c>
      <c r="D26" s="65" t="s">
        <v>129</v>
      </c>
      <c r="E26" s="66" t="s">
        <v>141</v>
      </c>
      <c r="F26" s="67"/>
      <c r="G26" s="68" t="s">
        <v>145</v>
      </c>
      <c r="H26" s="69" t="s">
        <v>533</v>
      </c>
      <c r="I26" s="66" t="s">
        <v>136</v>
      </c>
      <c r="J26" s="70">
        <v>2020</v>
      </c>
      <c r="K26" s="71">
        <v>0.75</v>
      </c>
      <c r="L26" s="72">
        <v>2</v>
      </c>
      <c r="M26" s="241" t="s">
        <v>344</v>
      </c>
      <c r="N26" s="242"/>
      <c r="O26" s="243"/>
      <c r="P26" s="244" t="s">
        <v>707</v>
      </c>
      <c r="Q26" s="245" t="s">
        <v>709</v>
      </c>
      <c r="R26" s="84" t="s">
        <v>508</v>
      </c>
      <c r="S26" s="73">
        <v>43.333333333333336</v>
      </c>
      <c r="T26" s="74">
        <v>52</v>
      </c>
      <c r="U26" s="75">
        <v>98</v>
      </c>
      <c r="V26" s="153">
        <f>T26/AA26*AB26</f>
        <v>0.53061224489795922</v>
      </c>
      <c r="W26" s="76"/>
      <c r="X26" s="77">
        <f>W26*S26</f>
        <v>0</v>
      </c>
      <c r="Y26" s="78">
        <f>W26*T26</f>
        <v>0</v>
      </c>
      <c r="Z26" s="250"/>
      <c r="AA26" s="249">
        <f>U26</f>
        <v>98</v>
      </c>
      <c r="AB26" s="79">
        <f>0.75/K26</f>
        <v>1</v>
      </c>
      <c r="AC26" s="244" t="s">
        <v>707</v>
      </c>
      <c r="AD26" s="80"/>
    </row>
    <row r="27" spans="1:30" ht="15.75" customHeight="1" x14ac:dyDescent="0.2">
      <c r="A27" s="62" t="s">
        <v>117</v>
      </c>
      <c r="B27" s="63" t="s">
        <v>118</v>
      </c>
      <c r="C27" s="64" t="s">
        <v>119</v>
      </c>
      <c r="D27" s="65" t="s">
        <v>162</v>
      </c>
      <c r="E27" s="66" t="s">
        <v>617</v>
      </c>
      <c r="F27" s="67"/>
      <c r="G27" s="68" t="s">
        <v>226</v>
      </c>
      <c r="H27" s="69" t="s">
        <v>618</v>
      </c>
      <c r="I27" s="66" t="s">
        <v>126</v>
      </c>
      <c r="J27" s="70">
        <v>2011</v>
      </c>
      <c r="K27" s="71">
        <v>1.5</v>
      </c>
      <c r="L27" s="72">
        <v>3</v>
      </c>
      <c r="M27" s="241" t="s">
        <v>344</v>
      </c>
      <c r="N27" s="242"/>
      <c r="O27" s="243"/>
      <c r="P27" s="244" t="s">
        <v>847</v>
      </c>
      <c r="Q27" s="245" t="s">
        <v>848</v>
      </c>
      <c r="R27" s="84" t="s">
        <v>509</v>
      </c>
      <c r="S27" s="73">
        <v>91.666666666666671</v>
      </c>
      <c r="T27" s="74">
        <v>110</v>
      </c>
      <c r="U27" s="75">
        <v>98</v>
      </c>
      <c r="V27" s="153">
        <f>T27/AA27*AB27</f>
        <v>0.56122448979591832</v>
      </c>
      <c r="W27" s="76"/>
      <c r="X27" s="77">
        <f>W27*S27</f>
        <v>0</v>
      </c>
      <c r="Y27" s="78">
        <f>W27*T27</f>
        <v>0</v>
      </c>
      <c r="Z27" s="250"/>
      <c r="AA27" s="249">
        <f>U27</f>
        <v>98</v>
      </c>
      <c r="AB27" s="79">
        <f>0.75/K27</f>
        <v>0.5</v>
      </c>
      <c r="AC27" s="244" t="s">
        <v>847</v>
      </c>
      <c r="AD27" s="80"/>
    </row>
    <row r="28" spans="1:30" ht="15.75" customHeight="1" x14ac:dyDescent="0.2">
      <c r="A28" s="62" t="s">
        <v>117</v>
      </c>
      <c r="B28" s="63" t="s">
        <v>131</v>
      </c>
      <c r="C28" s="64" t="s">
        <v>119</v>
      </c>
      <c r="D28" s="65" t="s">
        <v>257</v>
      </c>
      <c r="E28" s="66" t="s">
        <v>273</v>
      </c>
      <c r="F28" s="67"/>
      <c r="G28" s="68" t="s">
        <v>280</v>
      </c>
      <c r="H28" s="69" t="s">
        <v>657</v>
      </c>
      <c r="I28" s="66" t="s">
        <v>182</v>
      </c>
      <c r="J28" s="70">
        <v>2019</v>
      </c>
      <c r="K28" s="71">
        <v>0.75</v>
      </c>
      <c r="L28" s="72">
        <v>12</v>
      </c>
      <c r="M28" s="241" t="s">
        <v>344</v>
      </c>
      <c r="N28" s="242"/>
      <c r="O28" s="243"/>
      <c r="P28" s="244" t="s">
        <v>713</v>
      </c>
      <c r="Q28" s="245" t="s">
        <v>912</v>
      </c>
      <c r="R28" s="84" t="s">
        <v>509</v>
      </c>
      <c r="S28" s="73">
        <v>45.833333333333336</v>
      </c>
      <c r="T28" s="74">
        <v>55</v>
      </c>
      <c r="U28" s="75">
        <v>98</v>
      </c>
      <c r="V28" s="153">
        <f>T28/AA28*AB28</f>
        <v>0.56122448979591832</v>
      </c>
      <c r="W28" s="76"/>
      <c r="X28" s="77">
        <f>W28*S28</f>
        <v>0</v>
      </c>
      <c r="Y28" s="78">
        <f>W28*T28</f>
        <v>0</v>
      </c>
      <c r="Z28" s="250"/>
      <c r="AA28" s="249">
        <f>U28</f>
        <v>98</v>
      </c>
      <c r="AB28" s="79">
        <f>0.75/K28</f>
        <v>1</v>
      </c>
      <c r="AC28" s="244" t="s">
        <v>713</v>
      </c>
      <c r="AD28" s="80"/>
    </row>
    <row r="29" spans="1:30" ht="15.75" customHeight="1" x14ac:dyDescent="0.2">
      <c r="A29" s="62" t="s">
        <v>117</v>
      </c>
      <c r="B29" s="63" t="s">
        <v>131</v>
      </c>
      <c r="C29" s="64" t="s">
        <v>119</v>
      </c>
      <c r="D29" s="65" t="s">
        <v>257</v>
      </c>
      <c r="E29" s="66" t="s">
        <v>261</v>
      </c>
      <c r="F29" s="67"/>
      <c r="G29" s="68" t="s">
        <v>262</v>
      </c>
      <c r="H29" s="69" t="s">
        <v>264</v>
      </c>
      <c r="I29" s="66" t="s">
        <v>136</v>
      </c>
      <c r="J29" s="70">
        <v>2018</v>
      </c>
      <c r="K29" s="71">
        <v>0.75</v>
      </c>
      <c r="L29" s="72">
        <v>24</v>
      </c>
      <c r="M29" s="241" t="s">
        <v>344</v>
      </c>
      <c r="N29" s="242"/>
      <c r="O29" s="243"/>
      <c r="P29" s="244" t="s">
        <v>888</v>
      </c>
      <c r="Q29" s="245" t="s">
        <v>889</v>
      </c>
      <c r="R29" s="84" t="s">
        <v>509</v>
      </c>
      <c r="S29" s="73">
        <v>45.833333333333336</v>
      </c>
      <c r="T29" s="74">
        <v>55</v>
      </c>
      <c r="U29" s="75" t="s">
        <v>513</v>
      </c>
      <c r="V29" s="153">
        <f>T29/AA29*AB29</f>
        <v>0.5670103092783505</v>
      </c>
      <c r="W29" s="76"/>
      <c r="X29" s="77">
        <f>W29*S29</f>
        <v>0</v>
      </c>
      <c r="Y29" s="78">
        <f>W29*T29</f>
        <v>0</v>
      </c>
      <c r="Z29" s="250"/>
      <c r="AA29" s="249" t="s">
        <v>1224</v>
      </c>
      <c r="AB29" s="79">
        <f>0.75/K29</f>
        <v>1</v>
      </c>
      <c r="AC29" s="244" t="s">
        <v>888</v>
      </c>
      <c r="AD29" s="80"/>
    </row>
    <row r="30" spans="1:30" ht="15.75" customHeight="1" x14ac:dyDescent="0.2">
      <c r="A30" s="62" t="s">
        <v>117</v>
      </c>
      <c r="B30" s="63" t="s">
        <v>131</v>
      </c>
      <c r="C30" s="64" t="s">
        <v>119</v>
      </c>
      <c r="D30" s="65" t="s">
        <v>257</v>
      </c>
      <c r="E30" s="66" t="s">
        <v>283</v>
      </c>
      <c r="F30" s="67"/>
      <c r="G30" s="68" t="s">
        <v>291</v>
      </c>
      <c r="H30" s="69" t="s">
        <v>292</v>
      </c>
      <c r="I30" s="66" t="s">
        <v>136</v>
      </c>
      <c r="J30" s="70">
        <v>2019</v>
      </c>
      <c r="K30" s="71">
        <v>0.75</v>
      </c>
      <c r="L30" s="72">
        <v>2</v>
      </c>
      <c r="M30" s="241" t="s">
        <v>344</v>
      </c>
      <c r="N30" s="242"/>
      <c r="O30" s="243"/>
      <c r="P30" s="244" t="s">
        <v>442</v>
      </c>
      <c r="Q30" s="245" t="s">
        <v>944</v>
      </c>
      <c r="R30" s="84" t="s">
        <v>508</v>
      </c>
      <c r="S30" s="73">
        <v>45.833333333333336</v>
      </c>
      <c r="T30" s="74">
        <v>55</v>
      </c>
      <c r="U30" s="75">
        <v>97</v>
      </c>
      <c r="V30" s="153">
        <f>T30/AA30*AB30</f>
        <v>0.5670103092783505</v>
      </c>
      <c r="W30" s="76"/>
      <c r="X30" s="77">
        <f>W30*S30</f>
        <v>0</v>
      </c>
      <c r="Y30" s="78">
        <f>W30*T30</f>
        <v>0</v>
      </c>
      <c r="Z30" s="250"/>
      <c r="AA30" s="249">
        <f>U30</f>
        <v>97</v>
      </c>
      <c r="AB30" s="79">
        <f>0.75/K30</f>
        <v>1</v>
      </c>
      <c r="AC30" s="244" t="s">
        <v>442</v>
      </c>
      <c r="AD30" s="80"/>
    </row>
    <row r="31" spans="1:30" ht="15.75" customHeight="1" x14ac:dyDescent="0.2">
      <c r="A31" s="62" t="s">
        <v>117</v>
      </c>
      <c r="B31" s="63" t="s">
        <v>131</v>
      </c>
      <c r="C31" s="64" t="s">
        <v>119</v>
      </c>
      <c r="D31" s="65" t="s">
        <v>257</v>
      </c>
      <c r="E31" s="66" t="s">
        <v>283</v>
      </c>
      <c r="F31" s="67"/>
      <c r="G31" s="68" t="s">
        <v>291</v>
      </c>
      <c r="H31" s="69" t="s">
        <v>292</v>
      </c>
      <c r="I31" s="66" t="s">
        <v>136</v>
      </c>
      <c r="J31" s="70">
        <v>2019</v>
      </c>
      <c r="K31" s="71">
        <v>1.5</v>
      </c>
      <c r="L31" s="72">
        <v>2</v>
      </c>
      <c r="M31" s="241" t="s">
        <v>344</v>
      </c>
      <c r="N31" s="242"/>
      <c r="O31" s="243"/>
      <c r="P31" s="244" t="s">
        <v>943</v>
      </c>
      <c r="Q31" s="245" t="s">
        <v>945</v>
      </c>
      <c r="R31" s="84" t="s">
        <v>508</v>
      </c>
      <c r="S31" s="73">
        <v>91.666666666666671</v>
      </c>
      <c r="T31" s="74">
        <v>110</v>
      </c>
      <c r="U31" s="75">
        <v>97</v>
      </c>
      <c r="V31" s="153">
        <f>T31/AA31*AB31</f>
        <v>0.5670103092783505</v>
      </c>
      <c r="W31" s="76"/>
      <c r="X31" s="77">
        <f>W31*S31</f>
        <v>0</v>
      </c>
      <c r="Y31" s="78">
        <f>W31*T31</f>
        <v>0</v>
      </c>
      <c r="Z31" s="250"/>
      <c r="AA31" s="249">
        <f>U31</f>
        <v>97</v>
      </c>
      <c r="AB31" s="79">
        <f>0.75/K31</f>
        <v>0.5</v>
      </c>
      <c r="AC31" s="244" t="s">
        <v>943</v>
      </c>
      <c r="AD31" s="80"/>
    </row>
    <row r="32" spans="1:30" ht="15.75" customHeight="1" x14ac:dyDescent="0.2">
      <c r="A32" s="62" t="s">
        <v>117</v>
      </c>
      <c r="B32" s="63" t="s">
        <v>131</v>
      </c>
      <c r="C32" s="64" t="s">
        <v>119</v>
      </c>
      <c r="D32" s="65" t="s">
        <v>257</v>
      </c>
      <c r="E32" s="66" t="s">
        <v>273</v>
      </c>
      <c r="F32" s="67"/>
      <c r="G32" s="68" t="s">
        <v>280</v>
      </c>
      <c r="H32" s="69" t="s">
        <v>659</v>
      </c>
      <c r="I32" s="66" t="s">
        <v>277</v>
      </c>
      <c r="J32" s="70">
        <v>2019</v>
      </c>
      <c r="K32" s="71">
        <v>0.75</v>
      </c>
      <c r="L32" s="72">
        <v>6</v>
      </c>
      <c r="M32" s="241" t="s">
        <v>344</v>
      </c>
      <c r="N32" s="242"/>
      <c r="O32" s="243"/>
      <c r="P32" s="244" t="s">
        <v>713</v>
      </c>
      <c r="Q32" s="245" t="s">
        <v>921</v>
      </c>
      <c r="R32" s="84" t="s">
        <v>509</v>
      </c>
      <c r="S32" s="73">
        <v>45.833333333333336</v>
      </c>
      <c r="T32" s="74">
        <v>55</v>
      </c>
      <c r="U32" s="75" t="s">
        <v>512</v>
      </c>
      <c r="V32" s="153">
        <f>T32/AA32*AB32</f>
        <v>0.57291666666666663</v>
      </c>
      <c r="W32" s="76"/>
      <c r="X32" s="77">
        <f>W32*S32</f>
        <v>0</v>
      </c>
      <c r="Y32" s="78">
        <f>W32*T32</f>
        <v>0</v>
      </c>
      <c r="Z32" s="250"/>
      <c r="AA32" s="249" t="s">
        <v>1223</v>
      </c>
      <c r="AB32" s="79">
        <f>0.75/K32</f>
        <v>1</v>
      </c>
      <c r="AC32" s="244" t="s">
        <v>713</v>
      </c>
      <c r="AD32" s="80"/>
    </row>
    <row r="33" spans="1:30" ht="15.75" customHeight="1" x14ac:dyDescent="0.2">
      <c r="A33" s="62" t="s">
        <v>117</v>
      </c>
      <c r="B33" s="63" t="s">
        <v>131</v>
      </c>
      <c r="C33" s="64" t="s">
        <v>119</v>
      </c>
      <c r="D33" s="65" t="s">
        <v>129</v>
      </c>
      <c r="E33" s="66" t="s">
        <v>149</v>
      </c>
      <c r="F33" s="67"/>
      <c r="G33" s="68" t="s">
        <v>535</v>
      </c>
      <c r="H33" s="69" t="s">
        <v>536</v>
      </c>
      <c r="I33" s="66" t="s">
        <v>136</v>
      </c>
      <c r="J33" s="70">
        <v>2019</v>
      </c>
      <c r="K33" s="71">
        <v>0.75</v>
      </c>
      <c r="L33" s="72">
        <v>6</v>
      </c>
      <c r="M33" s="241" t="s">
        <v>344</v>
      </c>
      <c r="N33" s="242"/>
      <c r="O33" s="243"/>
      <c r="P33" s="244" t="s">
        <v>713</v>
      </c>
      <c r="Q33" s="245" t="s">
        <v>714</v>
      </c>
      <c r="R33" s="84" t="s">
        <v>509</v>
      </c>
      <c r="S33" s="73">
        <v>45.833333333333336</v>
      </c>
      <c r="T33" s="74">
        <v>55</v>
      </c>
      <c r="U33" s="75" t="s">
        <v>1217</v>
      </c>
      <c r="V33" s="153">
        <f>T33/AA33*AB33</f>
        <v>0.57894736842105265</v>
      </c>
      <c r="W33" s="76"/>
      <c r="X33" s="77">
        <f>W33*S33</f>
        <v>0</v>
      </c>
      <c r="Y33" s="78">
        <f>W33*T33</f>
        <v>0</v>
      </c>
      <c r="Z33" s="250"/>
      <c r="AA33" s="249" t="s">
        <v>1221</v>
      </c>
      <c r="AB33" s="79">
        <f>0.75/K33</f>
        <v>1</v>
      </c>
      <c r="AC33" s="244" t="s">
        <v>713</v>
      </c>
      <c r="AD33" s="80"/>
    </row>
    <row r="34" spans="1:30" ht="15.75" customHeight="1" x14ac:dyDescent="0.2">
      <c r="A34" s="62" t="s">
        <v>117</v>
      </c>
      <c r="B34" s="63" t="s">
        <v>131</v>
      </c>
      <c r="C34" s="64" t="s">
        <v>119</v>
      </c>
      <c r="D34" s="65" t="s">
        <v>257</v>
      </c>
      <c r="E34" s="66" t="s">
        <v>283</v>
      </c>
      <c r="F34" s="67"/>
      <c r="G34" s="68" t="s">
        <v>284</v>
      </c>
      <c r="H34" s="69" t="s">
        <v>661</v>
      </c>
      <c r="I34" s="66" t="s">
        <v>136</v>
      </c>
      <c r="J34" s="70">
        <v>2010</v>
      </c>
      <c r="K34" s="71">
        <v>0.75</v>
      </c>
      <c r="L34" s="72">
        <v>11</v>
      </c>
      <c r="M34" s="241" t="s">
        <v>344</v>
      </c>
      <c r="N34" s="242"/>
      <c r="O34" s="243"/>
      <c r="P34" s="244" t="s">
        <v>1196</v>
      </c>
      <c r="Q34" s="245" t="s">
        <v>1197</v>
      </c>
      <c r="R34" s="84" t="s">
        <v>509</v>
      </c>
      <c r="S34" s="73">
        <v>45.833333333333336</v>
      </c>
      <c r="T34" s="74">
        <v>55</v>
      </c>
      <c r="U34" s="75">
        <v>95</v>
      </c>
      <c r="V34" s="153">
        <f>T34/AA34*AB34</f>
        <v>0.57894736842105265</v>
      </c>
      <c r="W34" s="76"/>
      <c r="X34" s="77">
        <f>W34*S34</f>
        <v>0</v>
      </c>
      <c r="Y34" s="78">
        <f>W34*T34</f>
        <v>0</v>
      </c>
      <c r="Z34" s="250"/>
      <c r="AA34" s="249">
        <f>U34</f>
        <v>95</v>
      </c>
      <c r="AB34" s="79">
        <f>0.75/K34</f>
        <v>1</v>
      </c>
      <c r="AC34" s="244" t="s">
        <v>1196</v>
      </c>
      <c r="AD34" s="80"/>
    </row>
    <row r="35" spans="1:30" ht="15.75" customHeight="1" x14ac:dyDescent="0.2">
      <c r="A35" s="62" t="s">
        <v>117</v>
      </c>
      <c r="B35" s="63" t="s">
        <v>131</v>
      </c>
      <c r="C35" s="64" t="s">
        <v>119</v>
      </c>
      <c r="D35" s="65" t="s">
        <v>257</v>
      </c>
      <c r="E35" s="66" t="s">
        <v>261</v>
      </c>
      <c r="F35" s="67"/>
      <c r="G35" s="68" t="s">
        <v>262</v>
      </c>
      <c r="H35" s="69" t="s">
        <v>264</v>
      </c>
      <c r="I35" s="66" t="s">
        <v>136</v>
      </c>
      <c r="J35" s="70">
        <v>2016</v>
      </c>
      <c r="K35" s="71">
        <v>0.75</v>
      </c>
      <c r="L35" s="72">
        <v>24</v>
      </c>
      <c r="M35" s="241" t="s">
        <v>344</v>
      </c>
      <c r="N35" s="242"/>
      <c r="O35" s="243"/>
      <c r="P35" s="244" t="s">
        <v>730</v>
      </c>
      <c r="Q35" s="245" t="s">
        <v>887</v>
      </c>
      <c r="R35" s="84" t="s">
        <v>509</v>
      </c>
      <c r="S35" s="73">
        <v>47.5</v>
      </c>
      <c r="T35" s="74">
        <v>57</v>
      </c>
      <c r="U35" s="75">
        <v>96</v>
      </c>
      <c r="V35" s="153">
        <f>T35/AA35*AB35</f>
        <v>0.59375</v>
      </c>
      <c r="W35" s="76"/>
      <c r="X35" s="77">
        <f>W35*S35</f>
        <v>0</v>
      </c>
      <c r="Y35" s="78">
        <f>W35*T35</f>
        <v>0</v>
      </c>
      <c r="Z35" s="250"/>
      <c r="AA35" s="249">
        <f>U35</f>
        <v>96</v>
      </c>
      <c r="AB35" s="79">
        <f>0.75/K35</f>
        <v>1</v>
      </c>
      <c r="AC35" s="244" t="s">
        <v>730</v>
      </c>
      <c r="AD35" s="80"/>
    </row>
    <row r="36" spans="1:30" ht="15.75" customHeight="1" x14ac:dyDescent="0.2">
      <c r="A36" s="62" t="s">
        <v>117</v>
      </c>
      <c r="B36" s="63" t="s">
        <v>131</v>
      </c>
      <c r="C36" s="64" t="s">
        <v>119</v>
      </c>
      <c r="D36" s="65" t="s">
        <v>129</v>
      </c>
      <c r="E36" s="66" t="s">
        <v>141</v>
      </c>
      <c r="F36" s="67"/>
      <c r="G36" s="68" t="s">
        <v>145</v>
      </c>
      <c r="H36" s="69" t="s">
        <v>146</v>
      </c>
      <c r="I36" s="66" t="s">
        <v>136</v>
      </c>
      <c r="J36" s="70">
        <v>2020</v>
      </c>
      <c r="K36" s="71">
        <v>0.75</v>
      </c>
      <c r="L36" s="72">
        <v>1</v>
      </c>
      <c r="M36" s="241" t="s">
        <v>344</v>
      </c>
      <c r="N36" s="242"/>
      <c r="O36" s="243"/>
      <c r="P36" s="244" t="s">
        <v>1090</v>
      </c>
      <c r="Q36" s="245" t="s">
        <v>708</v>
      </c>
      <c r="R36" s="84" t="s">
        <v>508</v>
      </c>
      <c r="S36" s="73">
        <v>50</v>
      </c>
      <c r="T36" s="74">
        <v>60</v>
      </c>
      <c r="U36" s="75">
        <v>98</v>
      </c>
      <c r="V36" s="153">
        <f>T36/AA36*AB36</f>
        <v>0.61224489795918369</v>
      </c>
      <c r="W36" s="76"/>
      <c r="X36" s="77">
        <f>W36*S36</f>
        <v>0</v>
      </c>
      <c r="Y36" s="78">
        <f>W36*T36</f>
        <v>0</v>
      </c>
      <c r="Z36" s="250"/>
      <c r="AA36" s="249">
        <f>U36</f>
        <v>98</v>
      </c>
      <c r="AB36" s="79">
        <f>0.75/K36</f>
        <v>1</v>
      </c>
      <c r="AC36" s="244" t="s">
        <v>1090</v>
      </c>
      <c r="AD36" s="80"/>
    </row>
    <row r="37" spans="1:30" ht="15.75" customHeight="1" x14ac:dyDescent="0.2">
      <c r="A37" s="62" t="s">
        <v>117</v>
      </c>
      <c r="B37" s="63" t="s">
        <v>131</v>
      </c>
      <c r="C37" s="64" t="s">
        <v>119</v>
      </c>
      <c r="D37" s="65" t="s">
        <v>257</v>
      </c>
      <c r="E37" s="66" t="s">
        <v>273</v>
      </c>
      <c r="F37" s="67"/>
      <c r="G37" s="68" t="s">
        <v>280</v>
      </c>
      <c r="H37" s="69" t="s">
        <v>281</v>
      </c>
      <c r="I37" s="66" t="s">
        <v>277</v>
      </c>
      <c r="J37" s="70">
        <v>2017</v>
      </c>
      <c r="K37" s="71">
        <v>0.75</v>
      </c>
      <c r="L37" s="72">
        <v>24</v>
      </c>
      <c r="M37" s="241" t="s">
        <v>344</v>
      </c>
      <c r="N37" s="242"/>
      <c r="O37" s="243"/>
      <c r="P37" s="244" t="s">
        <v>915</v>
      </c>
      <c r="Q37" s="245" t="s">
        <v>918</v>
      </c>
      <c r="R37" s="84" t="s">
        <v>509</v>
      </c>
      <c r="S37" s="73">
        <v>50</v>
      </c>
      <c r="T37" s="74">
        <v>60</v>
      </c>
      <c r="U37" s="75" t="s">
        <v>513</v>
      </c>
      <c r="V37" s="153">
        <f>T37/AA37*AB37</f>
        <v>0.61855670103092786</v>
      </c>
      <c r="W37" s="76"/>
      <c r="X37" s="77">
        <f>W37*S37</f>
        <v>0</v>
      </c>
      <c r="Y37" s="78">
        <f>W37*T37</f>
        <v>0</v>
      </c>
      <c r="Z37" s="250"/>
      <c r="AA37" s="249" t="s">
        <v>1224</v>
      </c>
      <c r="AB37" s="79">
        <f>0.75/K37</f>
        <v>1</v>
      </c>
      <c r="AC37" s="244" t="s">
        <v>915</v>
      </c>
      <c r="AD37" s="80"/>
    </row>
    <row r="38" spans="1:30" ht="15.75" customHeight="1" x14ac:dyDescent="0.2">
      <c r="A38" s="62" t="s">
        <v>117</v>
      </c>
      <c r="B38" s="63" t="s">
        <v>118</v>
      </c>
      <c r="C38" s="64" t="s">
        <v>119</v>
      </c>
      <c r="D38" s="65" t="s">
        <v>257</v>
      </c>
      <c r="E38" s="66" t="s">
        <v>651</v>
      </c>
      <c r="F38" s="67"/>
      <c r="G38" s="68" t="s">
        <v>652</v>
      </c>
      <c r="H38" s="69" t="s">
        <v>653</v>
      </c>
      <c r="I38" s="66" t="s">
        <v>260</v>
      </c>
      <c r="J38" s="70">
        <v>2016</v>
      </c>
      <c r="K38" s="71">
        <v>0.75</v>
      </c>
      <c r="L38" s="72">
        <v>1</v>
      </c>
      <c r="M38" s="241" t="s">
        <v>344</v>
      </c>
      <c r="N38" s="242"/>
      <c r="O38" s="243"/>
      <c r="P38" s="244" t="s">
        <v>1162</v>
      </c>
      <c r="Q38" s="245" t="s">
        <v>1163</v>
      </c>
      <c r="R38" s="84" t="s">
        <v>508</v>
      </c>
      <c r="S38" s="73">
        <v>50</v>
      </c>
      <c r="T38" s="74">
        <v>60</v>
      </c>
      <c r="U38" s="75">
        <v>96</v>
      </c>
      <c r="V38" s="153">
        <f>T38/AA38*AB38</f>
        <v>0.625</v>
      </c>
      <c r="W38" s="76"/>
      <c r="X38" s="77">
        <f>W38*S38</f>
        <v>0</v>
      </c>
      <c r="Y38" s="78">
        <f>W38*T38</f>
        <v>0</v>
      </c>
      <c r="Z38" s="250"/>
      <c r="AA38" s="249">
        <f>U38</f>
        <v>96</v>
      </c>
      <c r="AB38" s="79">
        <f>0.75/K38</f>
        <v>1</v>
      </c>
      <c r="AC38" s="244" t="s">
        <v>1162</v>
      </c>
      <c r="AD38" s="80"/>
    </row>
    <row r="39" spans="1:30" ht="15.75" customHeight="1" x14ac:dyDescent="0.2">
      <c r="A39" s="62" t="s">
        <v>117</v>
      </c>
      <c r="B39" s="63" t="s">
        <v>131</v>
      </c>
      <c r="C39" s="64" t="s">
        <v>119</v>
      </c>
      <c r="D39" s="65" t="s">
        <v>257</v>
      </c>
      <c r="E39" s="66" t="s">
        <v>273</v>
      </c>
      <c r="F39" s="67"/>
      <c r="G39" s="68" t="s">
        <v>280</v>
      </c>
      <c r="H39" s="69" t="s">
        <v>1065</v>
      </c>
      <c r="I39" s="66" t="s">
        <v>277</v>
      </c>
      <c r="J39" s="70">
        <v>2020</v>
      </c>
      <c r="K39" s="71">
        <v>0.75</v>
      </c>
      <c r="L39" s="72">
        <v>3</v>
      </c>
      <c r="M39" s="241" t="s">
        <v>344</v>
      </c>
      <c r="N39" s="242"/>
      <c r="O39" s="243"/>
      <c r="P39" s="244" t="s">
        <v>1190</v>
      </c>
      <c r="Q39" s="245" t="s">
        <v>1191</v>
      </c>
      <c r="R39" s="84" t="s">
        <v>509</v>
      </c>
      <c r="S39" s="73">
        <v>50</v>
      </c>
      <c r="T39" s="74">
        <v>60</v>
      </c>
      <c r="U39" s="75">
        <v>96</v>
      </c>
      <c r="V39" s="153">
        <f>T39/AA39*AB39</f>
        <v>0.625</v>
      </c>
      <c r="W39" s="76"/>
      <c r="X39" s="77">
        <f>W39*S39</f>
        <v>0</v>
      </c>
      <c r="Y39" s="78">
        <f>W39*T39</f>
        <v>0</v>
      </c>
      <c r="Z39" s="250"/>
      <c r="AA39" s="249">
        <f>U39</f>
        <v>96</v>
      </c>
      <c r="AB39" s="79">
        <f>0.75/K39</f>
        <v>1</v>
      </c>
      <c r="AC39" s="244" t="s">
        <v>1190</v>
      </c>
      <c r="AD39" s="80"/>
    </row>
    <row r="40" spans="1:30" ht="15.75" customHeight="1" x14ac:dyDescent="0.2">
      <c r="A40" s="62" t="s">
        <v>117</v>
      </c>
      <c r="B40" s="63" t="s">
        <v>118</v>
      </c>
      <c r="C40" s="64" t="s">
        <v>119</v>
      </c>
      <c r="D40" s="65" t="s">
        <v>120</v>
      </c>
      <c r="E40" s="66"/>
      <c r="F40" s="67"/>
      <c r="G40" s="68" t="s">
        <v>525</v>
      </c>
      <c r="H40" s="69" t="s">
        <v>526</v>
      </c>
      <c r="I40" s="66" t="s">
        <v>128</v>
      </c>
      <c r="J40" s="70">
        <v>2001</v>
      </c>
      <c r="K40" s="71">
        <v>0.75</v>
      </c>
      <c r="L40" s="72">
        <v>1</v>
      </c>
      <c r="M40" s="241" t="s">
        <v>344</v>
      </c>
      <c r="N40" s="242"/>
      <c r="O40" s="243"/>
      <c r="P40" s="244" t="s">
        <v>691</v>
      </c>
      <c r="Q40" s="245" t="s">
        <v>693</v>
      </c>
      <c r="R40" s="84" t="s">
        <v>508</v>
      </c>
      <c r="S40" s="73">
        <v>50</v>
      </c>
      <c r="T40" s="74">
        <v>60</v>
      </c>
      <c r="U40" s="75">
        <v>95</v>
      </c>
      <c r="V40" s="153">
        <f>T40/AA40*AB40</f>
        <v>0.63157894736842102</v>
      </c>
      <c r="W40" s="76"/>
      <c r="X40" s="77">
        <f>W40*S40</f>
        <v>0</v>
      </c>
      <c r="Y40" s="78">
        <f>W40*T40</f>
        <v>0</v>
      </c>
      <c r="Z40" s="250"/>
      <c r="AA40" s="249">
        <f>U40</f>
        <v>95</v>
      </c>
      <c r="AB40" s="79">
        <f>0.75/K40</f>
        <v>1</v>
      </c>
      <c r="AC40" s="244" t="s">
        <v>691</v>
      </c>
      <c r="AD40" s="80"/>
    </row>
    <row r="41" spans="1:30" ht="15.75" customHeight="1" x14ac:dyDescent="0.2">
      <c r="A41" s="62" t="s">
        <v>117</v>
      </c>
      <c r="B41" s="63" t="s">
        <v>118</v>
      </c>
      <c r="C41" s="64" t="s">
        <v>119</v>
      </c>
      <c r="D41" s="65" t="s">
        <v>129</v>
      </c>
      <c r="E41" s="66" t="s">
        <v>983</v>
      </c>
      <c r="F41" s="67"/>
      <c r="G41" s="68" t="s">
        <v>984</v>
      </c>
      <c r="H41" s="69" t="s">
        <v>985</v>
      </c>
      <c r="I41" s="66" t="s">
        <v>130</v>
      </c>
      <c r="J41" s="70">
        <v>2018</v>
      </c>
      <c r="K41" s="71">
        <v>0.75</v>
      </c>
      <c r="L41" s="72">
        <v>2</v>
      </c>
      <c r="M41" s="241" t="s">
        <v>344</v>
      </c>
      <c r="N41" s="242"/>
      <c r="O41" s="243"/>
      <c r="P41" s="244" t="s">
        <v>1077</v>
      </c>
      <c r="Q41" s="245" t="s">
        <v>1078</v>
      </c>
      <c r="R41" s="84" t="s">
        <v>508</v>
      </c>
      <c r="S41" s="73">
        <v>50</v>
      </c>
      <c r="T41" s="74">
        <v>60</v>
      </c>
      <c r="U41" s="75" t="s">
        <v>510</v>
      </c>
      <c r="V41" s="153">
        <f>T41/AA41*AB41</f>
        <v>0.63157894736842102</v>
      </c>
      <c r="W41" s="76"/>
      <c r="X41" s="77">
        <f>W41*S41</f>
        <v>0</v>
      </c>
      <c r="Y41" s="78">
        <f>W41*T41</f>
        <v>0</v>
      </c>
      <c r="Z41" s="250"/>
      <c r="AA41" s="249" t="s">
        <v>1221</v>
      </c>
      <c r="AB41" s="79">
        <f>0.75/K41</f>
        <v>1</v>
      </c>
      <c r="AC41" s="244" t="s">
        <v>1077</v>
      </c>
      <c r="AD41" s="80"/>
    </row>
    <row r="42" spans="1:30" ht="15.75" customHeight="1" x14ac:dyDescent="0.2">
      <c r="A42" s="62" t="s">
        <v>117</v>
      </c>
      <c r="B42" s="63" t="s">
        <v>131</v>
      </c>
      <c r="C42" s="64" t="s">
        <v>119</v>
      </c>
      <c r="D42" s="65" t="s">
        <v>129</v>
      </c>
      <c r="E42" s="66" t="s">
        <v>149</v>
      </c>
      <c r="F42" s="67"/>
      <c r="G42" s="68" t="s">
        <v>535</v>
      </c>
      <c r="H42" s="69" t="s">
        <v>536</v>
      </c>
      <c r="I42" s="66" t="s">
        <v>136</v>
      </c>
      <c r="J42" s="70">
        <v>2018</v>
      </c>
      <c r="K42" s="71">
        <v>0.75</v>
      </c>
      <c r="L42" s="72">
        <v>24</v>
      </c>
      <c r="M42" s="241" t="s">
        <v>344</v>
      </c>
      <c r="N42" s="242"/>
      <c r="O42" s="243"/>
      <c r="P42" s="244" t="s">
        <v>711</v>
      </c>
      <c r="Q42" s="247" t="s">
        <v>712</v>
      </c>
      <c r="R42" s="84" t="s">
        <v>509</v>
      </c>
      <c r="S42" s="73">
        <v>50</v>
      </c>
      <c r="T42" s="74">
        <v>60</v>
      </c>
      <c r="U42" s="75">
        <v>95</v>
      </c>
      <c r="V42" s="153">
        <f>T42/AA42*AB42</f>
        <v>0.63157894736842102</v>
      </c>
      <c r="W42" s="76"/>
      <c r="X42" s="77">
        <f>W42*S42</f>
        <v>0</v>
      </c>
      <c r="Y42" s="78">
        <f>W42*T42</f>
        <v>0</v>
      </c>
      <c r="Z42" s="250"/>
      <c r="AA42" s="249">
        <f>U42</f>
        <v>95</v>
      </c>
      <c r="AB42" s="79">
        <f>0.75/K42</f>
        <v>1</v>
      </c>
      <c r="AC42" s="244" t="s">
        <v>711</v>
      </c>
      <c r="AD42" s="80"/>
    </row>
    <row r="43" spans="1:30" ht="15.75" customHeight="1" x14ac:dyDescent="0.2">
      <c r="A43" s="62" t="s">
        <v>117</v>
      </c>
      <c r="B43" s="63" t="s">
        <v>131</v>
      </c>
      <c r="C43" s="64" t="s">
        <v>119</v>
      </c>
      <c r="D43" s="65" t="s">
        <v>129</v>
      </c>
      <c r="E43" s="66" t="s">
        <v>149</v>
      </c>
      <c r="F43" s="67"/>
      <c r="G43" s="68" t="s">
        <v>535</v>
      </c>
      <c r="H43" s="69" t="s">
        <v>537</v>
      </c>
      <c r="I43" s="66" t="s">
        <v>136</v>
      </c>
      <c r="J43" s="70">
        <v>2017</v>
      </c>
      <c r="K43" s="71">
        <v>1.5</v>
      </c>
      <c r="L43" s="72">
        <v>15</v>
      </c>
      <c r="M43" s="241" t="s">
        <v>344</v>
      </c>
      <c r="N43" s="242"/>
      <c r="O43" s="243"/>
      <c r="P43" s="244" t="s">
        <v>450</v>
      </c>
      <c r="Q43" s="245" t="s">
        <v>715</v>
      </c>
      <c r="R43" s="84" t="s">
        <v>509</v>
      </c>
      <c r="S43" s="73">
        <v>100</v>
      </c>
      <c r="T43" s="74">
        <v>120</v>
      </c>
      <c r="U43" s="75">
        <v>95</v>
      </c>
      <c r="V43" s="153">
        <f>T43/AA43*AB43</f>
        <v>0.63157894736842102</v>
      </c>
      <c r="W43" s="76"/>
      <c r="X43" s="77">
        <f>W43*S43</f>
        <v>0</v>
      </c>
      <c r="Y43" s="78">
        <f>W43*T43</f>
        <v>0</v>
      </c>
      <c r="Z43" s="250"/>
      <c r="AA43" s="249">
        <f>U43</f>
        <v>95</v>
      </c>
      <c r="AB43" s="79">
        <f>0.75/K43</f>
        <v>0.5</v>
      </c>
      <c r="AC43" s="244" t="s">
        <v>450</v>
      </c>
      <c r="AD43" s="80"/>
    </row>
    <row r="44" spans="1:30" ht="15.75" customHeight="1" x14ac:dyDescent="0.2">
      <c r="A44" s="62" t="s">
        <v>117</v>
      </c>
      <c r="B44" s="63" t="s">
        <v>131</v>
      </c>
      <c r="C44" s="64" t="s">
        <v>119</v>
      </c>
      <c r="D44" s="65" t="s">
        <v>257</v>
      </c>
      <c r="E44" s="66" t="s">
        <v>273</v>
      </c>
      <c r="F44" s="67"/>
      <c r="G44" s="68" t="s">
        <v>280</v>
      </c>
      <c r="H44" s="69" t="s">
        <v>657</v>
      </c>
      <c r="I44" s="66" t="s">
        <v>182</v>
      </c>
      <c r="J44" s="70">
        <v>2017</v>
      </c>
      <c r="K44" s="71">
        <v>0.75</v>
      </c>
      <c r="L44" s="72">
        <v>21</v>
      </c>
      <c r="M44" s="241" t="s">
        <v>344</v>
      </c>
      <c r="N44" s="242"/>
      <c r="O44" s="243"/>
      <c r="P44" s="244" t="s">
        <v>459</v>
      </c>
      <c r="Q44" s="245" t="s">
        <v>911</v>
      </c>
      <c r="R44" s="84" t="s">
        <v>509</v>
      </c>
      <c r="S44" s="73">
        <v>50</v>
      </c>
      <c r="T44" s="74">
        <v>60</v>
      </c>
      <c r="U44" s="75">
        <v>95</v>
      </c>
      <c r="V44" s="153">
        <f>T44/AA44*AB44</f>
        <v>0.63157894736842102</v>
      </c>
      <c r="W44" s="76"/>
      <c r="X44" s="77">
        <f>W44*S44</f>
        <v>0</v>
      </c>
      <c r="Y44" s="78">
        <f>W44*T44</f>
        <v>0</v>
      </c>
      <c r="Z44" s="250"/>
      <c r="AA44" s="249">
        <f>U44</f>
        <v>95</v>
      </c>
      <c r="AB44" s="79">
        <f>0.75/K44</f>
        <v>1</v>
      </c>
      <c r="AC44" s="244" t="s">
        <v>459</v>
      </c>
      <c r="AD44" s="80"/>
    </row>
    <row r="45" spans="1:30" ht="15.75" customHeight="1" x14ac:dyDescent="0.2">
      <c r="A45" s="62" t="s">
        <v>117</v>
      </c>
      <c r="B45" s="63" t="s">
        <v>131</v>
      </c>
      <c r="C45" s="64" t="s">
        <v>119</v>
      </c>
      <c r="D45" s="65" t="s">
        <v>257</v>
      </c>
      <c r="E45" s="66" t="s">
        <v>273</v>
      </c>
      <c r="F45" s="67"/>
      <c r="G45" s="68" t="s">
        <v>280</v>
      </c>
      <c r="H45" s="69" t="s">
        <v>281</v>
      </c>
      <c r="I45" s="66" t="s">
        <v>277</v>
      </c>
      <c r="J45" s="70">
        <v>2018</v>
      </c>
      <c r="K45" s="71">
        <v>0.75</v>
      </c>
      <c r="L45" s="72">
        <v>13</v>
      </c>
      <c r="M45" s="241" t="s">
        <v>344</v>
      </c>
      <c r="N45" s="242"/>
      <c r="O45" s="243"/>
      <c r="P45" s="244" t="s">
        <v>713</v>
      </c>
      <c r="Q45" s="245" t="s">
        <v>919</v>
      </c>
      <c r="R45" s="84" t="s">
        <v>509</v>
      </c>
      <c r="S45" s="73">
        <v>50</v>
      </c>
      <c r="T45" s="74">
        <v>60</v>
      </c>
      <c r="U45" s="75" t="s">
        <v>510</v>
      </c>
      <c r="V45" s="153">
        <f>T45/AA45*AB45</f>
        <v>0.63157894736842102</v>
      </c>
      <c r="W45" s="76"/>
      <c r="X45" s="77">
        <f>W45*S45</f>
        <v>0</v>
      </c>
      <c r="Y45" s="78">
        <f>W45*T45</f>
        <v>0</v>
      </c>
      <c r="Z45" s="250"/>
      <c r="AA45" s="249" t="s">
        <v>1221</v>
      </c>
      <c r="AB45" s="79">
        <f>0.75/K45</f>
        <v>1</v>
      </c>
      <c r="AC45" s="244" t="s">
        <v>713</v>
      </c>
      <c r="AD45" s="80"/>
    </row>
    <row r="46" spans="1:30" ht="15.75" customHeight="1" x14ac:dyDescent="0.2">
      <c r="A46" s="62" t="s">
        <v>117</v>
      </c>
      <c r="B46" s="63" t="s">
        <v>131</v>
      </c>
      <c r="C46" s="64" t="s">
        <v>119</v>
      </c>
      <c r="D46" s="65" t="s">
        <v>257</v>
      </c>
      <c r="E46" s="66" t="s">
        <v>273</v>
      </c>
      <c r="F46" s="67"/>
      <c r="G46" s="68" t="s">
        <v>280</v>
      </c>
      <c r="H46" s="69" t="s">
        <v>281</v>
      </c>
      <c r="I46" s="66" t="s">
        <v>277</v>
      </c>
      <c r="J46" s="70">
        <v>2015</v>
      </c>
      <c r="K46" s="71">
        <v>1.5</v>
      </c>
      <c r="L46" s="72">
        <v>24</v>
      </c>
      <c r="M46" s="241" t="s">
        <v>344</v>
      </c>
      <c r="N46" s="242"/>
      <c r="O46" s="243"/>
      <c r="P46" s="244" t="s">
        <v>914</v>
      </c>
      <c r="Q46" s="245" t="s">
        <v>916</v>
      </c>
      <c r="R46" s="84" t="s">
        <v>509</v>
      </c>
      <c r="S46" s="73">
        <v>108.33333333333334</v>
      </c>
      <c r="T46" s="74">
        <v>130</v>
      </c>
      <c r="U46" s="75">
        <v>97</v>
      </c>
      <c r="V46" s="153">
        <f>T46/AA46*AB46</f>
        <v>0.67010309278350511</v>
      </c>
      <c r="W46" s="76"/>
      <c r="X46" s="77">
        <f>W46*S46</f>
        <v>0</v>
      </c>
      <c r="Y46" s="78">
        <f>W46*T46</f>
        <v>0</v>
      </c>
      <c r="Z46" s="250"/>
      <c r="AA46" s="249">
        <f>U46</f>
        <v>97</v>
      </c>
      <c r="AB46" s="79">
        <f>0.75/K46</f>
        <v>0.5</v>
      </c>
      <c r="AC46" s="244" t="s">
        <v>914</v>
      </c>
      <c r="AD46" s="80"/>
    </row>
    <row r="47" spans="1:30" ht="15.75" customHeight="1" x14ac:dyDescent="0.2">
      <c r="A47" s="62" t="s">
        <v>117</v>
      </c>
      <c r="B47" s="63" t="s">
        <v>131</v>
      </c>
      <c r="C47" s="64" t="s">
        <v>119</v>
      </c>
      <c r="D47" s="65" t="s">
        <v>257</v>
      </c>
      <c r="E47" s="66" t="s">
        <v>273</v>
      </c>
      <c r="F47" s="67"/>
      <c r="G47" s="68" t="s">
        <v>280</v>
      </c>
      <c r="H47" s="69" t="s">
        <v>281</v>
      </c>
      <c r="I47" s="66" t="s">
        <v>277</v>
      </c>
      <c r="J47" s="70">
        <v>2017</v>
      </c>
      <c r="K47" s="71">
        <v>1.5</v>
      </c>
      <c r="L47" s="72">
        <v>21</v>
      </c>
      <c r="M47" s="241" t="s">
        <v>344</v>
      </c>
      <c r="N47" s="242"/>
      <c r="O47" s="243"/>
      <c r="P47" s="244" t="s">
        <v>459</v>
      </c>
      <c r="Q47" s="245" t="s">
        <v>917</v>
      </c>
      <c r="R47" s="84" t="s">
        <v>509</v>
      </c>
      <c r="S47" s="73">
        <v>108.33333333333334</v>
      </c>
      <c r="T47" s="74">
        <v>130</v>
      </c>
      <c r="U47" s="75" t="s">
        <v>513</v>
      </c>
      <c r="V47" s="153">
        <f>T47/AA47*AB47</f>
        <v>0.67010309278350511</v>
      </c>
      <c r="W47" s="76"/>
      <c r="X47" s="77">
        <f>W47*S47</f>
        <v>0</v>
      </c>
      <c r="Y47" s="78">
        <f>W47*T47</f>
        <v>0</v>
      </c>
      <c r="Z47" s="250"/>
      <c r="AA47" s="249" t="s">
        <v>1224</v>
      </c>
      <c r="AB47" s="79">
        <f>0.75/K47</f>
        <v>0.5</v>
      </c>
      <c r="AC47" s="244" t="s">
        <v>459</v>
      </c>
      <c r="AD47" s="80"/>
    </row>
    <row r="48" spans="1:30" ht="15.75" customHeight="1" x14ac:dyDescent="0.2">
      <c r="A48" s="62" t="s">
        <v>117</v>
      </c>
      <c r="B48" s="63" t="s">
        <v>131</v>
      </c>
      <c r="C48" s="64" t="s">
        <v>119</v>
      </c>
      <c r="D48" s="65" t="s">
        <v>257</v>
      </c>
      <c r="E48" s="66" t="s">
        <v>283</v>
      </c>
      <c r="F48" s="67"/>
      <c r="G48" s="68" t="s">
        <v>284</v>
      </c>
      <c r="H48" s="69" t="s">
        <v>286</v>
      </c>
      <c r="I48" s="66" t="s">
        <v>136</v>
      </c>
      <c r="J48" s="70">
        <v>2019</v>
      </c>
      <c r="K48" s="71">
        <v>0.75</v>
      </c>
      <c r="L48" s="72">
        <v>6</v>
      </c>
      <c r="M48" s="241" t="s">
        <v>344</v>
      </c>
      <c r="N48" s="242"/>
      <c r="O48" s="243"/>
      <c r="P48" s="244" t="s">
        <v>435</v>
      </c>
      <c r="Q48" s="245" t="s">
        <v>932</v>
      </c>
      <c r="R48" s="84" t="s">
        <v>509</v>
      </c>
      <c r="S48" s="73">
        <v>54.166666666666671</v>
      </c>
      <c r="T48" s="74">
        <v>65</v>
      </c>
      <c r="U48" s="75">
        <v>97</v>
      </c>
      <c r="V48" s="153">
        <f>T48/AA48*AB48</f>
        <v>0.67010309278350511</v>
      </c>
      <c r="W48" s="76"/>
      <c r="X48" s="77">
        <f>W48*S48</f>
        <v>0</v>
      </c>
      <c r="Y48" s="78">
        <f>W48*T48</f>
        <v>0</v>
      </c>
      <c r="Z48" s="250"/>
      <c r="AA48" s="249">
        <f>U48</f>
        <v>97</v>
      </c>
      <c r="AB48" s="79">
        <f>0.75/K48</f>
        <v>1</v>
      </c>
      <c r="AC48" s="244" t="s">
        <v>435</v>
      </c>
      <c r="AD48" s="80"/>
    </row>
    <row r="49" spans="1:30" ht="15.75" customHeight="1" x14ac:dyDescent="0.2">
      <c r="A49" s="62" t="s">
        <v>117</v>
      </c>
      <c r="B49" s="63" t="s">
        <v>131</v>
      </c>
      <c r="C49" s="64" t="s">
        <v>119</v>
      </c>
      <c r="D49" s="65" t="s">
        <v>129</v>
      </c>
      <c r="E49" s="66" t="s">
        <v>154</v>
      </c>
      <c r="F49" s="67"/>
      <c r="G49" s="68" t="s">
        <v>155</v>
      </c>
      <c r="H49" s="69" t="s">
        <v>158</v>
      </c>
      <c r="I49" s="66" t="s">
        <v>136</v>
      </c>
      <c r="J49" s="70">
        <v>2021</v>
      </c>
      <c r="K49" s="71">
        <v>0.75</v>
      </c>
      <c r="L49" s="72">
        <v>24</v>
      </c>
      <c r="M49" s="241" t="s">
        <v>344</v>
      </c>
      <c r="N49" s="242"/>
      <c r="O49" s="243"/>
      <c r="P49" s="244" t="s">
        <v>1096</v>
      </c>
      <c r="Q49" s="245" t="s">
        <v>1098</v>
      </c>
      <c r="R49" s="84" t="s">
        <v>509</v>
      </c>
      <c r="S49" s="73">
        <v>54.166666666666671</v>
      </c>
      <c r="T49" s="74">
        <v>65</v>
      </c>
      <c r="U49" s="75" t="s">
        <v>512</v>
      </c>
      <c r="V49" s="153">
        <f>T49/AA49*AB49</f>
        <v>0.67708333333333337</v>
      </c>
      <c r="W49" s="76"/>
      <c r="X49" s="77">
        <f>W49*S49</f>
        <v>0</v>
      </c>
      <c r="Y49" s="78">
        <f>W49*T49</f>
        <v>0</v>
      </c>
      <c r="Z49" s="250"/>
      <c r="AA49" s="249" t="s">
        <v>1223</v>
      </c>
      <c r="AB49" s="79">
        <f>0.75/K49</f>
        <v>1</v>
      </c>
      <c r="AC49" s="244" t="s">
        <v>1096</v>
      </c>
      <c r="AD49" s="80"/>
    </row>
    <row r="50" spans="1:30" ht="15.75" customHeight="1" x14ac:dyDescent="0.2">
      <c r="A50" s="62" t="s">
        <v>117</v>
      </c>
      <c r="B50" s="63" t="s">
        <v>131</v>
      </c>
      <c r="C50" s="64" t="s">
        <v>119</v>
      </c>
      <c r="D50" s="65" t="s">
        <v>257</v>
      </c>
      <c r="E50" s="66" t="s">
        <v>273</v>
      </c>
      <c r="F50" s="67"/>
      <c r="G50" s="68" t="s">
        <v>280</v>
      </c>
      <c r="H50" s="69" t="s">
        <v>659</v>
      </c>
      <c r="I50" s="66" t="s">
        <v>277</v>
      </c>
      <c r="J50" s="70">
        <v>2016</v>
      </c>
      <c r="K50" s="71">
        <v>0.75</v>
      </c>
      <c r="L50" s="72">
        <v>24</v>
      </c>
      <c r="M50" s="241" t="s">
        <v>344</v>
      </c>
      <c r="N50" s="242"/>
      <c r="O50" s="243"/>
      <c r="P50" s="244" t="s">
        <v>489</v>
      </c>
      <c r="Q50" s="245" t="s">
        <v>920</v>
      </c>
      <c r="R50" s="84" t="s">
        <v>509</v>
      </c>
      <c r="S50" s="73">
        <v>54.166666666666671</v>
      </c>
      <c r="T50" s="74">
        <v>65</v>
      </c>
      <c r="U50" s="75" t="s">
        <v>512</v>
      </c>
      <c r="V50" s="153">
        <f>T50/AA50*AB50</f>
        <v>0.67708333333333337</v>
      </c>
      <c r="W50" s="76"/>
      <c r="X50" s="77">
        <f>W50*S50</f>
        <v>0</v>
      </c>
      <c r="Y50" s="78">
        <f>W50*T50</f>
        <v>0</v>
      </c>
      <c r="Z50" s="250"/>
      <c r="AA50" s="249" t="s">
        <v>1223</v>
      </c>
      <c r="AB50" s="79">
        <f>0.75/K50</f>
        <v>1</v>
      </c>
      <c r="AC50" s="244" t="s">
        <v>489</v>
      </c>
      <c r="AD50" s="80"/>
    </row>
    <row r="51" spans="1:30" ht="15.75" customHeight="1" x14ac:dyDescent="0.2">
      <c r="A51" s="62" t="s">
        <v>117</v>
      </c>
      <c r="B51" s="63" t="s">
        <v>131</v>
      </c>
      <c r="C51" s="64" t="s">
        <v>119</v>
      </c>
      <c r="D51" s="65" t="s">
        <v>257</v>
      </c>
      <c r="E51" s="66" t="s">
        <v>283</v>
      </c>
      <c r="F51" s="67"/>
      <c r="G51" s="68" t="s">
        <v>284</v>
      </c>
      <c r="H51" s="69" t="s">
        <v>285</v>
      </c>
      <c r="I51" s="66" t="s">
        <v>266</v>
      </c>
      <c r="J51" s="70">
        <v>2019</v>
      </c>
      <c r="K51" s="71">
        <v>0.75</v>
      </c>
      <c r="L51" s="72">
        <v>4</v>
      </c>
      <c r="M51" s="241" t="s">
        <v>344</v>
      </c>
      <c r="N51" s="242"/>
      <c r="O51" s="243"/>
      <c r="P51" s="244" t="s">
        <v>435</v>
      </c>
      <c r="Q51" s="245" t="s">
        <v>926</v>
      </c>
      <c r="R51" s="84" t="s">
        <v>509</v>
      </c>
      <c r="S51" s="73">
        <v>54.166666666666671</v>
      </c>
      <c r="T51" s="74">
        <v>65</v>
      </c>
      <c r="U51" s="75">
        <v>96</v>
      </c>
      <c r="V51" s="153">
        <f>T51/AA51*AB51</f>
        <v>0.67708333333333337</v>
      </c>
      <c r="W51" s="76"/>
      <c r="X51" s="77">
        <f>W51*S51</f>
        <v>0</v>
      </c>
      <c r="Y51" s="78">
        <f>W51*T51</f>
        <v>0</v>
      </c>
      <c r="Z51" s="250"/>
      <c r="AA51" s="249">
        <f>U51</f>
        <v>96</v>
      </c>
      <c r="AB51" s="79">
        <f>0.75/K51</f>
        <v>1</v>
      </c>
      <c r="AC51" s="244" t="s">
        <v>435</v>
      </c>
      <c r="AD51" s="80"/>
    </row>
    <row r="52" spans="1:30" ht="15.75" customHeight="1" x14ac:dyDescent="0.2">
      <c r="A52" s="62" t="s">
        <v>117</v>
      </c>
      <c r="B52" s="63" t="s">
        <v>131</v>
      </c>
      <c r="C52" s="64" t="s">
        <v>119</v>
      </c>
      <c r="D52" s="65" t="s">
        <v>129</v>
      </c>
      <c r="E52" s="66" t="s">
        <v>149</v>
      </c>
      <c r="F52" s="67"/>
      <c r="G52" s="68" t="s">
        <v>989</v>
      </c>
      <c r="H52" s="69" t="s">
        <v>990</v>
      </c>
      <c r="I52" s="66" t="s">
        <v>136</v>
      </c>
      <c r="J52" s="70">
        <v>2021</v>
      </c>
      <c r="K52" s="71">
        <v>0.75</v>
      </c>
      <c r="L52" s="72">
        <v>24</v>
      </c>
      <c r="M52" s="241" t="s">
        <v>344</v>
      </c>
      <c r="N52" s="242"/>
      <c r="O52" s="243"/>
      <c r="P52" s="244" t="s">
        <v>1091</v>
      </c>
      <c r="Q52" s="245" t="s">
        <v>1092</v>
      </c>
      <c r="R52" s="84" t="s">
        <v>509</v>
      </c>
      <c r="S52" s="73">
        <v>54.166666666666671</v>
      </c>
      <c r="T52" s="74">
        <v>65</v>
      </c>
      <c r="U52" s="75">
        <v>95</v>
      </c>
      <c r="V52" s="153">
        <f>T52/AA52*AB52</f>
        <v>0.68421052631578949</v>
      </c>
      <c r="W52" s="76"/>
      <c r="X52" s="77">
        <f>W52*S52</f>
        <v>0</v>
      </c>
      <c r="Y52" s="78">
        <f>W52*T52</f>
        <v>0</v>
      </c>
      <c r="Z52" s="250"/>
      <c r="AA52" s="249">
        <f>U52</f>
        <v>95</v>
      </c>
      <c r="AB52" s="79">
        <f>0.75/K52</f>
        <v>1</v>
      </c>
      <c r="AC52" s="244" t="s">
        <v>1091</v>
      </c>
      <c r="AD52" s="80"/>
    </row>
    <row r="53" spans="1:30" ht="15.75" customHeight="1" x14ac:dyDescent="0.2">
      <c r="A53" s="62" t="s">
        <v>117</v>
      </c>
      <c r="B53" s="63" t="s">
        <v>131</v>
      </c>
      <c r="C53" s="64" t="s">
        <v>119</v>
      </c>
      <c r="D53" s="65" t="s">
        <v>129</v>
      </c>
      <c r="E53" s="66" t="s">
        <v>149</v>
      </c>
      <c r="F53" s="67"/>
      <c r="G53" s="68" t="s">
        <v>989</v>
      </c>
      <c r="H53" s="69" t="s">
        <v>990</v>
      </c>
      <c r="I53" s="66" t="s">
        <v>136</v>
      </c>
      <c r="J53" s="70">
        <v>2021</v>
      </c>
      <c r="K53" s="71">
        <v>1.5</v>
      </c>
      <c r="L53" s="72">
        <v>6</v>
      </c>
      <c r="M53" s="241" t="s">
        <v>344</v>
      </c>
      <c r="N53" s="242"/>
      <c r="O53" s="243"/>
      <c r="P53" s="244" t="s">
        <v>1091</v>
      </c>
      <c r="Q53" s="245" t="s">
        <v>1093</v>
      </c>
      <c r="R53" s="84" t="s">
        <v>509</v>
      </c>
      <c r="S53" s="73">
        <v>108.33333333333334</v>
      </c>
      <c r="T53" s="74">
        <v>130</v>
      </c>
      <c r="U53" s="75">
        <v>95</v>
      </c>
      <c r="V53" s="153">
        <f>T53/AA53*AB53</f>
        <v>0.68421052631578949</v>
      </c>
      <c r="W53" s="76"/>
      <c r="X53" s="77">
        <f>W53*S53</f>
        <v>0</v>
      </c>
      <c r="Y53" s="78">
        <f>W53*T53</f>
        <v>0</v>
      </c>
      <c r="Z53" s="250"/>
      <c r="AA53" s="249">
        <f>U53</f>
        <v>95</v>
      </c>
      <c r="AB53" s="79">
        <f>0.75/K53</f>
        <v>0.5</v>
      </c>
      <c r="AC53" s="244" t="s">
        <v>1091</v>
      </c>
      <c r="AD53" s="80"/>
    </row>
    <row r="54" spans="1:30" ht="15.75" customHeight="1" x14ac:dyDescent="0.2">
      <c r="A54" s="62" t="s">
        <v>117</v>
      </c>
      <c r="B54" s="63" t="s">
        <v>131</v>
      </c>
      <c r="C54" s="64" t="s">
        <v>119</v>
      </c>
      <c r="D54" s="65" t="s">
        <v>129</v>
      </c>
      <c r="E54" s="66" t="s">
        <v>153</v>
      </c>
      <c r="F54" s="67"/>
      <c r="G54" s="68" t="s">
        <v>538</v>
      </c>
      <c r="H54" s="69" t="s">
        <v>539</v>
      </c>
      <c r="I54" s="66" t="s">
        <v>136</v>
      </c>
      <c r="J54" s="70">
        <v>2018</v>
      </c>
      <c r="K54" s="71">
        <v>0.75</v>
      </c>
      <c r="L54" s="72">
        <v>10</v>
      </c>
      <c r="M54" s="241" t="s">
        <v>344</v>
      </c>
      <c r="N54" s="242"/>
      <c r="O54" s="243"/>
      <c r="P54" s="244" t="s">
        <v>717</v>
      </c>
      <c r="Q54" s="245" t="s">
        <v>720</v>
      </c>
      <c r="R54" s="84" t="s">
        <v>509</v>
      </c>
      <c r="S54" s="73">
        <v>54.166666666666671</v>
      </c>
      <c r="T54" s="74">
        <v>65</v>
      </c>
      <c r="U54" s="75">
        <v>95</v>
      </c>
      <c r="V54" s="153">
        <f>T54/AA54*AB54</f>
        <v>0.68421052631578949</v>
      </c>
      <c r="W54" s="76"/>
      <c r="X54" s="77">
        <f>W54*S54</f>
        <v>0</v>
      </c>
      <c r="Y54" s="78">
        <f>W54*T54</f>
        <v>0</v>
      </c>
      <c r="Z54" s="250"/>
      <c r="AA54" s="249">
        <f>U54</f>
        <v>95</v>
      </c>
      <c r="AB54" s="79">
        <f>0.75/K54</f>
        <v>1</v>
      </c>
      <c r="AC54" s="244" t="s">
        <v>717</v>
      </c>
      <c r="AD54" s="80"/>
    </row>
    <row r="55" spans="1:30" ht="15.75" customHeight="1" x14ac:dyDescent="0.2">
      <c r="A55" s="62" t="s">
        <v>117</v>
      </c>
      <c r="B55" s="63" t="s">
        <v>131</v>
      </c>
      <c r="C55" s="64" t="s">
        <v>119</v>
      </c>
      <c r="D55" s="65" t="s">
        <v>129</v>
      </c>
      <c r="E55" s="66" t="s">
        <v>154</v>
      </c>
      <c r="F55" s="67"/>
      <c r="G55" s="68" t="s">
        <v>155</v>
      </c>
      <c r="H55" s="69" t="s">
        <v>156</v>
      </c>
      <c r="I55" s="66" t="s">
        <v>136</v>
      </c>
      <c r="J55" s="70">
        <v>2021</v>
      </c>
      <c r="K55" s="71">
        <v>0.75</v>
      </c>
      <c r="L55" s="72">
        <v>24</v>
      </c>
      <c r="M55" s="241" t="s">
        <v>344</v>
      </c>
      <c r="N55" s="242"/>
      <c r="O55" s="243"/>
      <c r="P55" s="244" t="s">
        <v>1096</v>
      </c>
      <c r="Q55" s="245" t="s">
        <v>1097</v>
      </c>
      <c r="R55" s="84" t="s">
        <v>509</v>
      </c>
      <c r="S55" s="73">
        <v>54.166666666666671</v>
      </c>
      <c r="T55" s="74">
        <v>65</v>
      </c>
      <c r="U55" s="75">
        <v>95</v>
      </c>
      <c r="V55" s="153">
        <f>T55/AA55*AB55</f>
        <v>0.68421052631578949</v>
      </c>
      <c r="W55" s="76"/>
      <c r="X55" s="77">
        <f>W55*S55</f>
        <v>0</v>
      </c>
      <c r="Y55" s="78">
        <f>W55*T55</f>
        <v>0</v>
      </c>
      <c r="Z55" s="250"/>
      <c r="AA55" s="249">
        <f>U55</f>
        <v>95</v>
      </c>
      <c r="AB55" s="79">
        <f>0.75/K55</f>
        <v>1</v>
      </c>
      <c r="AC55" s="244" t="s">
        <v>1096</v>
      </c>
      <c r="AD55" s="80"/>
    </row>
    <row r="56" spans="1:30" ht="15.75" customHeight="1" x14ac:dyDescent="0.2">
      <c r="A56" s="62" t="s">
        <v>117</v>
      </c>
      <c r="B56" s="63" t="s">
        <v>131</v>
      </c>
      <c r="C56" s="64" t="s">
        <v>119</v>
      </c>
      <c r="D56" s="65" t="s">
        <v>257</v>
      </c>
      <c r="E56" s="66" t="s">
        <v>273</v>
      </c>
      <c r="F56" s="67"/>
      <c r="G56" s="68" t="s">
        <v>274</v>
      </c>
      <c r="H56" s="69" t="s">
        <v>276</v>
      </c>
      <c r="I56" s="66" t="s">
        <v>277</v>
      </c>
      <c r="J56" s="70">
        <v>2017</v>
      </c>
      <c r="K56" s="71">
        <v>0.75</v>
      </c>
      <c r="L56" s="72">
        <v>8</v>
      </c>
      <c r="M56" s="241" t="s">
        <v>344</v>
      </c>
      <c r="N56" s="242"/>
      <c r="O56" s="243"/>
      <c r="P56" s="244" t="s">
        <v>456</v>
      </c>
      <c r="Q56" s="245" t="s">
        <v>457</v>
      </c>
      <c r="R56" s="84" t="s">
        <v>509</v>
      </c>
      <c r="S56" s="73">
        <v>54.166666666666671</v>
      </c>
      <c r="T56" s="74">
        <v>65</v>
      </c>
      <c r="U56" s="75">
        <v>95</v>
      </c>
      <c r="V56" s="153">
        <f>T56/AA56*AB56</f>
        <v>0.68421052631578949</v>
      </c>
      <c r="W56" s="76"/>
      <c r="X56" s="77">
        <f>W56*S56</f>
        <v>0</v>
      </c>
      <c r="Y56" s="78">
        <f>W56*T56</f>
        <v>0</v>
      </c>
      <c r="Z56" s="250"/>
      <c r="AA56" s="249">
        <f>U56</f>
        <v>95</v>
      </c>
      <c r="AB56" s="79">
        <f>0.75/K56</f>
        <v>1</v>
      </c>
      <c r="AC56" s="244" t="s">
        <v>456</v>
      </c>
      <c r="AD56" s="80"/>
    </row>
    <row r="57" spans="1:30" ht="15.75" customHeight="1" x14ac:dyDescent="0.2">
      <c r="A57" s="62" t="s">
        <v>117</v>
      </c>
      <c r="B57" s="63" t="s">
        <v>131</v>
      </c>
      <c r="C57" s="64" t="s">
        <v>119</v>
      </c>
      <c r="D57" s="65" t="s">
        <v>257</v>
      </c>
      <c r="E57" s="66" t="s">
        <v>273</v>
      </c>
      <c r="F57" s="67"/>
      <c r="G57" s="68" t="s">
        <v>280</v>
      </c>
      <c r="H57" s="69" t="s">
        <v>657</v>
      </c>
      <c r="I57" s="66" t="s">
        <v>182</v>
      </c>
      <c r="J57" s="70">
        <v>2017</v>
      </c>
      <c r="K57" s="71">
        <v>1.5</v>
      </c>
      <c r="L57" s="72">
        <v>7</v>
      </c>
      <c r="M57" s="241" t="s">
        <v>344</v>
      </c>
      <c r="N57" s="242"/>
      <c r="O57" s="243"/>
      <c r="P57" s="244" t="s">
        <v>909</v>
      </c>
      <c r="Q57" s="245" t="s">
        <v>910</v>
      </c>
      <c r="R57" s="84" t="s">
        <v>509</v>
      </c>
      <c r="S57" s="73">
        <v>108.33333333333334</v>
      </c>
      <c r="T57" s="74">
        <v>130</v>
      </c>
      <c r="U57" s="75">
        <v>95</v>
      </c>
      <c r="V57" s="153">
        <f>T57/AA57*AB57</f>
        <v>0.68421052631578949</v>
      </c>
      <c r="W57" s="76"/>
      <c r="X57" s="77">
        <f>W57*S57</f>
        <v>0</v>
      </c>
      <c r="Y57" s="78">
        <f>W57*T57</f>
        <v>0</v>
      </c>
      <c r="Z57" s="250"/>
      <c r="AA57" s="249">
        <f>U57</f>
        <v>95</v>
      </c>
      <c r="AB57" s="79">
        <f>0.75/K57</f>
        <v>0.5</v>
      </c>
      <c r="AC57" s="244" t="s">
        <v>909</v>
      </c>
      <c r="AD57" s="80"/>
    </row>
    <row r="58" spans="1:30" ht="15.75" customHeight="1" x14ac:dyDescent="0.2">
      <c r="A58" s="62" t="s">
        <v>117</v>
      </c>
      <c r="B58" s="63" t="s">
        <v>131</v>
      </c>
      <c r="C58" s="64" t="s">
        <v>119</v>
      </c>
      <c r="D58" s="65" t="s">
        <v>129</v>
      </c>
      <c r="E58" s="66" t="s">
        <v>149</v>
      </c>
      <c r="F58" s="67"/>
      <c r="G58" s="68" t="s">
        <v>150</v>
      </c>
      <c r="H58" s="69" t="s">
        <v>151</v>
      </c>
      <c r="I58" s="66" t="s">
        <v>136</v>
      </c>
      <c r="J58" s="70">
        <v>2014</v>
      </c>
      <c r="K58" s="71" t="s">
        <v>152</v>
      </c>
      <c r="L58" s="72">
        <v>1</v>
      </c>
      <c r="M58" s="241" t="s">
        <v>344</v>
      </c>
      <c r="N58" s="242"/>
      <c r="O58" s="243"/>
      <c r="P58" s="244" t="s">
        <v>716</v>
      </c>
      <c r="Q58" s="245" t="s">
        <v>370</v>
      </c>
      <c r="R58" s="84" t="s">
        <v>508</v>
      </c>
      <c r="S58" s="73">
        <v>112.5</v>
      </c>
      <c r="T58" s="74">
        <v>135</v>
      </c>
      <c r="U58" s="75">
        <v>95</v>
      </c>
      <c r="V58" s="153">
        <f>T58/AA58*AB58</f>
        <v>0.71052631578947367</v>
      </c>
      <c r="W58" s="76"/>
      <c r="X58" s="77">
        <f>W58*S58</f>
        <v>0</v>
      </c>
      <c r="Y58" s="78">
        <f>W58*T58</f>
        <v>0</v>
      </c>
      <c r="Z58" s="250"/>
      <c r="AA58" s="249">
        <f>U58</f>
        <v>95</v>
      </c>
      <c r="AB58" s="79">
        <f>0.75/K58</f>
        <v>0.5</v>
      </c>
      <c r="AC58" s="244" t="s">
        <v>716</v>
      </c>
      <c r="AD58" s="80"/>
    </row>
    <row r="59" spans="1:30" ht="15.75" customHeight="1" x14ac:dyDescent="0.2">
      <c r="A59" s="62" t="s">
        <v>117</v>
      </c>
      <c r="B59" s="63" t="s">
        <v>118</v>
      </c>
      <c r="C59" s="64" t="s">
        <v>119</v>
      </c>
      <c r="D59" s="65" t="s">
        <v>120</v>
      </c>
      <c r="E59" s="66"/>
      <c r="F59" s="67"/>
      <c r="G59" s="68" t="s">
        <v>528</v>
      </c>
      <c r="H59" s="69" t="s">
        <v>529</v>
      </c>
      <c r="I59" s="66" t="s">
        <v>128</v>
      </c>
      <c r="J59" s="70">
        <v>2010</v>
      </c>
      <c r="K59" s="71">
        <v>0.75</v>
      </c>
      <c r="L59" s="72">
        <v>1</v>
      </c>
      <c r="M59" s="241" t="s">
        <v>343</v>
      </c>
      <c r="N59" s="242"/>
      <c r="O59" s="243"/>
      <c r="P59" s="244" t="s">
        <v>695</v>
      </c>
      <c r="Q59" s="245" t="s">
        <v>696</v>
      </c>
      <c r="R59" s="84" t="s">
        <v>508</v>
      </c>
      <c r="S59" s="73">
        <v>58.333333333333336</v>
      </c>
      <c r="T59" s="74">
        <v>70</v>
      </c>
      <c r="U59" s="75">
        <v>97</v>
      </c>
      <c r="V59" s="153">
        <f>T59/AA59*AB59</f>
        <v>0.72164948453608246</v>
      </c>
      <c r="W59" s="76"/>
      <c r="X59" s="77">
        <f>W59*S59</f>
        <v>0</v>
      </c>
      <c r="Y59" s="78">
        <f>W59*T59</f>
        <v>0</v>
      </c>
      <c r="Z59" s="250"/>
      <c r="AA59" s="249">
        <f>U59</f>
        <v>97</v>
      </c>
      <c r="AB59" s="79">
        <f>0.75/K59</f>
        <v>1</v>
      </c>
      <c r="AC59" s="244" t="s">
        <v>695</v>
      </c>
      <c r="AD59" s="80"/>
    </row>
    <row r="60" spans="1:30" ht="15.75" customHeight="1" x14ac:dyDescent="0.2">
      <c r="A60" s="62" t="s">
        <v>117</v>
      </c>
      <c r="B60" s="63" t="s">
        <v>118</v>
      </c>
      <c r="C60" s="64" t="s">
        <v>119</v>
      </c>
      <c r="D60" s="65" t="s">
        <v>120</v>
      </c>
      <c r="E60" s="66"/>
      <c r="F60" s="67"/>
      <c r="G60" s="68" t="s">
        <v>525</v>
      </c>
      <c r="H60" s="69" t="s">
        <v>527</v>
      </c>
      <c r="I60" s="66" t="s">
        <v>126</v>
      </c>
      <c r="J60" s="70">
        <v>2002</v>
      </c>
      <c r="K60" s="71">
        <v>0.75</v>
      </c>
      <c r="L60" s="72">
        <v>1</v>
      </c>
      <c r="M60" s="241" t="s">
        <v>344</v>
      </c>
      <c r="N60" s="242"/>
      <c r="O60" s="243"/>
      <c r="P60" s="244" t="s">
        <v>692</v>
      </c>
      <c r="Q60" s="245" t="s">
        <v>694</v>
      </c>
      <c r="R60" s="84" t="s">
        <v>508</v>
      </c>
      <c r="S60" s="73">
        <v>58.333333333333336</v>
      </c>
      <c r="T60" s="74">
        <v>70</v>
      </c>
      <c r="U60" s="75">
        <v>96</v>
      </c>
      <c r="V60" s="153">
        <f>T60/AA60*AB60</f>
        <v>0.72916666666666663</v>
      </c>
      <c r="W60" s="76"/>
      <c r="X60" s="77">
        <f>W60*S60</f>
        <v>0</v>
      </c>
      <c r="Y60" s="78">
        <f>W60*T60</f>
        <v>0</v>
      </c>
      <c r="Z60" s="250"/>
      <c r="AA60" s="249">
        <f>U60</f>
        <v>96</v>
      </c>
      <c r="AB60" s="79">
        <f>0.75/K60</f>
        <v>1</v>
      </c>
      <c r="AC60" s="244" t="s">
        <v>692</v>
      </c>
      <c r="AD60" s="80"/>
    </row>
    <row r="61" spans="1:30" ht="15.75" customHeight="1" x14ac:dyDescent="0.2">
      <c r="A61" s="62" t="s">
        <v>117</v>
      </c>
      <c r="B61" s="63" t="s">
        <v>131</v>
      </c>
      <c r="C61" s="64" t="s">
        <v>119</v>
      </c>
      <c r="D61" s="65" t="s">
        <v>129</v>
      </c>
      <c r="E61" s="66" t="s">
        <v>154</v>
      </c>
      <c r="F61" s="67"/>
      <c r="G61" s="68" t="s">
        <v>155</v>
      </c>
      <c r="H61" s="69" t="s">
        <v>156</v>
      </c>
      <c r="I61" s="66" t="s">
        <v>136</v>
      </c>
      <c r="J61" s="70">
        <v>2020</v>
      </c>
      <c r="K61" s="71">
        <v>0.75</v>
      </c>
      <c r="L61" s="72">
        <v>6</v>
      </c>
      <c r="M61" s="241" t="s">
        <v>344</v>
      </c>
      <c r="N61" s="242"/>
      <c r="O61" s="243"/>
      <c r="P61" s="244" t="s">
        <v>443</v>
      </c>
      <c r="Q61" s="245" t="s">
        <v>734</v>
      </c>
      <c r="R61" s="84" t="s">
        <v>509</v>
      </c>
      <c r="S61" s="73">
        <v>58.333333333333336</v>
      </c>
      <c r="T61" s="74">
        <v>70</v>
      </c>
      <c r="U61" s="75">
        <v>96</v>
      </c>
      <c r="V61" s="153">
        <f>T61/AA61*AB61</f>
        <v>0.72916666666666663</v>
      </c>
      <c r="W61" s="76"/>
      <c r="X61" s="77">
        <f>W61*S61</f>
        <v>0</v>
      </c>
      <c r="Y61" s="78">
        <f>W61*T61</f>
        <v>0</v>
      </c>
      <c r="Z61" s="250"/>
      <c r="AA61" s="249">
        <f>U61</f>
        <v>96</v>
      </c>
      <c r="AB61" s="79">
        <f>0.75/K61</f>
        <v>1</v>
      </c>
      <c r="AC61" s="244" t="s">
        <v>443</v>
      </c>
      <c r="AD61" s="80"/>
    </row>
    <row r="62" spans="1:30" ht="15.75" customHeight="1" x14ac:dyDescent="0.2">
      <c r="A62" s="62" t="s">
        <v>117</v>
      </c>
      <c r="B62" s="63" t="s">
        <v>131</v>
      </c>
      <c r="C62" s="64" t="s">
        <v>119</v>
      </c>
      <c r="D62" s="65" t="s">
        <v>129</v>
      </c>
      <c r="E62" s="66" t="s">
        <v>154</v>
      </c>
      <c r="F62" s="67"/>
      <c r="G62" s="68" t="s">
        <v>155</v>
      </c>
      <c r="H62" s="69" t="s">
        <v>158</v>
      </c>
      <c r="I62" s="66" t="s">
        <v>136</v>
      </c>
      <c r="J62" s="70">
        <v>2021</v>
      </c>
      <c r="K62" s="71">
        <v>1.5</v>
      </c>
      <c r="L62" s="72">
        <v>3</v>
      </c>
      <c r="M62" s="241" t="s">
        <v>344</v>
      </c>
      <c r="N62" s="242"/>
      <c r="O62" s="243"/>
      <c r="P62" s="244" t="s">
        <v>1096</v>
      </c>
      <c r="Q62" s="245" t="s">
        <v>1099</v>
      </c>
      <c r="R62" s="84" t="s">
        <v>509</v>
      </c>
      <c r="S62" s="73">
        <v>116.66666666666667</v>
      </c>
      <c r="T62" s="74">
        <v>140</v>
      </c>
      <c r="U62" s="75" t="s">
        <v>512</v>
      </c>
      <c r="V62" s="153">
        <f>T62/AA62*AB62</f>
        <v>0.72916666666666663</v>
      </c>
      <c r="W62" s="76"/>
      <c r="X62" s="77">
        <f>W62*S62</f>
        <v>0</v>
      </c>
      <c r="Y62" s="78">
        <f>W62*T62</f>
        <v>0</v>
      </c>
      <c r="Z62" s="250"/>
      <c r="AA62" s="249" t="s">
        <v>1223</v>
      </c>
      <c r="AB62" s="79">
        <f>0.75/K62</f>
        <v>0.5</v>
      </c>
      <c r="AC62" s="244" t="s">
        <v>1096</v>
      </c>
      <c r="AD62" s="80"/>
    </row>
    <row r="63" spans="1:30" ht="15.75" customHeight="1" x14ac:dyDescent="0.2">
      <c r="A63" s="62" t="s">
        <v>117</v>
      </c>
      <c r="B63" s="63" t="s">
        <v>118</v>
      </c>
      <c r="C63" s="64" t="s">
        <v>119</v>
      </c>
      <c r="D63" s="65" t="s">
        <v>162</v>
      </c>
      <c r="E63" s="66" t="s">
        <v>206</v>
      </c>
      <c r="F63" s="67" t="s">
        <v>207</v>
      </c>
      <c r="G63" s="68" t="s">
        <v>210</v>
      </c>
      <c r="H63" s="69" t="s">
        <v>211</v>
      </c>
      <c r="I63" s="66" t="s">
        <v>126</v>
      </c>
      <c r="J63" s="70">
        <v>2015</v>
      </c>
      <c r="K63" s="71">
        <v>0.375</v>
      </c>
      <c r="L63" s="72">
        <v>1</v>
      </c>
      <c r="M63" s="241" t="s">
        <v>344</v>
      </c>
      <c r="N63" s="242"/>
      <c r="O63" s="243"/>
      <c r="P63" s="244" t="s">
        <v>800</v>
      </c>
      <c r="Q63" s="245" t="s">
        <v>424</v>
      </c>
      <c r="R63" s="84" t="s">
        <v>508</v>
      </c>
      <c r="S63" s="73">
        <v>29.166666666666668</v>
      </c>
      <c r="T63" s="74">
        <v>35</v>
      </c>
      <c r="U63" s="75">
        <v>96</v>
      </c>
      <c r="V63" s="153">
        <f>T63/AA63*AB63</f>
        <v>0.72916666666666663</v>
      </c>
      <c r="W63" s="76"/>
      <c r="X63" s="77">
        <f>W63*S63</f>
        <v>0</v>
      </c>
      <c r="Y63" s="78">
        <f>W63*T63</f>
        <v>0</v>
      </c>
      <c r="Z63" s="250"/>
      <c r="AA63" s="249">
        <f>U63</f>
        <v>96</v>
      </c>
      <c r="AB63" s="79">
        <f>0.75/K63</f>
        <v>2</v>
      </c>
      <c r="AC63" s="244" t="s">
        <v>800</v>
      </c>
      <c r="AD63" s="80"/>
    </row>
    <row r="64" spans="1:30" ht="15.75" customHeight="1" x14ac:dyDescent="0.2">
      <c r="A64" s="62" t="s">
        <v>117</v>
      </c>
      <c r="B64" s="63" t="s">
        <v>118</v>
      </c>
      <c r="C64" s="64" t="s">
        <v>119</v>
      </c>
      <c r="D64" s="65" t="s">
        <v>257</v>
      </c>
      <c r="E64" s="66" t="s">
        <v>651</v>
      </c>
      <c r="F64" s="67"/>
      <c r="G64" s="68" t="s">
        <v>652</v>
      </c>
      <c r="H64" s="69" t="s">
        <v>653</v>
      </c>
      <c r="I64" s="66" t="s">
        <v>260</v>
      </c>
      <c r="J64" s="70">
        <v>2017</v>
      </c>
      <c r="K64" s="71">
        <v>0.75</v>
      </c>
      <c r="L64" s="72">
        <v>7</v>
      </c>
      <c r="M64" s="241" t="s">
        <v>344</v>
      </c>
      <c r="N64" s="242"/>
      <c r="O64" s="243"/>
      <c r="P64" s="244" t="s">
        <v>728</v>
      </c>
      <c r="Q64" s="245" t="s">
        <v>893</v>
      </c>
      <c r="R64" s="84" t="s">
        <v>509</v>
      </c>
      <c r="S64" s="73">
        <v>58.333333333333336</v>
      </c>
      <c r="T64" s="74">
        <v>70</v>
      </c>
      <c r="U64" s="75">
        <v>96</v>
      </c>
      <c r="V64" s="153">
        <f>T64/AA64*AB64</f>
        <v>0.72916666666666663</v>
      </c>
      <c r="W64" s="76"/>
      <c r="X64" s="77">
        <f>W64*S64</f>
        <v>0</v>
      </c>
      <c r="Y64" s="78">
        <f>W64*T64</f>
        <v>0</v>
      </c>
      <c r="Z64" s="250"/>
      <c r="AA64" s="249">
        <f>U64</f>
        <v>96</v>
      </c>
      <c r="AB64" s="79">
        <f>0.75/K64</f>
        <v>1</v>
      </c>
      <c r="AC64" s="244" t="s">
        <v>728</v>
      </c>
      <c r="AD64" s="80"/>
    </row>
    <row r="65" spans="1:30" ht="15.75" customHeight="1" x14ac:dyDescent="0.2">
      <c r="A65" s="62" t="s">
        <v>117</v>
      </c>
      <c r="B65" s="63" t="s">
        <v>131</v>
      </c>
      <c r="C65" s="64" t="s">
        <v>132</v>
      </c>
      <c r="D65" s="65" t="s">
        <v>257</v>
      </c>
      <c r="E65" s="66" t="s">
        <v>271</v>
      </c>
      <c r="F65" s="67"/>
      <c r="G65" s="68" t="s">
        <v>272</v>
      </c>
      <c r="H65" s="69" t="s">
        <v>1051</v>
      </c>
      <c r="I65" s="66" t="s">
        <v>126</v>
      </c>
      <c r="J65" s="70">
        <v>1999</v>
      </c>
      <c r="K65" s="71">
        <v>1.5</v>
      </c>
      <c r="L65" s="72">
        <v>1</v>
      </c>
      <c r="M65" s="241" t="s">
        <v>344</v>
      </c>
      <c r="N65" s="242"/>
      <c r="O65" s="243"/>
      <c r="P65" s="244" t="s">
        <v>1171</v>
      </c>
      <c r="Q65" s="245" t="s">
        <v>1172</v>
      </c>
      <c r="R65" s="84" t="s">
        <v>509</v>
      </c>
      <c r="S65" s="73">
        <v>116.66666666666667</v>
      </c>
      <c r="T65" s="74">
        <v>140</v>
      </c>
      <c r="U65" s="75">
        <v>96</v>
      </c>
      <c r="V65" s="153">
        <f>T65/AA65*AB65</f>
        <v>0.72916666666666663</v>
      </c>
      <c r="W65" s="76"/>
      <c r="X65" s="77">
        <f>W65*S65</f>
        <v>0</v>
      </c>
      <c r="Y65" s="78">
        <f>W65*T65</f>
        <v>0</v>
      </c>
      <c r="Z65" s="250"/>
      <c r="AA65" s="249">
        <f>U65</f>
        <v>96</v>
      </c>
      <c r="AB65" s="79">
        <f>0.75/K65</f>
        <v>0.5</v>
      </c>
      <c r="AC65" s="244" t="s">
        <v>1171</v>
      </c>
      <c r="AD65" s="80"/>
    </row>
    <row r="66" spans="1:30" ht="15.75" customHeight="1" x14ac:dyDescent="0.2">
      <c r="A66" s="62" t="s">
        <v>117</v>
      </c>
      <c r="B66" s="63" t="s">
        <v>131</v>
      </c>
      <c r="C66" s="64" t="s">
        <v>119</v>
      </c>
      <c r="D66" s="65" t="s">
        <v>257</v>
      </c>
      <c r="E66" s="66" t="s">
        <v>283</v>
      </c>
      <c r="F66" s="67"/>
      <c r="G66" s="68" t="s">
        <v>291</v>
      </c>
      <c r="H66" s="69" t="s">
        <v>292</v>
      </c>
      <c r="I66" s="66" t="s">
        <v>136</v>
      </c>
      <c r="J66" s="70">
        <v>2013</v>
      </c>
      <c r="K66" s="71">
        <v>0.75</v>
      </c>
      <c r="L66" s="72">
        <v>24</v>
      </c>
      <c r="M66" s="241" t="s">
        <v>344</v>
      </c>
      <c r="N66" s="242"/>
      <c r="O66" s="243"/>
      <c r="P66" s="244" t="s">
        <v>809</v>
      </c>
      <c r="Q66" s="245" t="s">
        <v>1209</v>
      </c>
      <c r="R66" s="84" t="s">
        <v>509</v>
      </c>
      <c r="S66" s="73">
        <v>58.333333333333336</v>
      </c>
      <c r="T66" s="74">
        <v>70</v>
      </c>
      <c r="U66" s="75" t="s">
        <v>510</v>
      </c>
      <c r="V66" s="153">
        <f>T66/AA66*AB66</f>
        <v>0.73684210526315785</v>
      </c>
      <c r="W66" s="76"/>
      <c r="X66" s="77">
        <f>W66*S66</f>
        <v>0</v>
      </c>
      <c r="Y66" s="78">
        <f>W66*T66</f>
        <v>0</v>
      </c>
      <c r="Z66" s="250"/>
      <c r="AA66" s="249" t="s">
        <v>1221</v>
      </c>
      <c r="AB66" s="79">
        <f>0.75/K66</f>
        <v>1</v>
      </c>
      <c r="AC66" s="244" t="s">
        <v>809</v>
      </c>
      <c r="AD66" s="80"/>
    </row>
    <row r="67" spans="1:30" ht="15.75" customHeight="1" x14ac:dyDescent="0.2">
      <c r="A67" s="62" t="s">
        <v>117</v>
      </c>
      <c r="B67" s="63" t="s">
        <v>131</v>
      </c>
      <c r="C67" s="64" t="s">
        <v>119</v>
      </c>
      <c r="D67" s="65" t="s">
        <v>129</v>
      </c>
      <c r="E67" s="66" t="s">
        <v>133</v>
      </c>
      <c r="F67" s="67"/>
      <c r="G67" s="68" t="s">
        <v>139</v>
      </c>
      <c r="H67" s="69" t="s">
        <v>532</v>
      </c>
      <c r="I67" s="66" t="s">
        <v>136</v>
      </c>
      <c r="J67" s="70">
        <v>2015</v>
      </c>
      <c r="K67" s="71">
        <v>0.75</v>
      </c>
      <c r="L67" s="72">
        <v>1</v>
      </c>
      <c r="M67" s="241" t="s">
        <v>344</v>
      </c>
      <c r="N67" s="242"/>
      <c r="O67" s="243" t="s">
        <v>347</v>
      </c>
      <c r="P67" s="244" t="s">
        <v>1085</v>
      </c>
      <c r="Q67" s="245" t="s">
        <v>705</v>
      </c>
      <c r="R67" s="84" t="s">
        <v>508</v>
      </c>
      <c r="S67" s="73">
        <v>62.5</v>
      </c>
      <c r="T67" s="74">
        <v>75</v>
      </c>
      <c r="U67" s="75">
        <v>97</v>
      </c>
      <c r="V67" s="153">
        <f>T67/AA67*AB67</f>
        <v>0.77319587628865982</v>
      </c>
      <c r="W67" s="76"/>
      <c r="X67" s="77">
        <f>W67*S67</f>
        <v>0</v>
      </c>
      <c r="Y67" s="78">
        <f>W67*T67</f>
        <v>0</v>
      </c>
      <c r="Z67" s="250"/>
      <c r="AA67" s="249">
        <f>U67</f>
        <v>97</v>
      </c>
      <c r="AB67" s="79">
        <f>0.75/K67</f>
        <v>1</v>
      </c>
      <c r="AC67" s="244" t="s">
        <v>1085</v>
      </c>
      <c r="AD67" s="80"/>
    </row>
    <row r="68" spans="1:30" ht="15.75" customHeight="1" x14ac:dyDescent="0.2">
      <c r="A68" s="62" t="s">
        <v>117</v>
      </c>
      <c r="B68" s="63" t="s">
        <v>131</v>
      </c>
      <c r="C68" s="64" t="s">
        <v>119</v>
      </c>
      <c r="D68" s="65" t="s">
        <v>129</v>
      </c>
      <c r="E68" s="66" t="s">
        <v>153</v>
      </c>
      <c r="F68" s="67"/>
      <c r="G68" s="68" t="s">
        <v>538</v>
      </c>
      <c r="H68" s="69" t="s">
        <v>539</v>
      </c>
      <c r="I68" s="66" t="s">
        <v>136</v>
      </c>
      <c r="J68" s="70">
        <v>2020</v>
      </c>
      <c r="K68" s="71">
        <v>0.75</v>
      </c>
      <c r="L68" s="72">
        <v>12</v>
      </c>
      <c r="M68" s="241" t="s">
        <v>344</v>
      </c>
      <c r="N68" s="242"/>
      <c r="O68" s="243"/>
      <c r="P68" s="244" t="s">
        <v>719</v>
      </c>
      <c r="Q68" s="245" t="s">
        <v>722</v>
      </c>
      <c r="R68" s="84" t="s">
        <v>509</v>
      </c>
      <c r="S68" s="73">
        <v>62.5</v>
      </c>
      <c r="T68" s="74">
        <v>75</v>
      </c>
      <c r="U68" s="75">
        <v>96</v>
      </c>
      <c r="V68" s="153">
        <f>T68/AA68*AB68</f>
        <v>0.78125</v>
      </c>
      <c r="W68" s="76"/>
      <c r="X68" s="77">
        <f>W68*S68</f>
        <v>0</v>
      </c>
      <c r="Y68" s="78">
        <f>W68*T68</f>
        <v>0</v>
      </c>
      <c r="Z68" s="250"/>
      <c r="AA68" s="249">
        <f>U68</f>
        <v>96</v>
      </c>
      <c r="AB68" s="79">
        <f>0.75/K68</f>
        <v>1</v>
      </c>
      <c r="AC68" s="244" t="s">
        <v>719</v>
      </c>
      <c r="AD68" s="80"/>
    </row>
    <row r="69" spans="1:30" ht="15.75" customHeight="1" x14ac:dyDescent="0.2">
      <c r="A69" s="62" t="s">
        <v>117</v>
      </c>
      <c r="B69" s="63" t="s">
        <v>131</v>
      </c>
      <c r="C69" s="64" t="s">
        <v>119</v>
      </c>
      <c r="D69" s="65" t="s">
        <v>129</v>
      </c>
      <c r="E69" s="66" t="s">
        <v>153</v>
      </c>
      <c r="F69" s="67"/>
      <c r="G69" s="68" t="s">
        <v>538</v>
      </c>
      <c r="H69" s="69" t="s">
        <v>539</v>
      </c>
      <c r="I69" s="66" t="s">
        <v>136</v>
      </c>
      <c r="J69" s="70">
        <v>2018</v>
      </c>
      <c r="K69" s="71">
        <v>1.5</v>
      </c>
      <c r="L69" s="72">
        <v>1</v>
      </c>
      <c r="M69" s="241" t="s">
        <v>344</v>
      </c>
      <c r="N69" s="242"/>
      <c r="O69" s="243"/>
      <c r="P69" s="244" t="s">
        <v>364</v>
      </c>
      <c r="Q69" s="245" t="s">
        <v>721</v>
      </c>
      <c r="R69" s="84" t="s">
        <v>509</v>
      </c>
      <c r="S69" s="73">
        <v>125</v>
      </c>
      <c r="T69" s="74">
        <v>150</v>
      </c>
      <c r="U69" s="75">
        <v>95</v>
      </c>
      <c r="V69" s="153">
        <f>T69/AA69*AB69</f>
        <v>0.78947368421052633</v>
      </c>
      <c r="W69" s="76"/>
      <c r="X69" s="77">
        <f>W69*S69</f>
        <v>0</v>
      </c>
      <c r="Y69" s="78">
        <f>W69*T69</f>
        <v>0</v>
      </c>
      <c r="Z69" s="250"/>
      <c r="AA69" s="249">
        <f>U69</f>
        <v>95</v>
      </c>
      <c r="AB69" s="79">
        <f>0.75/K69</f>
        <v>0.5</v>
      </c>
      <c r="AC69" s="244" t="s">
        <v>364</v>
      </c>
      <c r="AD69" s="80"/>
    </row>
    <row r="70" spans="1:30" ht="15.75" customHeight="1" x14ac:dyDescent="0.2">
      <c r="A70" s="62" t="s">
        <v>117</v>
      </c>
      <c r="B70" s="63" t="s">
        <v>131</v>
      </c>
      <c r="C70" s="64" t="s">
        <v>119</v>
      </c>
      <c r="D70" s="65" t="s">
        <v>129</v>
      </c>
      <c r="E70" s="66" t="s">
        <v>154</v>
      </c>
      <c r="F70" s="67"/>
      <c r="G70" s="68" t="s">
        <v>155</v>
      </c>
      <c r="H70" s="69" t="s">
        <v>158</v>
      </c>
      <c r="I70" s="66" t="s">
        <v>136</v>
      </c>
      <c r="J70" s="70">
        <v>2020</v>
      </c>
      <c r="K70" s="71">
        <v>0.75</v>
      </c>
      <c r="L70" s="72">
        <v>5</v>
      </c>
      <c r="M70" s="241" t="s">
        <v>344</v>
      </c>
      <c r="N70" s="242"/>
      <c r="O70" s="243"/>
      <c r="P70" s="244" t="s">
        <v>443</v>
      </c>
      <c r="Q70" s="245" t="s">
        <v>746</v>
      </c>
      <c r="R70" s="84" t="s">
        <v>509</v>
      </c>
      <c r="S70" s="73">
        <v>62.5</v>
      </c>
      <c r="T70" s="74">
        <v>75</v>
      </c>
      <c r="U70" s="75" t="s">
        <v>510</v>
      </c>
      <c r="V70" s="153">
        <f>T70/AA70*AB70</f>
        <v>0.78947368421052633</v>
      </c>
      <c r="W70" s="76"/>
      <c r="X70" s="77">
        <f>W70*S70</f>
        <v>0</v>
      </c>
      <c r="Y70" s="78">
        <f>W70*T70</f>
        <v>0</v>
      </c>
      <c r="Z70" s="250"/>
      <c r="AA70" s="249" t="s">
        <v>1221</v>
      </c>
      <c r="AB70" s="79">
        <f>0.75/K70</f>
        <v>1</v>
      </c>
      <c r="AC70" s="244" t="s">
        <v>443</v>
      </c>
      <c r="AD70" s="80"/>
    </row>
    <row r="71" spans="1:30" ht="15.75" customHeight="1" x14ac:dyDescent="0.2">
      <c r="A71" s="62" t="s">
        <v>117</v>
      </c>
      <c r="B71" s="63" t="s">
        <v>131</v>
      </c>
      <c r="C71" s="64" t="s">
        <v>119</v>
      </c>
      <c r="D71" s="65" t="s">
        <v>257</v>
      </c>
      <c r="E71" s="66" t="s">
        <v>283</v>
      </c>
      <c r="F71" s="67"/>
      <c r="G71" s="68" t="s">
        <v>284</v>
      </c>
      <c r="H71" s="69" t="s">
        <v>663</v>
      </c>
      <c r="I71" s="66" t="s">
        <v>136</v>
      </c>
      <c r="J71" s="70">
        <v>2020</v>
      </c>
      <c r="K71" s="71">
        <v>0.75</v>
      </c>
      <c r="L71" s="72">
        <v>6</v>
      </c>
      <c r="M71" s="241" t="s">
        <v>344</v>
      </c>
      <c r="N71" s="242"/>
      <c r="O71" s="243"/>
      <c r="P71" s="244" t="s">
        <v>711</v>
      </c>
      <c r="Q71" s="245" t="s">
        <v>931</v>
      </c>
      <c r="R71" s="84" t="s">
        <v>509</v>
      </c>
      <c r="S71" s="73">
        <v>62.5</v>
      </c>
      <c r="T71" s="74">
        <v>75</v>
      </c>
      <c r="U71" s="75" t="s">
        <v>1217</v>
      </c>
      <c r="V71" s="153">
        <f>T71/AA71*AB71</f>
        <v>0.78947368421052633</v>
      </c>
      <c r="W71" s="76"/>
      <c r="X71" s="77">
        <f>W71*S71</f>
        <v>0</v>
      </c>
      <c r="Y71" s="78">
        <f>W71*T71</f>
        <v>0</v>
      </c>
      <c r="Z71" s="250"/>
      <c r="AA71" s="249" t="s">
        <v>1221</v>
      </c>
      <c r="AB71" s="79">
        <f>0.75/K71</f>
        <v>1</v>
      </c>
      <c r="AC71" s="244" t="s">
        <v>711</v>
      </c>
      <c r="AD71" s="80"/>
    </row>
    <row r="72" spans="1:30" ht="15.75" customHeight="1" x14ac:dyDescent="0.2">
      <c r="A72" s="62" t="s">
        <v>117</v>
      </c>
      <c r="B72" s="63" t="s">
        <v>118</v>
      </c>
      <c r="C72" s="64" t="s">
        <v>119</v>
      </c>
      <c r="D72" s="65" t="s">
        <v>293</v>
      </c>
      <c r="E72" s="66"/>
      <c r="F72" s="67"/>
      <c r="G72" s="68" t="s">
        <v>300</v>
      </c>
      <c r="H72" s="69" t="s">
        <v>671</v>
      </c>
      <c r="I72" s="66" t="s">
        <v>126</v>
      </c>
      <c r="J72" s="70">
        <v>2009</v>
      </c>
      <c r="K72" s="71">
        <v>0.75</v>
      </c>
      <c r="L72" s="72">
        <v>1</v>
      </c>
      <c r="M72" s="241" t="s">
        <v>343</v>
      </c>
      <c r="N72" s="242"/>
      <c r="O72" s="243"/>
      <c r="P72" s="244" t="s">
        <v>695</v>
      </c>
      <c r="Q72" s="245" t="s">
        <v>950</v>
      </c>
      <c r="R72" s="84" t="s">
        <v>508</v>
      </c>
      <c r="S72" s="73">
        <v>62.5</v>
      </c>
      <c r="T72" s="74">
        <v>75</v>
      </c>
      <c r="U72" s="75">
        <v>95</v>
      </c>
      <c r="V72" s="153">
        <f>T72/AA72*AB72</f>
        <v>0.78947368421052633</v>
      </c>
      <c r="W72" s="76"/>
      <c r="X72" s="77">
        <f>W72*S72</f>
        <v>0</v>
      </c>
      <c r="Y72" s="78">
        <f>W72*T72</f>
        <v>0</v>
      </c>
      <c r="Z72" s="250"/>
      <c r="AA72" s="249">
        <f>U72</f>
        <v>95</v>
      </c>
      <c r="AB72" s="79">
        <f>0.75/K72</f>
        <v>1</v>
      </c>
      <c r="AC72" s="244" t="s">
        <v>695</v>
      </c>
      <c r="AD72" s="80"/>
    </row>
    <row r="73" spans="1:30" ht="15.75" customHeight="1" x14ac:dyDescent="0.2">
      <c r="A73" s="62" t="s">
        <v>117</v>
      </c>
      <c r="B73" s="63" t="s">
        <v>131</v>
      </c>
      <c r="C73" s="64" t="s">
        <v>119</v>
      </c>
      <c r="D73" s="65" t="s">
        <v>129</v>
      </c>
      <c r="E73" s="66" t="s">
        <v>141</v>
      </c>
      <c r="F73" s="67"/>
      <c r="G73" s="68" t="s">
        <v>145</v>
      </c>
      <c r="H73" s="69" t="s">
        <v>146</v>
      </c>
      <c r="I73" s="66" t="s">
        <v>136</v>
      </c>
      <c r="J73" s="70">
        <v>2018</v>
      </c>
      <c r="K73" s="71">
        <v>3</v>
      </c>
      <c r="L73" s="72">
        <v>1</v>
      </c>
      <c r="M73" s="241" t="s">
        <v>344</v>
      </c>
      <c r="N73" s="242"/>
      <c r="O73" s="243"/>
      <c r="P73" s="244" t="s">
        <v>362</v>
      </c>
      <c r="Q73" s="245" t="s">
        <v>1088</v>
      </c>
      <c r="R73" s="84" t="s">
        <v>509</v>
      </c>
      <c r="S73" s="73">
        <v>258.33333333333337</v>
      </c>
      <c r="T73" s="74">
        <v>310</v>
      </c>
      <c r="U73" s="75">
        <v>97</v>
      </c>
      <c r="V73" s="153">
        <f>T73/AA73*AB73</f>
        <v>0.7989690721649485</v>
      </c>
      <c r="W73" s="76"/>
      <c r="X73" s="77">
        <f>W73*S73</f>
        <v>0</v>
      </c>
      <c r="Y73" s="78">
        <f>W73*T73</f>
        <v>0</v>
      </c>
      <c r="Z73" s="250"/>
      <c r="AA73" s="249">
        <f>U73</f>
        <v>97</v>
      </c>
      <c r="AB73" s="79">
        <f>0.75/K73</f>
        <v>0.25</v>
      </c>
      <c r="AC73" s="244" t="s">
        <v>362</v>
      </c>
      <c r="AD73" s="80"/>
    </row>
    <row r="74" spans="1:30" ht="15.75" customHeight="1" x14ac:dyDescent="0.2">
      <c r="A74" s="62" t="s">
        <v>117</v>
      </c>
      <c r="B74" s="63" t="s">
        <v>131</v>
      </c>
      <c r="C74" s="64" t="s">
        <v>119</v>
      </c>
      <c r="D74" s="65" t="s">
        <v>129</v>
      </c>
      <c r="E74" s="66" t="s">
        <v>141</v>
      </c>
      <c r="F74" s="67"/>
      <c r="G74" s="68" t="s">
        <v>145</v>
      </c>
      <c r="H74" s="69" t="s">
        <v>146</v>
      </c>
      <c r="I74" s="66" t="s">
        <v>136</v>
      </c>
      <c r="J74" s="70">
        <v>2018</v>
      </c>
      <c r="K74" s="71">
        <v>3</v>
      </c>
      <c r="L74" s="72">
        <v>3</v>
      </c>
      <c r="M74" s="241" t="s">
        <v>344</v>
      </c>
      <c r="N74" s="242"/>
      <c r="O74" s="243"/>
      <c r="P74" s="244" t="s">
        <v>363</v>
      </c>
      <c r="Q74" s="245" t="s">
        <v>1089</v>
      </c>
      <c r="R74" s="84" t="s">
        <v>509</v>
      </c>
      <c r="S74" s="73">
        <v>258.33333333333337</v>
      </c>
      <c r="T74" s="74">
        <v>310</v>
      </c>
      <c r="U74" s="75">
        <v>97</v>
      </c>
      <c r="V74" s="153">
        <f>T74/AA74*AB74</f>
        <v>0.7989690721649485</v>
      </c>
      <c r="W74" s="76"/>
      <c r="X74" s="77">
        <f>W74*S74</f>
        <v>0</v>
      </c>
      <c r="Y74" s="78">
        <f>W74*T74</f>
        <v>0</v>
      </c>
      <c r="Z74" s="250"/>
      <c r="AA74" s="249">
        <f>U74</f>
        <v>97</v>
      </c>
      <c r="AB74" s="79">
        <f>0.75/K74</f>
        <v>0.25</v>
      </c>
      <c r="AC74" s="244" t="s">
        <v>363</v>
      </c>
      <c r="AD74" s="80"/>
    </row>
    <row r="75" spans="1:30" ht="15.75" customHeight="1" x14ac:dyDescent="0.2">
      <c r="A75" s="62" t="s">
        <v>117</v>
      </c>
      <c r="B75" s="63" t="s">
        <v>118</v>
      </c>
      <c r="C75" s="64" t="s">
        <v>119</v>
      </c>
      <c r="D75" s="65" t="s">
        <v>229</v>
      </c>
      <c r="E75" s="66" t="s">
        <v>240</v>
      </c>
      <c r="F75" s="67"/>
      <c r="G75" s="68" t="s">
        <v>243</v>
      </c>
      <c r="H75" s="69" t="s">
        <v>640</v>
      </c>
      <c r="I75" s="66" t="s">
        <v>126</v>
      </c>
      <c r="J75" s="70">
        <v>2018</v>
      </c>
      <c r="K75" s="71">
        <v>0.75</v>
      </c>
      <c r="L75" s="72">
        <v>8</v>
      </c>
      <c r="M75" s="241" t="s">
        <v>344</v>
      </c>
      <c r="N75" s="242"/>
      <c r="O75" s="243"/>
      <c r="P75" s="244" t="s">
        <v>406</v>
      </c>
      <c r="Q75" s="245" t="s">
        <v>870</v>
      </c>
      <c r="R75" s="84" t="s">
        <v>508</v>
      </c>
      <c r="S75" s="73">
        <v>66.666666666666671</v>
      </c>
      <c r="T75" s="74">
        <v>80</v>
      </c>
      <c r="U75" s="75">
        <v>97</v>
      </c>
      <c r="V75" s="153">
        <f>T75/AA75*AB75</f>
        <v>0.82474226804123707</v>
      </c>
      <c r="W75" s="76"/>
      <c r="X75" s="77">
        <f>W75*S75</f>
        <v>0</v>
      </c>
      <c r="Y75" s="78">
        <f>W75*T75</f>
        <v>0</v>
      </c>
      <c r="Z75" s="250"/>
      <c r="AA75" s="249">
        <f>U75</f>
        <v>97</v>
      </c>
      <c r="AB75" s="79">
        <f>0.75/K75</f>
        <v>1</v>
      </c>
      <c r="AC75" s="244" t="s">
        <v>406</v>
      </c>
      <c r="AD75" s="80"/>
    </row>
    <row r="76" spans="1:30" ht="15.75" customHeight="1" x14ac:dyDescent="0.2">
      <c r="A76" s="62" t="s">
        <v>117</v>
      </c>
      <c r="B76" s="63" t="s">
        <v>118</v>
      </c>
      <c r="C76" s="64" t="s">
        <v>119</v>
      </c>
      <c r="D76" s="65" t="s">
        <v>162</v>
      </c>
      <c r="E76" s="66" t="s">
        <v>206</v>
      </c>
      <c r="F76" s="67" t="s">
        <v>207</v>
      </c>
      <c r="G76" s="68" t="s">
        <v>603</v>
      </c>
      <c r="H76" s="69" t="s">
        <v>604</v>
      </c>
      <c r="I76" s="66" t="s">
        <v>126</v>
      </c>
      <c r="J76" s="70">
        <v>2000</v>
      </c>
      <c r="K76" s="71">
        <v>0.75</v>
      </c>
      <c r="L76" s="72">
        <v>2</v>
      </c>
      <c r="M76" s="241" t="s">
        <v>344</v>
      </c>
      <c r="N76" s="242"/>
      <c r="O76" s="243"/>
      <c r="P76" s="244" t="s">
        <v>422</v>
      </c>
      <c r="Q76" s="245" t="s">
        <v>833</v>
      </c>
      <c r="R76" s="84" t="s">
        <v>509</v>
      </c>
      <c r="S76" s="73">
        <v>66.666666666666671</v>
      </c>
      <c r="T76" s="74">
        <v>80</v>
      </c>
      <c r="U76" s="75">
        <v>96</v>
      </c>
      <c r="V76" s="153">
        <f>T76/AA76*AB76</f>
        <v>0.83333333333333337</v>
      </c>
      <c r="W76" s="76"/>
      <c r="X76" s="77">
        <f>W76*S76</f>
        <v>0</v>
      </c>
      <c r="Y76" s="78">
        <f>W76*T76</f>
        <v>0</v>
      </c>
      <c r="Z76" s="250"/>
      <c r="AA76" s="249">
        <f>U76</f>
        <v>96</v>
      </c>
      <c r="AB76" s="79">
        <f>0.75/K76</f>
        <v>1</v>
      </c>
      <c r="AC76" s="244" t="s">
        <v>422</v>
      </c>
      <c r="AD76" s="80"/>
    </row>
    <row r="77" spans="1:30" ht="15.75" customHeight="1" x14ac:dyDescent="0.2">
      <c r="A77" s="62" t="s">
        <v>117</v>
      </c>
      <c r="B77" s="63" t="s">
        <v>131</v>
      </c>
      <c r="C77" s="64" t="s">
        <v>119</v>
      </c>
      <c r="D77" s="65" t="s">
        <v>162</v>
      </c>
      <c r="E77" s="66" t="s">
        <v>206</v>
      </c>
      <c r="F77" s="67" t="s">
        <v>1033</v>
      </c>
      <c r="G77" s="68" t="s">
        <v>606</v>
      </c>
      <c r="H77" s="69" t="s">
        <v>607</v>
      </c>
      <c r="I77" s="66" t="s">
        <v>126</v>
      </c>
      <c r="J77" s="70">
        <v>2006</v>
      </c>
      <c r="K77" s="71">
        <v>0.75</v>
      </c>
      <c r="L77" s="72">
        <v>4</v>
      </c>
      <c r="M77" s="241" t="s">
        <v>344</v>
      </c>
      <c r="N77" s="242"/>
      <c r="O77" s="243"/>
      <c r="P77" s="244" t="s">
        <v>836</v>
      </c>
      <c r="Q77" s="245" t="s">
        <v>837</v>
      </c>
      <c r="R77" s="84" t="s">
        <v>509</v>
      </c>
      <c r="S77" s="73">
        <v>66.666666666666671</v>
      </c>
      <c r="T77" s="74">
        <v>80</v>
      </c>
      <c r="U77" s="75">
        <v>96</v>
      </c>
      <c r="V77" s="153">
        <f>T77/AA77*AB77</f>
        <v>0.83333333333333337</v>
      </c>
      <c r="W77" s="76"/>
      <c r="X77" s="77">
        <f>W77*S77</f>
        <v>0</v>
      </c>
      <c r="Y77" s="78">
        <f>W77*T77</f>
        <v>0</v>
      </c>
      <c r="Z77" s="250"/>
      <c r="AA77" s="249">
        <f>U77</f>
        <v>96</v>
      </c>
      <c r="AB77" s="79">
        <f>0.75/K77</f>
        <v>1</v>
      </c>
      <c r="AC77" s="244" t="s">
        <v>836</v>
      </c>
      <c r="AD77" s="80"/>
    </row>
    <row r="78" spans="1:30" ht="15.75" customHeight="1" x14ac:dyDescent="0.2">
      <c r="A78" s="62" t="s">
        <v>117</v>
      </c>
      <c r="B78" s="63" t="s">
        <v>131</v>
      </c>
      <c r="C78" s="64" t="s">
        <v>119</v>
      </c>
      <c r="D78" s="65" t="s">
        <v>162</v>
      </c>
      <c r="E78" s="66" t="s">
        <v>42</v>
      </c>
      <c r="F78" s="67" t="s">
        <v>166</v>
      </c>
      <c r="G78" s="68" t="s">
        <v>1000</v>
      </c>
      <c r="H78" s="69" t="s">
        <v>1001</v>
      </c>
      <c r="I78" s="66" t="s">
        <v>126</v>
      </c>
      <c r="J78" s="70">
        <v>2009</v>
      </c>
      <c r="K78" s="71">
        <v>0.75</v>
      </c>
      <c r="L78" s="72">
        <v>4</v>
      </c>
      <c r="M78" s="241" t="s">
        <v>344</v>
      </c>
      <c r="N78" s="242"/>
      <c r="O78" s="243"/>
      <c r="P78" s="244" t="s">
        <v>1109</v>
      </c>
      <c r="Q78" s="245" t="s">
        <v>1110</v>
      </c>
      <c r="R78" s="84" t="s">
        <v>509</v>
      </c>
      <c r="S78" s="73">
        <v>66.666666666666671</v>
      </c>
      <c r="T78" s="74">
        <v>80</v>
      </c>
      <c r="U78" s="75">
        <v>95</v>
      </c>
      <c r="V78" s="153">
        <f>T78/AA78*AB78</f>
        <v>0.84210526315789469</v>
      </c>
      <c r="W78" s="76"/>
      <c r="X78" s="77">
        <f>W78*S78</f>
        <v>0</v>
      </c>
      <c r="Y78" s="78">
        <f>W78*T78</f>
        <v>0</v>
      </c>
      <c r="Z78" s="250"/>
      <c r="AA78" s="249">
        <f>U78</f>
        <v>95</v>
      </c>
      <c r="AB78" s="79">
        <f>0.75/K78</f>
        <v>1</v>
      </c>
      <c r="AC78" s="244" t="s">
        <v>1109</v>
      </c>
      <c r="AD78" s="80"/>
    </row>
    <row r="79" spans="1:30" ht="15.75" customHeight="1" x14ac:dyDescent="0.2">
      <c r="A79" s="62" t="s">
        <v>117</v>
      </c>
      <c r="B79" s="63" t="s">
        <v>118</v>
      </c>
      <c r="C79" s="64" t="s">
        <v>119</v>
      </c>
      <c r="D79" s="65" t="s">
        <v>257</v>
      </c>
      <c r="E79" s="66" t="s">
        <v>268</v>
      </c>
      <c r="F79" s="67"/>
      <c r="G79" s="68" t="s">
        <v>269</v>
      </c>
      <c r="H79" s="69" t="s">
        <v>270</v>
      </c>
      <c r="I79" s="66" t="s">
        <v>260</v>
      </c>
      <c r="J79" s="70">
        <v>2017</v>
      </c>
      <c r="K79" s="71">
        <v>0.75</v>
      </c>
      <c r="L79" s="72">
        <v>24</v>
      </c>
      <c r="M79" s="241" t="s">
        <v>344</v>
      </c>
      <c r="N79" s="242"/>
      <c r="O79" s="243"/>
      <c r="P79" s="244" t="s">
        <v>455</v>
      </c>
      <c r="Q79" s="245" t="s">
        <v>895</v>
      </c>
      <c r="R79" s="84" t="s">
        <v>509</v>
      </c>
      <c r="S79" s="73">
        <v>66.666666666666671</v>
      </c>
      <c r="T79" s="74">
        <v>80</v>
      </c>
      <c r="U79" s="75">
        <v>95</v>
      </c>
      <c r="V79" s="153">
        <f>T79/AA79*AB79</f>
        <v>0.84210526315789469</v>
      </c>
      <c r="W79" s="76"/>
      <c r="X79" s="77">
        <f>W79*S79</f>
        <v>0</v>
      </c>
      <c r="Y79" s="78">
        <f>W79*T79</f>
        <v>0</v>
      </c>
      <c r="Z79" s="250"/>
      <c r="AA79" s="249">
        <f>U79</f>
        <v>95</v>
      </c>
      <c r="AB79" s="79">
        <f>0.75/K79</f>
        <v>1</v>
      </c>
      <c r="AC79" s="244" t="s">
        <v>455</v>
      </c>
      <c r="AD79" s="80"/>
    </row>
    <row r="80" spans="1:30" ht="15.75" customHeight="1" x14ac:dyDescent="0.2">
      <c r="A80" s="62" t="s">
        <v>117</v>
      </c>
      <c r="B80" s="63" t="s">
        <v>131</v>
      </c>
      <c r="C80" s="64" t="s">
        <v>119</v>
      </c>
      <c r="D80" s="65" t="s">
        <v>257</v>
      </c>
      <c r="E80" s="66" t="s">
        <v>283</v>
      </c>
      <c r="F80" s="67"/>
      <c r="G80" s="68" t="s">
        <v>284</v>
      </c>
      <c r="H80" s="69" t="s">
        <v>286</v>
      </c>
      <c r="I80" s="66" t="s">
        <v>136</v>
      </c>
      <c r="J80" s="70">
        <v>2012</v>
      </c>
      <c r="K80" s="71">
        <v>0.75</v>
      </c>
      <c r="L80" s="72">
        <v>6</v>
      </c>
      <c r="M80" s="241" t="s">
        <v>344</v>
      </c>
      <c r="N80" s="242"/>
      <c r="O80" s="243"/>
      <c r="P80" s="244" t="s">
        <v>1192</v>
      </c>
      <c r="Q80" s="245" t="s">
        <v>1194</v>
      </c>
      <c r="R80" s="84" t="s">
        <v>509</v>
      </c>
      <c r="S80" s="73">
        <v>66.666666666666671</v>
      </c>
      <c r="T80" s="74">
        <v>80</v>
      </c>
      <c r="U80" s="75">
        <v>95</v>
      </c>
      <c r="V80" s="153">
        <f>T80/AA80*AB80</f>
        <v>0.84210526315789469</v>
      </c>
      <c r="W80" s="76"/>
      <c r="X80" s="77">
        <f>W80*S80</f>
        <v>0</v>
      </c>
      <c r="Y80" s="78">
        <f>W80*T80</f>
        <v>0</v>
      </c>
      <c r="Z80" s="250"/>
      <c r="AA80" s="249">
        <f>U80</f>
        <v>95</v>
      </c>
      <c r="AB80" s="79">
        <f>0.75/K80</f>
        <v>1</v>
      </c>
      <c r="AC80" s="244" t="s">
        <v>1192</v>
      </c>
      <c r="AD80" s="80"/>
    </row>
    <row r="81" spans="1:30" ht="15.75" customHeight="1" x14ac:dyDescent="0.2">
      <c r="A81" s="62" t="s">
        <v>117</v>
      </c>
      <c r="B81" s="63" t="s">
        <v>131</v>
      </c>
      <c r="C81" s="64" t="s">
        <v>119</v>
      </c>
      <c r="D81" s="65" t="s">
        <v>257</v>
      </c>
      <c r="E81" s="66" t="s">
        <v>283</v>
      </c>
      <c r="F81" s="67"/>
      <c r="G81" s="68" t="s">
        <v>284</v>
      </c>
      <c r="H81" s="69" t="s">
        <v>286</v>
      </c>
      <c r="I81" s="66" t="s">
        <v>136</v>
      </c>
      <c r="J81" s="70">
        <v>2013</v>
      </c>
      <c r="K81" s="71">
        <v>0.75</v>
      </c>
      <c r="L81" s="72">
        <v>5</v>
      </c>
      <c r="M81" s="241" t="s">
        <v>344</v>
      </c>
      <c r="N81" s="242"/>
      <c r="O81" s="243"/>
      <c r="P81" s="244" t="s">
        <v>1193</v>
      </c>
      <c r="Q81" s="245" t="s">
        <v>1195</v>
      </c>
      <c r="R81" s="84" t="s">
        <v>509</v>
      </c>
      <c r="S81" s="73">
        <v>66.666666666666671</v>
      </c>
      <c r="T81" s="74">
        <v>80</v>
      </c>
      <c r="U81" s="75">
        <v>95</v>
      </c>
      <c r="V81" s="153">
        <f>T81/AA81*AB81</f>
        <v>0.84210526315789469</v>
      </c>
      <c r="W81" s="76"/>
      <c r="X81" s="77">
        <f>W81*S81</f>
        <v>0</v>
      </c>
      <c r="Y81" s="78">
        <f>W81*T81</f>
        <v>0</v>
      </c>
      <c r="Z81" s="250"/>
      <c r="AA81" s="249">
        <f>U81</f>
        <v>95</v>
      </c>
      <c r="AB81" s="79">
        <f>0.75/K81</f>
        <v>1</v>
      </c>
      <c r="AC81" s="244" t="s">
        <v>1193</v>
      </c>
      <c r="AD81" s="80"/>
    </row>
    <row r="82" spans="1:30" ht="15.75" customHeight="1" x14ac:dyDescent="0.2">
      <c r="A82" s="62" t="s">
        <v>117</v>
      </c>
      <c r="B82" s="63" t="s">
        <v>131</v>
      </c>
      <c r="C82" s="64" t="s">
        <v>119</v>
      </c>
      <c r="D82" s="65" t="s">
        <v>257</v>
      </c>
      <c r="E82" s="66" t="s">
        <v>283</v>
      </c>
      <c r="F82" s="67"/>
      <c r="G82" s="68" t="s">
        <v>291</v>
      </c>
      <c r="H82" s="69" t="s">
        <v>292</v>
      </c>
      <c r="I82" s="66" t="s">
        <v>136</v>
      </c>
      <c r="J82" s="70">
        <v>2006</v>
      </c>
      <c r="K82" s="71">
        <v>0.75</v>
      </c>
      <c r="L82" s="72">
        <v>8</v>
      </c>
      <c r="M82" s="241" t="s">
        <v>344</v>
      </c>
      <c r="N82" s="242"/>
      <c r="O82" s="243"/>
      <c r="P82" s="244" t="s">
        <v>1205</v>
      </c>
      <c r="Q82" s="245" t="s">
        <v>1208</v>
      </c>
      <c r="R82" s="84" t="s">
        <v>509</v>
      </c>
      <c r="S82" s="73">
        <v>66.666666666666671</v>
      </c>
      <c r="T82" s="74">
        <v>80</v>
      </c>
      <c r="U82" s="75">
        <v>95</v>
      </c>
      <c r="V82" s="153">
        <f>T82/AA82*AB82</f>
        <v>0.84210526315789469</v>
      </c>
      <c r="W82" s="76"/>
      <c r="X82" s="77">
        <f>W82*S82</f>
        <v>0</v>
      </c>
      <c r="Y82" s="78">
        <f>W82*T82</f>
        <v>0</v>
      </c>
      <c r="Z82" s="250"/>
      <c r="AA82" s="249">
        <f>U82</f>
        <v>95</v>
      </c>
      <c r="AB82" s="79">
        <f>0.75/K82</f>
        <v>1</v>
      </c>
      <c r="AC82" s="244" t="s">
        <v>1205</v>
      </c>
      <c r="AD82" s="80"/>
    </row>
    <row r="83" spans="1:30" ht="15.75" customHeight="1" x14ac:dyDescent="0.2">
      <c r="A83" s="62" t="s">
        <v>117</v>
      </c>
      <c r="B83" s="63" t="s">
        <v>118</v>
      </c>
      <c r="C83" s="64" t="s">
        <v>119</v>
      </c>
      <c r="D83" s="65" t="s">
        <v>303</v>
      </c>
      <c r="E83" s="66" t="s">
        <v>304</v>
      </c>
      <c r="F83" s="67"/>
      <c r="G83" s="68" t="s">
        <v>680</v>
      </c>
      <c r="H83" s="69" t="s">
        <v>682</v>
      </c>
      <c r="I83" s="66" t="s">
        <v>130</v>
      </c>
      <c r="J83" s="70">
        <v>2018</v>
      </c>
      <c r="K83" s="71">
        <v>0.75</v>
      </c>
      <c r="L83" s="72">
        <v>24</v>
      </c>
      <c r="M83" s="241" t="s">
        <v>344</v>
      </c>
      <c r="N83" s="242"/>
      <c r="O83" s="243"/>
      <c r="P83" s="244" t="s">
        <v>711</v>
      </c>
      <c r="Q83" s="245" t="s">
        <v>970</v>
      </c>
      <c r="R83" s="84" t="s">
        <v>509</v>
      </c>
      <c r="S83" s="73">
        <v>66.666666666666671</v>
      </c>
      <c r="T83" s="74">
        <v>80</v>
      </c>
      <c r="U83" s="75">
        <v>95</v>
      </c>
      <c r="V83" s="153">
        <f>T83/AA83*AB83</f>
        <v>0.84210526315789469</v>
      </c>
      <c r="W83" s="76"/>
      <c r="X83" s="77">
        <f>W83*S83</f>
        <v>0</v>
      </c>
      <c r="Y83" s="78">
        <f>W83*T83</f>
        <v>0</v>
      </c>
      <c r="Z83" s="250"/>
      <c r="AA83" s="249">
        <f>U83</f>
        <v>95</v>
      </c>
      <c r="AB83" s="79">
        <f>0.75/K83</f>
        <v>1</v>
      </c>
      <c r="AC83" s="244" t="s">
        <v>711</v>
      </c>
      <c r="AD83" s="80"/>
    </row>
    <row r="84" spans="1:30" ht="15.75" customHeight="1" x14ac:dyDescent="0.2">
      <c r="A84" s="62" t="s">
        <v>117</v>
      </c>
      <c r="B84" s="63" t="s">
        <v>131</v>
      </c>
      <c r="C84" s="64" t="s">
        <v>119</v>
      </c>
      <c r="D84" s="65" t="s">
        <v>257</v>
      </c>
      <c r="E84" s="66" t="s">
        <v>261</v>
      </c>
      <c r="F84" s="67"/>
      <c r="G84" s="68" t="s">
        <v>265</v>
      </c>
      <c r="H84" s="69" t="s">
        <v>649</v>
      </c>
      <c r="I84" s="66" t="s">
        <v>126</v>
      </c>
      <c r="J84" s="70" t="s">
        <v>267</v>
      </c>
      <c r="K84" s="71">
        <v>1.5</v>
      </c>
      <c r="L84" s="72">
        <v>4</v>
      </c>
      <c r="M84" s="241" t="s">
        <v>344</v>
      </c>
      <c r="N84" s="242"/>
      <c r="O84" s="243"/>
      <c r="P84" s="244" t="s">
        <v>363</v>
      </c>
      <c r="Q84" s="245" t="s">
        <v>890</v>
      </c>
      <c r="R84" s="84" t="s">
        <v>509</v>
      </c>
      <c r="S84" s="73">
        <v>141.66666666666669</v>
      </c>
      <c r="T84" s="74">
        <v>170</v>
      </c>
      <c r="U84" s="75">
        <v>98</v>
      </c>
      <c r="V84" s="153">
        <f>T84/AA84*AB84</f>
        <v>0.86734693877551017</v>
      </c>
      <c r="W84" s="76"/>
      <c r="X84" s="77">
        <f>W84*S84</f>
        <v>0</v>
      </c>
      <c r="Y84" s="78">
        <f>W84*T84</f>
        <v>0</v>
      </c>
      <c r="Z84" s="250"/>
      <c r="AA84" s="249">
        <f>U84</f>
        <v>98</v>
      </c>
      <c r="AB84" s="79">
        <f>0.75/K84</f>
        <v>0.5</v>
      </c>
      <c r="AC84" s="244" t="s">
        <v>363</v>
      </c>
      <c r="AD84" s="80"/>
    </row>
    <row r="85" spans="1:30" ht="15.75" customHeight="1" x14ac:dyDescent="0.2">
      <c r="A85" s="62" t="s">
        <v>117</v>
      </c>
      <c r="B85" s="63" t="s">
        <v>118</v>
      </c>
      <c r="C85" s="64" t="s">
        <v>119</v>
      </c>
      <c r="D85" s="65" t="s">
        <v>257</v>
      </c>
      <c r="E85" s="66" t="s">
        <v>268</v>
      </c>
      <c r="F85" s="67"/>
      <c r="G85" s="68" t="s">
        <v>269</v>
      </c>
      <c r="H85" s="69" t="s">
        <v>270</v>
      </c>
      <c r="I85" s="66" t="s">
        <v>260</v>
      </c>
      <c r="J85" s="70">
        <v>2019</v>
      </c>
      <c r="K85" s="71">
        <v>0.75</v>
      </c>
      <c r="L85" s="72">
        <v>24</v>
      </c>
      <c r="M85" s="241" t="s">
        <v>344</v>
      </c>
      <c r="N85" s="242"/>
      <c r="O85" s="243"/>
      <c r="P85" s="244" t="s">
        <v>897</v>
      </c>
      <c r="Q85" s="245" t="s">
        <v>898</v>
      </c>
      <c r="R85" s="84" t="s">
        <v>509</v>
      </c>
      <c r="S85" s="73">
        <v>70.833333333333343</v>
      </c>
      <c r="T85" s="74">
        <v>85</v>
      </c>
      <c r="U85" s="75">
        <v>96</v>
      </c>
      <c r="V85" s="153">
        <f>T85/AA85*AB85</f>
        <v>0.88541666666666663</v>
      </c>
      <c r="W85" s="76"/>
      <c r="X85" s="77">
        <f>W85*S85</f>
        <v>0</v>
      </c>
      <c r="Y85" s="78">
        <f>W85*T85</f>
        <v>0</v>
      </c>
      <c r="Z85" s="250"/>
      <c r="AA85" s="249">
        <f>U85</f>
        <v>96</v>
      </c>
      <c r="AB85" s="79">
        <f>0.75/K85</f>
        <v>1</v>
      </c>
      <c r="AC85" s="244" t="s">
        <v>897</v>
      </c>
      <c r="AD85" s="80"/>
    </row>
    <row r="86" spans="1:30" ht="15.75" customHeight="1" x14ac:dyDescent="0.2">
      <c r="A86" s="62" t="s">
        <v>117</v>
      </c>
      <c r="B86" s="63" t="s">
        <v>118</v>
      </c>
      <c r="C86" s="64" t="s">
        <v>119</v>
      </c>
      <c r="D86" s="65" t="s">
        <v>257</v>
      </c>
      <c r="E86" s="66" t="s">
        <v>268</v>
      </c>
      <c r="F86" s="67"/>
      <c r="G86" s="68" t="s">
        <v>269</v>
      </c>
      <c r="H86" s="69" t="s">
        <v>270</v>
      </c>
      <c r="I86" s="66" t="s">
        <v>260</v>
      </c>
      <c r="J86" s="70">
        <v>2019</v>
      </c>
      <c r="K86" s="71">
        <v>1.5</v>
      </c>
      <c r="L86" s="72">
        <v>6</v>
      </c>
      <c r="M86" s="241" t="s">
        <v>344</v>
      </c>
      <c r="N86" s="242"/>
      <c r="O86" s="243"/>
      <c r="P86" s="244" t="s">
        <v>897</v>
      </c>
      <c r="Q86" s="245" t="s">
        <v>899</v>
      </c>
      <c r="R86" s="84" t="s">
        <v>509</v>
      </c>
      <c r="S86" s="73">
        <v>141.66666666666669</v>
      </c>
      <c r="T86" s="74">
        <v>170</v>
      </c>
      <c r="U86" s="75">
        <v>96</v>
      </c>
      <c r="V86" s="153">
        <f>T86/AA86*AB86</f>
        <v>0.88541666666666663</v>
      </c>
      <c r="W86" s="76"/>
      <c r="X86" s="77">
        <f>W86*S86</f>
        <v>0</v>
      </c>
      <c r="Y86" s="78">
        <f>W86*T86</f>
        <v>0</v>
      </c>
      <c r="Z86" s="250"/>
      <c r="AA86" s="249">
        <f>U86</f>
        <v>96</v>
      </c>
      <c r="AB86" s="79">
        <f>0.75/K86</f>
        <v>0.5</v>
      </c>
      <c r="AC86" s="244" t="s">
        <v>897</v>
      </c>
      <c r="AD86" s="80"/>
    </row>
    <row r="87" spans="1:30" ht="15.75" customHeight="1" x14ac:dyDescent="0.2">
      <c r="A87" s="62" t="s">
        <v>117</v>
      </c>
      <c r="B87" s="63" t="s">
        <v>131</v>
      </c>
      <c r="C87" s="64" t="s">
        <v>119</v>
      </c>
      <c r="D87" s="65" t="s">
        <v>257</v>
      </c>
      <c r="E87" s="66" t="s">
        <v>283</v>
      </c>
      <c r="F87" s="67"/>
      <c r="G87" s="68" t="s">
        <v>288</v>
      </c>
      <c r="H87" s="69" t="s">
        <v>665</v>
      </c>
      <c r="I87" s="66" t="s">
        <v>136</v>
      </c>
      <c r="J87" s="70">
        <v>2005</v>
      </c>
      <c r="K87" s="71">
        <v>1.5</v>
      </c>
      <c r="L87" s="72">
        <v>1</v>
      </c>
      <c r="M87" s="241" t="s">
        <v>344</v>
      </c>
      <c r="N87" s="242"/>
      <c r="O87" s="243"/>
      <c r="P87" s="244" t="s">
        <v>936</v>
      </c>
      <c r="Q87" s="245" t="s">
        <v>937</v>
      </c>
      <c r="R87" s="84" t="s">
        <v>508</v>
      </c>
      <c r="S87" s="73">
        <v>141.66666666666669</v>
      </c>
      <c r="T87" s="74">
        <v>170</v>
      </c>
      <c r="U87" s="75">
        <v>96</v>
      </c>
      <c r="V87" s="153">
        <f>T87/AA87*AB87</f>
        <v>0.88541666666666663</v>
      </c>
      <c r="W87" s="76"/>
      <c r="X87" s="77">
        <f>W87*S87</f>
        <v>0</v>
      </c>
      <c r="Y87" s="78">
        <f>W87*T87</f>
        <v>0</v>
      </c>
      <c r="Z87" s="250"/>
      <c r="AA87" s="249">
        <f>U87</f>
        <v>96</v>
      </c>
      <c r="AB87" s="79">
        <f>0.75/K87</f>
        <v>0.5</v>
      </c>
      <c r="AC87" s="244" t="s">
        <v>936</v>
      </c>
      <c r="AD87" s="80"/>
    </row>
    <row r="88" spans="1:30" ht="15.75" customHeight="1" x14ac:dyDescent="0.2">
      <c r="A88" s="62" t="s">
        <v>117</v>
      </c>
      <c r="B88" s="63" t="s">
        <v>131</v>
      </c>
      <c r="C88" s="64" t="s">
        <v>119</v>
      </c>
      <c r="D88" s="65" t="s">
        <v>129</v>
      </c>
      <c r="E88" s="66" t="s">
        <v>154</v>
      </c>
      <c r="F88" s="67"/>
      <c r="G88" s="68" t="s">
        <v>155</v>
      </c>
      <c r="H88" s="69" t="s">
        <v>158</v>
      </c>
      <c r="I88" s="66" t="s">
        <v>136</v>
      </c>
      <c r="J88" s="70">
        <v>2019</v>
      </c>
      <c r="K88" s="71">
        <v>0.75</v>
      </c>
      <c r="L88" s="72">
        <v>1</v>
      </c>
      <c r="M88" s="241" t="s">
        <v>344</v>
      </c>
      <c r="N88" s="242"/>
      <c r="O88" s="243"/>
      <c r="P88" s="244" t="s">
        <v>443</v>
      </c>
      <c r="Q88" s="245" t="s">
        <v>744</v>
      </c>
      <c r="R88" s="84" t="s">
        <v>509</v>
      </c>
      <c r="S88" s="73">
        <v>70.833333333333343</v>
      </c>
      <c r="T88" s="74">
        <v>85</v>
      </c>
      <c r="U88" s="75" t="s">
        <v>514</v>
      </c>
      <c r="V88" s="153">
        <f>T88/AA88*AB88</f>
        <v>0.89473684210526316</v>
      </c>
      <c r="W88" s="76"/>
      <c r="X88" s="77">
        <f>W88*S88</f>
        <v>0</v>
      </c>
      <c r="Y88" s="78">
        <f>W88*T88</f>
        <v>0</v>
      </c>
      <c r="Z88" s="250"/>
      <c r="AA88" s="249" t="s">
        <v>1221</v>
      </c>
      <c r="AB88" s="79">
        <f>0.75/K88</f>
        <v>1</v>
      </c>
      <c r="AC88" s="244" t="s">
        <v>443</v>
      </c>
      <c r="AD88" s="80"/>
    </row>
    <row r="89" spans="1:30" ht="15.75" customHeight="1" x14ac:dyDescent="0.2">
      <c r="A89" s="62" t="s">
        <v>117</v>
      </c>
      <c r="B89" s="63" t="s">
        <v>118</v>
      </c>
      <c r="C89" s="64" t="s">
        <v>119</v>
      </c>
      <c r="D89" s="65" t="s">
        <v>257</v>
      </c>
      <c r="E89" s="66" t="s">
        <v>268</v>
      </c>
      <c r="F89" s="67"/>
      <c r="G89" s="68" t="s">
        <v>269</v>
      </c>
      <c r="H89" s="69" t="s">
        <v>270</v>
      </c>
      <c r="I89" s="66" t="s">
        <v>260</v>
      </c>
      <c r="J89" s="70">
        <v>2017</v>
      </c>
      <c r="K89" s="71">
        <v>1.5</v>
      </c>
      <c r="L89" s="72">
        <v>6</v>
      </c>
      <c r="M89" s="241" t="s">
        <v>344</v>
      </c>
      <c r="N89" s="242"/>
      <c r="O89" s="243"/>
      <c r="P89" s="244" t="s">
        <v>455</v>
      </c>
      <c r="Q89" s="245" t="s">
        <v>896</v>
      </c>
      <c r="R89" s="84" t="s">
        <v>509</v>
      </c>
      <c r="S89" s="73">
        <v>141.66666666666669</v>
      </c>
      <c r="T89" s="74">
        <v>170</v>
      </c>
      <c r="U89" s="75">
        <v>95</v>
      </c>
      <c r="V89" s="153">
        <f>T89/AA89*AB89</f>
        <v>0.89473684210526316</v>
      </c>
      <c r="W89" s="76"/>
      <c r="X89" s="77">
        <f>W89*S89</f>
        <v>0</v>
      </c>
      <c r="Y89" s="78">
        <f>W89*T89</f>
        <v>0</v>
      </c>
      <c r="Z89" s="250"/>
      <c r="AA89" s="249">
        <f>U89</f>
        <v>95</v>
      </c>
      <c r="AB89" s="79">
        <f>0.75/K89</f>
        <v>0.5</v>
      </c>
      <c r="AC89" s="244" t="s">
        <v>455</v>
      </c>
      <c r="AD89" s="80"/>
    </row>
    <row r="90" spans="1:30" ht="15.75" customHeight="1" x14ac:dyDescent="0.2">
      <c r="A90" s="62" t="s">
        <v>117</v>
      </c>
      <c r="B90" s="63" t="s">
        <v>131</v>
      </c>
      <c r="C90" s="64" t="s">
        <v>119</v>
      </c>
      <c r="D90" s="65" t="s">
        <v>257</v>
      </c>
      <c r="E90" s="66" t="s">
        <v>273</v>
      </c>
      <c r="F90" s="67"/>
      <c r="G90" s="68" t="s">
        <v>278</v>
      </c>
      <c r="H90" s="69" t="s">
        <v>656</v>
      </c>
      <c r="I90" s="66" t="s">
        <v>277</v>
      </c>
      <c r="J90" s="70">
        <v>2019</v>
      </c>
      <c r="K90" s="71">
        <v>0.75</v>
      </c>
      <c r="L90" s="72">
        <v>24</v>
      </c>
      <c r="M90" s="241" t="s">
        <v>344</v>
      </c>
      <c r="N90" s="242"/>
      <c r="O90" s="243"/>
      <c r="P90" s="244" t="s">
        <v>425</v>
      </c>
      <c r="Q90" s="245" t="s">
        <v>908</v>
      </c>
      <c r="R90" s="84" t="s">
        <v>509</v>
      </c>
      <c r="S90" s="73">
        <v>70.833333333333343</v>
      </c>
      <c r="T90" s="74">
        <v>85</v>
      </c>
      <c r="U90" s="75" t="s">
        <v>510</v>
      </c>
      <c r="V90" s="153">
        <f>T90/AA90*AB90</f>
        <v>0.89473684210526316</v>
      </c>
      <c r="W90" s="76"/>
      <c r="X90" s="77">
        <f>W90*S90</f>
        <v>0</v>
      </c>
      <c r="Y90" s="78">
        <f>W90*T90</f>
        <v>0</v>
      </c>
      <c r="Z90" s="250"/>
      <c r="AA90" s="249" t="s">
        <v>1221</v>
      </c>
      <c r="AB90" s="79">
        <f>0.75/K90</f>
        <v>1</v>
      </c>
      <c r="AC90" s="244" t="s">
        <v>425</v>
      </c>
      <c r="AD90" s="80"/>
    </row>
    <row r="91" spans="1:30" ht="15.75" customHeight="1" x14ac:dyDescent="0.2">
      <c r="A91" s="62" t="s">
        <v>117</v>
      </c>
      <c r="B91" s="63" t="s">
        <v>131</v>
      </c>
      <c r="C91" s="64" t="s">
        <v>132</v>
      </c>
      <c r="D91" s="65" t="s">
        <v>257</v>
      </c>
      <c r="E91" s="66" t="s">
        <v>271</v>
      </c>
      <c r="F91" s="67"/>
      <c r="G91" s="68" t="s">
        <v>272</v>
      </c>
      <c r="H91" s="69" t="s">
        <v>1051</v>
      </c>
      <c r="I91" s="66" t="s">
        <v>126</v>
      </c>
      <c r="J91" s="70">
        <v>2007</v>
      </c>
      <c r="K91" s="71">
        <v>0.375</v>
      </c>
      <c r="L91" s="72">
        <v>3</v>
      </c>
      <c r="M91" s="241" t="s">
        <v>344</v>
      </c>
      <c r="N91" s="242"/>
      <c r="O91" s="243"/>
      <c r="P91" s="244" t="s">
        <v>1164</v>
      </c>
      <c r="Q91" s="245" t="s">
        <v>1174</v>
      </c>
      <c r="R91" s="84" t="s">
        <v>509</v>
      </c>
      <c r="S91" s="73">
        <v>37.5</v>
      </c>
      <c r="T91" s="74">
        <v>45</v>
      </c>
      <c r="U91" s="75">
        <v>98</v>
      </c>
      <c r="V91" s="153">
        <f>T91/AA91*AB91</f>
        <v>0.91836734693877553</v>
      </c>
      <c r="W91" s="76"/>
      <c r="X91" s="77">
        <f>W91*S91</f>
        <v>0</v>
      </c>
      <c r="Y91" s="78">
        <f>W91*T91</f>
        <v>0</v>
      </c>
      <c r="Z91" s="250"/>
      <c r="AA91" s="249">
        <f>U91</f>
        <v>98</v>
      </c>
      <c r="AB91" s="79">
        <f>0.75/K91</f>
        <v>2</v>
      </c>
      <c r="AC91" s="244" t="s">
        <v>1164</v>
      </c>
      <c r="AD91" s="80"/>
    </row>
    <row r="92" spans="1:30" ht="15.75" customHeight="1" x14ac:dyDescent="0.2">
      <c r="A92" s="62" t="s">
        <v>117</v>
      </c>
      <c r="B92" s="63" t="s">
        <v>131</v>
      </c>
      <c r="C92" s="64" t="s">
        <v>132</v>
      </c>
      <c r="D92" s="65" t="s">
        <v>129</v>
      </c>
      <c r="E92" s="66" t="s">
        <v>133</v>
      </c>
      <c r="F92" s="67"/>
      <c r="G92" s="68" t="s">
        <v>137</v>
      </c>
      <c r="H92" s="69" t="s">
        <v>138</v>
      </c>
      <c r="I92" s="66" t="s">
        <v>136</v>
      </c>
      <c r="J92" s="70">
        <v>2018</v>
      </c>
      <c r="K92" s="71">
        <v>1.5</v>
      </c>
      <c r="L92" s="72">
        <v>2</v>
      </c>
      <c r="M92" s="241" t="s">
        <v>344</v>
      </c>
      <c r="N92" s="242"/>
      <c r="O92" s="243"/>
      <c r="P92" s="244" t="s">
        <v>704</v>
      </c>
      <c r="Q92" s="245" t="s">
        <v>357</v>
      </c>
      <c r="R92" s="84" t="s">
        <v>509</v>
      </c>
      <c r="S92" s="73">
        <v>150</v>
      </c>
      <c r="T92" s="74">
        <v>180</v>
      </c>
      <c r="U92" s="75">
        <v>97</v>
      </c>
      <c r="V92" s="153">
        <f>T92/AA92*AB92</f>
        <v>0.92783505154639179</v>
      </c>
      <c r="W92" s="76"/>
      <c r="X92" s="77">
        <f>W92*S92</f>
        <v>0</v>
      </c>
      <c r="Y92" s="78">
        <f>W92*T92</f>
        <v>0</v>
      </c>
      <c r="Z92" s="250"/>
      <c r="AA92" s="249">
        <f>U92</f>
        <v>97</v>
      </c>
      <c r="AB92" s="79">
        <f>0.75/K92</f>
        <v>0.5</v>
      </c>
      <c r="AC92" s="244" t="s">
        <v>704</v>
      </c>
      <c r="AD92" s="80"/>
    </row>
    <row r="93" spans="1:30" ht="15.75" customHeight="1" x14ac:dyDescent="0.2">
      <c r="A93" s="62" t="s">
        <v>117</v>
      </c>
      <c r="B93" s="63" t="s">
        <v>118</v>
      </c>
      <c r="C93" s="64" t="s">
        <v>119</v>
      </c>
      <c r="D93" s="65" t="s">
        <v>120</v>
      </c>
      <c r="E93" s="66"/>
      <c r="F93" s="67"/>
      <c r="G93" s="68" t="s">
        <v>530</v>
      </c>
      <c r="H93" s="69" t="s">
        <v>531</v>
      </c>
      <c r="I93" s="66" t="s">
        <v>128</v>
      </c>
      <c r="J93" s="70">
        <v>2002</v>
      </c>
      <c r="K93" s="71">
        <v>0.75</v>
      </c>
      <c r="L93" s="72">
        <v>1</v>
      </c>
      <c r="M93" s="241" t="s">
        <v>344</v>
      </c>
      <c r="N93" s="242"/>
      <c r="O93" s="243"/>
      <c r="P93" s="244" t="s">
        <v>697</v>
      </c>
      <c r="Q93" s="245" t="s">
        <v>698</v>
      </c>
      <c r="R93" s="84" t="s">
        <v>508</v>
      </c>
      <c r="S93" s="73">
        <v>75</v>
      </c>
      <c r="T93" s="74">
        <v>90</v>
      </c>
      <c r="U93" s="75">
        <v>96</v>
      </c>
      <c r="V93" s="153">
        <f>T93/AA93*AB93</f>
        <v>0.9375</v>
      </c>
      <c r="W93" s="76"/>
      <c r="X93" s="77">
        <f>W93*S93</f>
        <v>0</v>
      </c>
      <c r="Y93" s="78">
        <f>W93*T93</f>
        <v>0</v>
      </c>
      <c r="Z93" s="250"/>
      <c r="AA93" s="249">
        <f>U93</f>
        <v>96</v>
      </c>
      <c r="AB93" s="79">
        <f>0.75/K93</f>
        <v>1</v>
      </c>
      <c r="AC93" s="244" t="s">
        <v>697</v>
      </c>
      <c r="AD93" s="80"/>
    </row>
    <row r="94" spans="1:30" ht="15.75" customHeight="1" x14ac:dyDescent="0.2">
      <c r="A94" s="62" t="s">
        <v>117</v>
      </c>
      <c r="B94" s="63" t="s">
        <v>131</v>
      </c>
      <c r="C94" s="64" t="s">
        <v>119</v>
      </c>
      <c r="D94" s="65" t="s">
        <v>129</v>
      </c>
      <c r="E94" s="66" t="s">
        <v>154</v>
      </c>
      <c r="F94" s="67"/>
      <c r="G94" s="68" t="s">
        <v>155</v>
      </c>
      <c r="H94" s="69" t="s">
        <v>156</v>
      </c>
      <c r="I94" s="66" t="s">
        <v>136</v>
      </c>
      <c r="J94" s="70">
        <v>2020</v>
      </c>
      <c r="K94" s="71">
        <v>1.5</v>
      </c>
      <c r="L94" s="72">
        <v>3</v>
      </c>
      <c r="M94" s="241" t="s">
        <v>344</v>
      </c>
      <c r="N94" s="242"/>
      <c r="O94" s="243"/>
      <c r="P94" s="244" t="s">
        <v>461</v>
      </c>
      <c r="Q94" s="245" t="s">
        <v>375</v>
      </c>
      <c r="R94" s="84" t="s">
        <v>508</v>
      </c>
      <c r="S94" s="73">
        <v>150</v>
      </c>
      <c r="T94" s="74">
        <v>180</v>
      </c>
      <c r="U94" s="75">
        <v>96</v>
      </c>
      <c r="V94" s="153">
        <f>T94/AA94*AB94</f>
        <v>0.9375</v>
      </c>
      <c r="W94" s="76"/>
      <c r="X94" s="77">
        <f>W94*S94</f>
        <v>0</v>
      </c>
      <c r="Y94" s="78">
        <f>W94*T94</f>
        <v>0</v>
      </c>
      <c r="Z94" s="250"/>
      <c r="AA94" s="249">
        <f>U94</f>
        <v>96</v>
      </c>
      <c r="AB94" s="79">
        <f>0.75/K94</f>
        <v>0.5</v>
      </c>
      <c r="AC94" s="244" t="s">
        <v>461</v>
      </c>
      <c r="AD94" s="80"/>
    </row>
    <row r="95" spans="1:30" ht="15.75" customHeight="1" x14ac:dyDescent="0.2">
      <c r="A95" s="62" t="s">
        <v>117</v>
      </c>
      <c r="B95" s="63" t="s">
        <v>131</v>
      </c>
      <c r="C95" s="64" t="s">
        <v>119</v>
      </c>
      <c r="D95" s="65" t="s">
        <v>129</v>
      </c>
      <c r="E95" s="66" t="s">
        <v>154</v>
      </c>
      <c r="F95" s="67"/>
      <c r="G95" s="68" t="s">
        <v>155</v>
      </c>
      <c r="H95" s="69" t="s">
        <v>158</v>
      </c>
      <c r="I95" s="66" t="s">
        <v>136</v>
      </c>
      <c r="J95" s="70">
        <v>2018</v>
      </c>
      <c r="K95" s="71">
        <v>0.75</v>
      </c>
      <c r="L95" s="72">
        <v>24</v>
      </c>
      <c r="M95" s="241" t="s">
        <v>344</v>
      </c>
      <c r="N95" s="242"/>
      <c r="O95" s="243"/>
      <c r="P95" s="244" t="s">
        <v>741</v>
      </c>
      <c r="Q95" s="245" t="s">
        <v>742</v>
      </c>
      <c r="R95" s="84" t="s">
        <v>509</v>
      </c>
      <c r="S95" s="73">
        <v>75</v>
      </c>
      <c r="T95" s="74">
        <v>90</v>
      </c>
      <c r="U95" s="75">
        <v>96</v>
      </c>
      <c r="V95" s="153">
        <f>T95/AA95*AB95</f>
        <v>0.9375</v>
      </c>
      <c r="W95" s="76"/>
      <c r="X95" s="77">
        <f>W95*S95</f>
        <v>0</v>
      </c>
      <c r="Y95" s="78">
        <f>W95*T95</f>
        <v>0</v>
      </c>
      <c r="Z95" s="250"/>
      <c r="AA95" s="249">
        <f>U95</f>
        <v>96</v>
      </c>
      <c r="AB95" s="79">
        <f>0.75/K95</f>
        <v>1</v>
      </c>
      <c r="AC95" s="244" t="s">
        <v>741</v>
      </c>
      <c r="AD95" s="80"/>
    </row>
    <row r="96" spans="1:30" ht="15.75" customHeight="1" x14ac:dyDescent="0.2">
      <c r="A96" s="62" t="s">
        <v>117</v>
      </c>
      <c r="B96" s="63" t="s">
        <v>131</v>
      </c>
      <c r="C96" s="64" t="s">
        <v>119</v>
      </c>
      <c r="D96" s="65" t="s">
        <v>129</v>
      </c>
      <c r="E96" s="66" t="s">
        <v>154</v>
      </c>
      <c r="F96" s="67"/>
      <c r="G96" s="68" t="s">
        <v>155</v>
      </c>
      <c r="H96" s="69" t="s">
        <v>156</v>
      </c>
      <c r="I96" s="66" t="s">
        <v>136</v>
      </c>
      <c r="J96" s="70">
        <v>2018</v>
      </c>
      <c r="K96" s="71">
        <v>0.75</v>
      </c>
      <c r="L96" s="72">
        <v>24</v>
      </c>
      <c r="M96" s="241" t="s">
        <v>344</v>
      </c>
      <c r="N96" s="242"/>
      <c r="O96" s="243"/>
      <c r="P96" s="244" t="s">
        <v>460</v>
      </c>
      <c r="Q96" s="245" t="s">
        <v>733</v>
      </c>
      <c r="R96" s="84" t="s">
        <v>509</v>
      </c>
      <c r="S96" s="73">
        <v>75</v>
      </c>
      <c r="T96" s="74">
        <v>90</v>
      </c>
      <c r="U96" s="75">
        <v>95</v>
      </c>
      <c r="V96" s="153">
        <f>T96/AA96*AB96</f>
        <v>0.94736842105263153</v>
      </c>
      <c r="W96" s="76"/>
      <c r="X96" s="77">
        <f>W96*S96</f>
        <v>0</v>
      </c>
      <c r="Y96" s="78">
        <f>W96*T96</f>
        <v>0</v>
      </c>
      <c r="Z96" s="250"/>
      <c r="AA96" s="249">
        <f>U96</f>
        <v>95</v>
      </c>
      <c r="AB96" s="79">
        <f>0.75/K96</f>
        <v>1</v>
      </c>
      <c r="AC96" s="244" t="s">
        <v>460</v>
      </c>
      <c r="AD96" s="80"/>
    </row>
    <row r="97" spans="1:30" ht="15.75" customHeight="1" x14ac:dyDescent="0.2">
      <c r="A97" s="62" t="s">
        <v>117</v>
      </c>
      <c r="B97" s="63" t="s">
        <v>131</v>
      </c>
      <c r="C97" s="64" t="s">
        <v>119</v>
      </c>
      <c r="D97" s="65" t="s">
        <v>129</v>
      </c>
      <c r="E97" s="66" t="s">
        <v>154</v>
      </c>
      <c r="F97" s="67"/>
      <c r="G97" s="68" t="s">
        <v>155</v>
      </c>
      <c r="H97" s="69" t="s">
        <v>156</v>
      </c>
      <c r="I97" s="66" t="s">
        <v>136</v>
      </c>
      <c r="J97" s="70">
        <v>2018</v>
      </c>
      <c r="K97" s="71">
        <v>1.5</v>
      </c>
      <c r="L97" s="72">
        <v>3</v>
      </c>
      <c r="M97" s="241" t="s">
        <v>344</v>
      </c>
      <c r="N97" s="242"/>
      <c r="O97" s="243"/>
      <c r="P97" s="244" t="s">
        <v>732</v>
      </c>
      <c r="Q97" s="245" t="s">
        <v>374</v>
      </c>
      <c r="R97" s="84" t="s">
        <v>508</v>
      </c>
      <c r="S97" s="73">
        <v>150</v>
      </c>
      <c r="T97" s="74">
        <v>180</v>
      </c>
      <c r="U97" s="75">
        <v>95</v>
      </c>
      <c r="V97" s="153">
        <f>T97/AA97*AB97</f>
        <v>0.94736842105263153</v>
      </c>
      <c r="W97" s="76"/>
      <c r="X97" s="77">
        <f>W97*S97</f>
        <v>0</v>
      </c>
      <c r="Y97" s="78">
        <f>W97*T97</f>
        <v>0</v>
      </c>
      <c r="Z97" s="250"/>
      <c r="AA97" s="249">
        <f>U97</f>
        <v>95</v>
      </c>
      <c r="AB97" s="79">
        <f>0.75/K97</f>
        <v>0.5</v>
      </c>
      <c r="AC97" s="244" t="s">
        <v>732</v>
      </c>
      <c r="AD97" s="80"/>
    </row>
    <row r="98" spans="1:30" ht="15.75" customHeight="1" x14ac:dyDescent="0.2">
      <c r="A98" s="62" t="s">
        <v>117</v>
      </c>
      <c r="B98" s="63" t="s">
        <v>131</v>
      </c>
      <c r="C98" s="64" t="s">
        <v>119</v>
      </c>
      <c r="D98" s="65" t="s">
        <v>129</v>
      </c>
      <c r="E98" s="66" t="s">
        <v>154</v>
      </c>
      <c r="F98" s="67"/>
      <c r="G98" s="68" t="s">
        <v>155</v>
      </c>
      <c r="H98" s="69" t="s">
        <v>158</v>
      </c>
      <c r="I98" s="66" t="s">
        <v>136</v>
      </c>
      <c r="J98" s="70">
        <v>2020</v>
      </c>
      <c r="K98" s="71">
        <v>1.5</v>
      </c>
      <c r="L98" s="72">
        <v>3</v>
      </c>
      <c r="M98" s="241" t="s">
        <v>344</v>
      </c>
      <c r="N98" s="242"/>
      <c r="O98" s="243"/>
      <c r="P98" s="244" t="s">
        <v>745</v>
      </c>
      <c r="Q98" s="245" t="s">
        <v>379</v>
      </c>
      <c r="R98" s="84" t="s">
        <v>508</v>
      </c>
      <c r="S98" s="73">
        <v>150</v>
      </c>
      <c r="T98" s="74">
        <v>180</v>
      </c>
      <c r="U98" s="75" t="s">
        <v>510</v>
      </c>
      <c r="V98" s="153">
        <f>T98/AA98*AB98</f>
        <v>0.94736842105263153</v>
      </c>
      <c r="W98" s="76"/>
      <c r="X98" s="77">
        <f>W98*S98</f>
        <v>0</v>
      </c>
      <c r="Y98" s="78">
        <f>W98*T98</f>
        <v>0</v>
      </c>
      <c r="Z98" s="250"/>
      <c r="AA98" s="249" t="s">
        <v>1221</v>
      </c>
      <c r="AB98" s="79">
        <f>0.75/K98</f>
        <v>0.5</v>
      </c>
      <c r="AC98" s="244" t="s">
        <v>745</v>
      </c>
      <c r="AD98" s="80"/>
    </row>
    <row r="99" spans="1:30" ht="15.75" customHeight="1" x14ac:dyDescent="0.2">
      <c r="A99" s="62" t="s">
        <v>117</v>
      </c>
      <c r="B99" s="63" t="s">
        <v>118</v>
      </c>
      <c r="C99" s="64" t="s">
        <v>119</v>
      </c>
      <c r="D99" s="65" t="s">
        <v>257</v>
      </c>
      <c r="E99" s="66" t="s">
        <v>268</v>
      </c>
      <c r="F99" s="67"/>
      <c r="G99" s="68" t="s">
        <v>269</v>
      </c>
      <c r="H99" s="69" t="s">
        <v>654</v>
      </c>
      <c r="I99" s="66" t="s">
        <v>260</v>
      </c>
      <c r="J99" s="70">
        <v>2015</v>
      </c>
      <c r="K99" s="71">
        <v>0.75</v>
      </c>
      <c r="L99" s="72">
        <v>9</v>
      </c>
      <c r="M99" s="241" t="s">
        <v>344</v>
      </c>
      <c r="N99" s="242"/>
      <c r="O99" s="243"/>
      <c r="P99" s="244" t="s">
        <v>454</v>
      </c>
      <c r="Q99" s="245" t="s">
        <v>900</v>
      </c>
      <c r="R99" s="84" t="s">
        <v>509</v>
      </c>
      <c r="S99" s="73">
        <v>75</v>
      </c>
      <c r="T99" s="74">
        <v>90</v>
      </c>
      <c r="U99" s="75">
        <v>95</v>
      </c>
      <c r="V99" s="153">
        <f>T99/AA99*AB99</f>
        <v>0.94736842105263153</v>
      </c>
      <c r="W99" s="76"/>
      <c r="X99" s="77">
        <f>W99*S99</f>
        <v>0</v>
      </c>
      <c r="Y99" s="78">
        <f>W99*T99</f>
        <v>0</v>
      </c>
      <c r="Z99" s="250"/>
      <c r="AA99" s="249">
        <f>U99</f>
        <v>95</v>
      </c>
      <c r="AB99" s="79">
        <f>0.75/K99</f>
        <v>1</v>
      </c>
      <c r="AC99" s="244" t="s">
        <v>454</v>
      </c>
      <c r="AD99" s="80"/>
    </row>
    <row r="100" spans="1:30" ht="15.75" customHeight="1" x14ac:dyDescent="0.2">
      <c r="A100" s="62" t="s">
        <v>117</v>
      </c>
      <c r="B100" s="63" t="s">
        <v>131</v>
      </c>
      <c r="C100" s="64" t="s">
        <v>119</v>
      </c>
      <c r="D100" s="65" t="s">
        <v>129</v>
      </c>
      <c r="E100" s="66" t="s">
        <v>141</v>
      </c>
      <c r="F100" s="67"/>
      <c r="G100" s="68" t="s">
        <v>142</v>
      </c>
      <c r="H100" s="69" t="s">
        <v>143</v>
      </c>
      <c r="I100" s="66" t="s">
        <v>136</v>
      </c>
      <c r="J100" s="70">
        <v>2019</v>
      </c>
      <c r="K100" s="71">
        <v>1.5</v>
      </c>
      <c r="L100" s="72">
        <v>2</v>
      </c>
      <c r="M100" s="241" t="s">
        <v>344</v>
      </c>
      <c r="N100" s="242"/>
      <c r="O100" s="243"/>
      <c r="P100" s="244" t="s">
        <v>706</v>
      </c>
      <c r="Q100" s="245" t="s">
        <v>360</v>
      </c>
      <c r="R100" s="84" t="s">
        <v>508</v>
      </c>
      <c r="S100" s="73">
        <v>158.33333333333334</v>
      </c>
      <c r="T100" s="74">
        <v>190</v>
      </c>
      <c r="U100" s="75" t="s">
        <v>978</v>
      </c>
      <c r="V100" s="153">
        <f>T100/AA100*AB100</f>
        <v>0.98958333333333337</v>
      </c>
      <c r="W100" s="76"/>
      <c r="X100" s="77">
        <f>W100*S100</f>
        <v>0</v>
      </c>
      <c r="Y100" s="78">
        <f>W100*T100</f>
        <v>0</v>
      </c>
      <c r="Z100" s="250"/>
      <c r="AA100" s="249" t="s">
        <v>1223</v>
      </c>
      <c r="AB100" s="79">
        <f>0.75/K100</f>
        <v>0.5</v>
      </c>
      <c r="AC100" s="244" t="s">
        <v>706</v>
      </c>
      <c r="AD100" s="80"/>
    </row>
    <row r="101" spans="1:30" ht="15.75" customHeight="1" x14ac:dyDescent="0.2">
      <c r="A101" s="62" t="s">
        <v>117</v>
      </c>
      <c r="B101" s="63" t="s">
        <v>118</v>
      </c>
      <c r="C101" s="64" t="s">
        <v>119</v>
      </c>
      <c r="D101" s="65" t="s">
        <v>257</v>
      </c>
      <c r="E101" s="66" t="s">
        <v>268</v>
      </c>
      <c r="F101" s="67"/>
      <c r="G101" s="68" t="s">
        <v>269</v>
      </c>
      <c r="H101" s="69" t="s">
        <v>270</v>
      </c>
      <c r="I101" s="66" t="s">
        <v>260</v>
      </c>
      <c r="J101" s="70">
        <v>2015</v>
      </c>
      <c r="K101" s="71">
        <v>1.5</v>
      </c>
      <c r="L101" s="72">
        <v>20</v>
      </c>
      <c r="M101" s="241" t="s">
        <v>344</v>
      </c>
      <c r="N101" s="242"/>
      <c r="O101" s="243"/>
      <c r="P101" s="244" t="s">
        <v>454</v>
      </c>
      <c r="Q101" s="245" t="s">
        <v>894</v>
      </c>
      <c r="R101" s="84" t="s">
        <v>509</v>
      </c>
      <c r="S101" s="73">
        <v>158.33333333333334</v>
      </c>
      <c r="T101" s="74">
        <v>190</v>
      </c>
      <c r="U101" s="75">
        <v>96</v>
      </c>
      <c r="V101" s="153">
        <f>T101/AA101*AB101</f>
        <v>0.98958333333333337</v>
      </c>
      <c r="W101" s="76"/>
      <c r="X101" s="77">
        <f>W101*S101</f>
        <v>0</v>
      </c>
      <c r="Y101" s="78">
        <f>W101*T101</f>
        <v>0</v>
      </c>
      <c r="Z101" s="250"/>
      <c r="AA101" s="249">
        <f>U101</f>
        <v>96</v>
      </c>
      <c r="AB101" s="79">
        <f>0.75/K101</f>
        <v>0.5</v>
      </c>
      <c r="AC101" s="244" t="s">
        <v>454</v>
      </c>
      <c r="AD101" s="80"/>
    </row>
    <row r="102" spans="1:30" ht="15.75" customHeight="1" x14ac:dyDescent="0.2">
      <c r="A102" s="62" t="s">
        <v>117</v>
      </c>
      <c r="B102" s="63" t="s">
        <v>131</v>
      </c>
      <c r="C102" s="64" t="s">
        <v>119</v>
      </c>
      <c r="D102" s="65" t="s">
        <v>257</v>
      </c>
      <c r="E102" s="66" t="s">
        <v>273</v>
      </c>
      <c r="F102" s="67"/>
      <c r="G102" s="68" t="s">
        <v>274</v>
      </c>
      <c r="H102" s="69" t="s">
        <v>655</v>
      </c>
      <c r="I102" s="66" t="s">
        <v>277</v>
      </c>
      <c r="J102" s="70">
        <v>2016</v>
      </c>
      <c r="K102" s="71">
        <v>0.75</v>
      </c>
      <c r="L102" s="72">
        <v>24</v>
      </c>
      <c r="M102" s="241" t="s">
        <v>344</v>
      </c>
      <c r="N102" s="242"/>
      <c r="O102" s="243"/>
      <c r="P102" s="244" t="s">
        <v>903</v>
      </c>
      <c r="Q102" s="245" t="s">
        <v>904</v>
      </c>
      <c r="R102" s="84" t="s">
        <v>509</v>
      </c>
      <c r="S102" s="73">
        <v>79.166666666666671</v>
      </c>
      <c r="T102" s="74">
        <v>95</v>
      </c>
      <c r="U102" s="75">
        <v>96</v>
      </c>
      <c r="V102" s="153">
        <f>T102/AA102*AB102</f>
        <v>0.98958333333333337</v>
      </c>
      <c r="W102" s="76"/>
      <c r="X102" s="77">
        <f>W102*S102</f>
        <v>0</v>
      </c>
      <c r="Y102" s="78">
        <f>W102*T102</f>
        <v>0</v>
      </c>
      <c r="Z102" s="250"/>
      <c r="AA102" s="249">
        <f>U102</f>
        <v>96</v>
      </c>
      <c r="AB102" s="79">
        <f>0.75/K102</f>
        <v>1</v>
      </c>
      <c r="AC102" s="244" t="s">
        <v>903</v>
      </c>
      <c r="AD102" s="80"/>
    </row>
    <row r="103" spans="1:30" ht="15.75" customHeight="1" x14ac:dyDescent="0.2">
      <c r="A103" s="62" t="s">
        <v>117</v>
      </c>
      <c r="B103" s="63" t="s">
        <v>131</v>
      </c>
      <c r="C103" s="64" t="s">
        <v>119</v>
      </c>
      <c r="D103" s="65" t="s">
        <v>257</v>
      </c>
      <c r="E103" s="66" t="s">
        <v>273</v>
      </c>
      <c r="F103" s="67"/>
      <c r="G103" s="68" t="s">
        <v>280</v>
      </c>
      <c r="H103" s="69" t="s">
        <v>660</v>
      </c>
      <c r="I103" s="66" t="s">
        <v>277</v>
      </c>
      <c r="J103" s="70">
        <v>2017</v>
      </c>
      <c r="K103" s="71">
        <v>0.75</v>
      </c>
      <c r="L103" s="72">
        <v>17</v>
      </c>
      <c r="M103" s="241" t="s">
        <v>344</v>
      </c>
      <c r="N103" s="242"/>
      <c r="O103" s="243"/>
      <c r="P103" s="244" t="s">
        <v>915</v>
      </c>
      <c r="Q103" s="245" t="s">
        <v>925</v>
      </c>
      <c r="R103" s="84" t="s">
        <v>509</v>
      </c>
      <c r="S103" s="73">
        <v>79.166666666666671</v>
      </c>
      <c r="T103" s="74">
        <v>95</v>
      </c>
      <c r="U103" s="75" t="s">
        <v>512</v>
      </c>
      <c r="V103" s="153">
        <f>T103/AA103*AB103</f>
        <v>0.98958333333333337</v>
      </c>
      <c r="W103" s="76"/>
      <c r="X103" s="77">
        <f>W103*S103</f>
        <v>0</v>
      </c>
      <c r="Y103" s="78">
        <f>W103*T103</f>
        <v>0</v>
      </c>
      <c r="Z103" s="250"/>
      <c r="AA103" s="249" t="s">
        <v>1223</v>
      </c>
      <c r="AB103" s="79">
        <f>0.75/K103</f>
        <v>1</v>
      </c>
      <c r="AC103" s="244" t="s">
        <v>915</v>
      </c>
      <c r="AD103" s="80"/>
    </row>
    <row r="104" spans="1:30" ht="15.75" customHeight="1" x14ac:dyDescent="0.2">
      <c r="A104" s="62" t="s">
        <v>117</v>
      </c>
      <c r="B104" s="63" t="s">
        <v>131</v>
      </c>
      <c r="C104" s="64" t="s">
        <v>119</v>
      </c>
      <c r="D104" s="65" t="s">
        <v>129</v>
      </c>
      <c r="E104" s="66" t="s">
        <v>154</v>
      </c>
      <c r="F104" s="67"/>
      <c r="G104" s="68" t="s">
        <v>155</v>
      </c>
      <c r="H104" s="69" t="s">
        <v>158</v>
      </c>
      <c r="I104" s="66" t="s">
        <v>136</v>
      </c>
      <c r="J104" s="70">
        <v>2019</v>
      </c>
      <c r="K104" s="71">
        <v>1.5</v>
      </c>
      <c r="L104" s="72">
        <v>2</v>
      </c>
      <c r="M104" s="241" t="s">
        <v>344</v>
      </c>
      <c r="N104" s="242"/>
      <c r="O104" s="243"/>
      <c r="P104" s="244" t="s">
        <v>743</v>
      </c>
      <c r="Q104" s="245" t="s">
        <v>378</v>
      </c>
      <c r="R104" s="84" t="s">
        <v>508</v>
      </c>
      <c r="S104" s="73">
        <v>158.33333333333334</v>
      </c>
      <c r="T104" s="74">
        <v>190</v>
      </c>
      <c r="U104" s="75" t="s">
        <v>514</v>
      </c>
      <c r="V104" s="153">
        <f>T104/AA104*AB104</f>
        <v>1</v>
      </c>
      <c r="W104" s="76"/>
      <c r="X104" s="77">
        <f>W104*S104</f>
        <v>0</v>
      </c>
      <c r="Y104" s="78">
        <f>W104*T104</f>
        <v>0</v>
      </c>
      <c r="Z104" s="250"/>
      <c r="AA104" s="249" t="s">
        <v>1221</v>
      </c>
      <c r="AB104" s="79">
        <f>0.75/K104</f>
        <v>0.5</v>
      </c>
      <c r="AC104" s="244" t="s">
        <v>743</v>
      </c>
      <c r="AD104" s="80"/>
    </row>
    <row r="105" spans="1:30" ht="15.75" customHeight="1" x14ac:dyDescent="0.2">
      <c r="A105" s="62" t="s">
        <v>117</v>
      </c>
      <c r="B105" s="63" t="s">
        <v>118</v>
      </c>
      <c r="C105" s="64" t="s">
        <v>119</v>
      </c>
      <c r="D105" s="65" t="s">
        <v>162</v>
      </c>
      <c r="E105" s="66" t="s">
        <v>206</v>
      </c>
      <c r="F105" s="67" t="s">
        <v>207</v>
      </c>
      <c r="G105" s="68" t="s">
        <v>608</v>
      </c>
      <c r="H105" s="69" t="s">
        <v>609</v>
      </c>
      <c r="I105" s="66" t="s">
        <v>126</v>
      </c>
      <c r="J105" s="70">
        <v>2007</v>
      </c>
      <c r="K105" s="71">
        <v>0.75</v>
      </c>
      <c r="L105" s="72">
        <v>2</v>
      </c>
      <c r="M105" s="241" t="s">
        <v>344</v>
      </c>
      <c r="N105" s="242"/>
      <c r="O105" s="243"/>
      <c r="P105" s="244" t="s">
        <v>718</v>
      </c>
      <c r="Q105" s="245" t="s">
        <v>838</v>
      </c>
      <c r="R105" s="84" t="s">
        <v>509</v>
      </c>
      <c r="S105" s="73">
        <v>83.333333333333343</v>
      </c>
      <c r="T105" s="74">
        <v>100</v>
      </c>
      <c r="U105" s="75">
        <v>99</v>
      </c>
      <c r="V105" s="153">
        <f>T105/AA105*AB105</f>
        <v>1.0101010101010102</v>
      </c>
      <c r="W105" s="76"/>
      <c r="X105" s="77">
        <f>W105*S105</f>
        <v>0</v>
      </c>
      <c r="Y105" s="78">
        <f>W105*T105</f>
        <v>0</v>
      </c>
      <c r="Z105" s="250"/>
      <c r="AA105" s="249">
        <f>U105</f>
        <v>99</v>
      </c>
      <c r="AB105" s="79">
        <f>0.75/K105</f>
        <v>1</v>
      </c>
      <c r="AC105" s="244" t="s">
        <v>718</v>
      </c>
      <c r="AD105" s="80"/>
    </row>
    <row r="106" spans="1:30" ht="15.75" customHeight="1" x14ac:dyDescent="0.2">
      <c r="A106" s="62" t="s">
        <v>117</v>
      </c>
      <c r="B106" s="63" t="s">
        <v>131</v>
      </c>
      <c r="C106" s="64" t="s">
        <v>132</v>
      </c>
      <c r="D106" s="65" t="s">
        <v>257</v>
      </c>
      <c r="E106" s="66" t="s">
        <v>271</v>
      </c>
      <c r="F106" s="67"/>
      <c r="G106" s="68" t="s">
        <v>272</v>
      </c>
      <c r="H106" s="69" t="s">
        <v>1062</v>
      </c>
      <c r="I106" s="66" t="s">
        <v>1060</v>
      </c>
      <c r="J106" s="70">
        <v>2007</v>
      </c>
      <c r="K106" s="71">
        <v>0.375</v>
      </c>
      <c r="L106" s="72">
        <v>4</v>
      </c>
      <c r="M106" s="241" t="s">
        <v>344</v>
      </c>
      <c r="N106" s="242"/>
      <c r="O106" s="243"/>
      <c r="P106" s="244" t="s">
        <v>1164</v>
      </c>
      <c r="Q106" s="245" t="s">
        <v>1182</v>
      </c>
      <c r="R106" s="84" t="s">
        <v>509</v>
      </c>
      <c r="S106" s="73">
        <v>41.666666666666671</v>
      </c>
      <c r="T106" s="74">
        <v>50</v>
      </c>
      <c r="U106" s="75">
        <v>98</v>
      </c>
      <c r="V106" s="153">
        <f>T106/AA106*AB106</f>
        <v>1.0204081632653061</v>
      </c>
      <c r="W106" s="76"/>
      <c r="X106" s="77">
        <f>W106*S106</f>
        <v>0</v>
      </c>
      <c r="Y106" s="78">
        <f>W106*T106</f>
        <v>0</v>
      </c>
      <c r="Z106" s="250"/>
      <c r="AA106" s="249">
        <f>U106</f>
        <v>98</v>
      </c>
      <c r="AB106" s="79">
        <f>0.75/K106</f>
        <v>2</v>
      </c>
      <c r="AC106" s="244" t="s">
        <v>1164</v>
      </c>
      <c r="AD106" s="80"/>
    </row>
    <row r="107" spans="1:30" ht="15.75" customHeight="1" x14ac:dyDescent="0.2">
      <c r="A107" s="62" t="s">
        <v>117</v>
      </c>
      <c r="B107" s="63" t="s">
        <v>131</v>
      </c>
      <c r="C107" s="64" t="s">
        <v>132</v>
      </c>
      <c r="D107" s="65" t="s">
        <v>129</v>
      </c>
      <c r="E107" s="66" t="s">
        <v>159</v>
      </c>
      <c r="F107" s="67"/>
      <c r="G107" s="68" t="s">
        <v>543</v>
      </c>
      <c r="H107" s="69" t="s">
        <v>545</v>
      </c>
      <c r="I107" s="66" t="s">
        <v>136</v>
      </c>
      <c r="J107" s="70">
        <v>2020</v>
      </c>
      <c r="K107" s="71">
        <v>0.75</v>
      </c>
      <c r="L107" s="72">
        <v>7</v>
      </c>
      <c r="M107" s="241" t="s">
        <v>344</v>
      </c>
      <c r="N107" s="242"/>
      <c r="O107" s="243"/>
      <c r="P107" s="248" t="s">
        <v>421</v>
      </c>
      <c r="Q107" s="245" t="s">
        <v>748</v>
      </c>
      <c r="R107" s="84" t="s">
        <v>509</v>
      </c>
      <c r="S107" s="73">
        <v>83.333333333333343</v>
      </c>
      <c r="T107" s="74">
        <v>100</v>
      </c>
      <c r="U107" s="75">
        <v>97</v>
      </c>
      <c r="V107" s="153">
        <f>T107/AA107*AB107</f>
        <v>1.0309278350515463</v>
      </c>
      <c r="W107" s="76"/>
      <c r="X107" s="77">
        <f>W107*S107</f>
        <v>0</v>
      </c>
      <c r="Y107" s="78">
        <f>W107*T107</f>
        <v>0</v>
      </c>
      <c r="Z107" s="250"/>
      <c r="AA107" s="249">
        <f>U107</f>
        <v>97</v>
      </c>
      <c r="AB107" s="79">
        <f>0.75/K107</f>
        <v>1</v>
      </c>
      <c r="AC107" s="248" t="s">
        <v>421</v>
      </c>
      <c r="AD107" s="80"/>
    </row>
    <row r="108" spans="1:30" ht="15.75" customHeight="1" x14ac:dyDescent="0.2">
      <c r="A108" s="62" t="s">
        <v>117</v>
      </c>
      <c r="B108" s="63" t="s">
        <v>131</v>
      </c>
      <c r="C108" s="64" t="s">
        <v>132</v>
      </c>
      <c r="D108" s="65" t="s">
        <v>257</v>
      </c>
      <c r="E108" s="66" t="s">
        <v>271</v>
      </c>
      <c r="F108" s="67"/>
      <c r="G108" s="68" t="s">
        <v>272</v>
      </c>
      <c r="H108" s="69" t="s">
        <v>1063</v>
      </c>
      <c r="I108" s="66" t="s">
        <v>1060</v>
      </c>
      <c r="J108" s="70">
        <v>2005</v>
      </c>
      <c r="K108" s="71">
        <v>0.375</v>
      </c>
      <c r="L108" s="72">
        <v>4</v>
      </c>
      <c r="M108" s="241" t="s">
        <v>344</v>
      </c>
      <c r="N108" s="242"/>
      <c r="O108" s="243"/>
      <c r="P108" s="244" t="s">
        <v>1164</v>
      </c>
      <c r="Q108" s="245" t="s">
        <v>1185</v>
      </c>
      <c r="R108" s="84" t="s">
        <v>509</v>
      </c>
      <c r="S108" s="73">
        <v>41.666666666666671</v>
      </c>
      <c r="T108" s="74">
        <v>50</v>
      </c>
      <c r="U108" s="75">
        <v>97</v>
      </c>
      <c r="V108" s="153">
        <f>T108/AA108*AB108</f>
        <v>1.0309278350515463</v>
      </c>
      <c r="W108" s="76"/>
      <c r="X108" s="77">
        <f>W108*S108</f>
        <v>0</v>
      </c>
      <c r="Y108" s="78">
        <f>W108*T108</f>
        <v>0</v>
      </c>
      <c r="Z108" s="250"/>
      <c r="AA108" s="249">
        <f>U108</f>
        <v>97</v>
      </c>
      <c r="AB108" s="79">
        <f>0.75/K108</f>
        <v>2</v>
      </c>
      <c r="AC108" s="244" t="s">
        <v>1164</v>
      </c>
      <c r="AD108" s="80"/>
    </row>
    <row r="109" spans="1:30" ht="15.75" customHeight="1" x14ac:dyDescent="0.2">
      <c r="A109" s="62" t="s">
        <v>117</v>
      </c>
      <c r="B109" s="63" t="s">
        <v>131</v>
      </c>
      <c r="C109" s="64" t="s">
        <v>132</v>
      </c>
      <c r="D109" s="65" t="s">
        <v>257</v>
      </c>
      <c r="E109" s="66" t="s">
        <v>271</v>
      </c>
      <c r="F109" s="67"/>
      <c r="G109" s="68" t="s">
        <v>272</v>
      </c>
      <c r="H109" s="69" t="s">
        <v>1063</v>
      </c>
      <c r="I109" s="66" t="s">
        <v>1060</v>
      </c>
      <c r="J109" s="70">
        <v>2005</v>
      </c>
      <c r="K109" s="71">
        <v>0.375</v>
      </c>
      <c r="L109" s="72">
        <v>1</v>
      </c>
      <c r="M109" s="241" t="s">
        <v>343</v>
      </c>
      <c r="N109" s="242"/>
      <c r="O109" s="243"/>
      <c r="P109" s="244" t="s">
        <v>905</v>
      </c>
      <c r="Q109" s="245" t="s">
        <v>1186</v>
      </c>
      <c r="R109" s="84" t="s">
        <v>509</v>
      </c>
      <c r="S109" s="73">
        <v>41.666666666666671</v>
      </c>
      <c r="T109" s="74">
        <v>50</v>
      </c>
      <c r="U109" s="75">
        <v>97</v>
      </c>
      <c r="V109" s="153">
        <f>T109/AA109*AB109</f>
        <v>1.0309278350515463</v>
      </c>
      <c r="W109" s="76"/>
      <c r="X109" s="77">
        <f>W109*S109</f>
        <v>0</v>
      </c>
      <c r="Y109" s="78">
        <f>W109*T109</f>
        <v>0</v>
      </c>
      <c r="Z109" s="250"/>
      <c r="AA109" s="249">
        <f>U109</f>
        <v>97</v>
      </c>
      <c r="AB109" s="79">
        <f>0.75/K109</f>
        <v>2</v>
      </c>
      <c r="AC109" s="244" t="s">
        <v>905</v>
      </c>
      <c r="AD109" s="80"/>
    </row>
    <row r="110" spans="1:30" ht="15.75" customHeight="1" x14ac:dyDescent="0.2">
      <c r="A110" s="62" t="s">
        <v>117</v>
      </c>
      <c r="B110" s="63" t="s">
        <v>118</v>
      </c>
      <c r="C110" s="64" t="s">
        <v>119</v>
      </c>
      <c r="D110" s="65" t="s">
        <v>129</v>
      </c>
      <c r="E110" s="66" t="s">
        <v>986</v>
      </c>
      <c r="F110" s="67"/>
      <c r="G110" s="68" t="s">
        <v>987</v>
      </c>
      <c r="H110" s="69" t="s">
        <v>985</v>
      </c>
      <c r="I110" s="66" t="s">
        <v>130</v>
      </c>
      <c r="J110" s="70">
        <v>2019</v>
      </c>
      <c r="K110" s="71">
        <v>0.75</v>
      </c>
      <c r="L110" s="72">
        <v>3</v>
      </c>
      <c r="M110" s="241" t="s">
        <v>344</v>
      </c>
      <c r="N110" s="242"/>
      <c r="O110" s="243"/>
      <c r="P110" s="244" t="s">
        <v>701</v>
      </c>
      <c r="Q110" s="245" t="s">
        <v>1083</v>
      </c>
      <c r="R110" s="84" t="s">
        <v>509</v>
      </c>
      <c r="S110" s="73">
        <v>83.333333333333343</v>
      </c>
      <c r="T110" s="74">
        <v>100</v>
      </c>
      <c r="U110" s="75">
        <v>96</v>
      </c>
      <c r="V110" s="153">
        <f>T110/AA110*AB110</f>
        <v>1.0416666666666667</v>
      </c>
      <c r="W110" s="76"/>
      <c r="X110" s="77">
        <f>W110*S110</f>
        <v>0</v>
      </c>
      <c r="Y110" s="78">
        <f>W110*T110</f>
        <v>0</v>
      </c>
      <c r="Z110" s="250"/>
      <c r="AA110" s="249">
        <f>U110</f>
        <v>96</v>
      </c>
      <c r="AB110" s="79">
        <f>0.75/K110</f>
        <v>1</v>
      </c>
      <c r="AC110" s="244" t="s">
        <v>701</v>
      </c>
      <c r="AD110" s="80"/>
    </row>
    <row r="111" spans="1:30" ht="15.75" customHeight="1" x14ac:dyDescent="0.2">
      <c r="A111" s="62" t="s">
        <v>117</v>
      </c>
      <c r="B111" s="63" t="s">
        <v>131</v>
      </c>
      <c r="C111" s="64" t="s">
        <v>119</v>
      </c>
      <c r="D111" s="65" t="s">
        <v>129</v>
      </c>
      <c r="E111" s="66" t="s">
        <v>141</v>
      </c>
      <c r="F111" s="67"/>
      <c r="G111" s="68" t="s">
        <v>142</v>
      </c>
      <c r="H111" s="69" t="s">
        <v>143</v>
      </c>
      <c r="I111" s="66" t="s">
        <v>136</v>
      </c>
      <c r="J111" s="70">
        <v>2011</v>
      </c>
      <c r="K111" s="71">
        <v>1.5</v>
      </c>
      <c r="L111" s="72">
        <v>1</v>
      </c>
      <c r="M111" s="241" t="s">
        <v>344</v>
      </c>
      <c r="N111" s="242"/>
      <c r="O111" s="243"/>
      <c r="P111" s="244" t="s">
        <v>1086</v>
      </c>
      <c r="Q111" s="245" t="s">
        <v>1087</v>
      </c>
      <c r="R111" s="84" t="s">
        <v>508</v>
      </c>
      <c r="S111" s="73">
        <v>166.66666666666669</v>
      </c>
      <c r="T111" s="74">
        <v>200</v>
      </c>
      <c r="U111" s="75">
        <v>96</v>
      </c>
      <c r="V111" s="153">
        <f>T111/AA111*AB111</f>
        <v>1.0416666666666667</v>
      </c>
      <c r="W111" s="76"/>
      <c r="X111" s="77">
        <f>W111*S111</f>
        <v>0</v>
      </c>
      <c r="Y111" s="78">
        <f>W111*T111</f>
        <v>0</v>
      </c>
      <c r="Z111" s="250"/>
      <c r="AA111" s="249">
        <f>U111</f>
        <v>96</v>
      </c>
      <c r="AB111" s="79">
        <f>0.75/K111</f>
        <v>0.5</v>
      </c>
      <c r="AC111" s="244" t="s">
        <v>1086</v>
      </c>
      <c r="AD111" s="80"/>
    </row>
    <row r="112" spans="1:30" ht="15.75" customHeight="1" x14ac:dyDescent="0.2">
      <c r="A112" s="62" t="s">
        <v>117</v>
      </c>
      <c r="B112" s="63" t="s">
        <v>131</v>
      </c>
      <c r="C112" s="64" t="s">
        <v>132</v>
      </c>
      <c r="D112" s="65" t="s">
        <v>257</v>
      </c>
      <c r="E112" s="66" t="s">
        <v>271</v>
      </c>
      <c r="F112" s="67"/>
      <c r="G112" s="68" t="s">
        <v>272</v>
      </c>
      <c r="H112" s="69" t="s">
        <v>1064</v>
      </c>
      <c r="I112" s="66" t="s">
        <v>1060</v>
      </c>
      <c r="J112" s="70">
        <v>2006</v>
      </c>
      <c r="K112" s="71">
        <v>0.375</v>
      </c>
      <c r="L112" s="72">
        <v>6</v>
      </c>
      <c r="M112" s="241" t="s">
        <v>344</v>
      </c>
      <c r="N112" s="242"/>
      <c r="O112" s="243"/>
      <c r="P112" s="244" t="s">
        <v>1164</v>
      </c>
      <c r="Q112" s="245" t="s">
        <v>1187</v>
      </c>
      <c r="R112" s="84" t="s">
        <v>509</v>
      </c>
      <c r="S112" s="73">
        <v>41.666666666666671</v>
      </c>
      <c r="T112" s="74">
        <v>50</v>
      </c>
      <c r="U112" s="75">
        <v>96</v>
      </c>
      <c r="V112" s="153">
        <f>T112/AA112*AB112</f>
        <v>1.0416666666666667</v>
      </c>
      <c r="W112" s="76"/>
      <c r="X112" s="77">
        <f>W112*S112</f>
        <v>0</v>
      </c>
      <c r="Y112" s="78">
        <f>W112*T112</f>
        <v>0</v>
      </c>
      <c r="Z112" s="250"/>
      <c r="AA112" s="249">
        <f>U112</f>
        <v>96</v>
      </c>
      <c r="AB112" s="79">
        <f>0.75/K112</f>
        <v>2</v>
      </c>
      <c r="AC112" s="244" t="s">
        <v>1164</v>
      </c>
      <c r="AD112" s="80"/>
    </row>
    <row r="113" spans="1:30" ht="15.75" customHeight="1" x14ac:dyDescent="0.2">
      <c r="A113" s="62" t="s">
        <v>117</v>
      </c>
      <c r="B113" s="63" t="s">
        <v>131</v>
      </c>
      <c r="C113" s="64" t="s">
        <v>119</v>
      </c>
      <c r="D113" s="65" t="s">
        <v>257</v>
      </c>
      <c r="E113" s="66" t="s">
        <v>273</v>
      </c>
      <c r="F113" s="67"/>
      <c r="G113" s="68" t="s">
        <v>280</v>
      </c>
      <c r="H113" s="69" t="s">
        <v>281</v>
      </c>
      <c r="I113" s="66" t="s">
        <v>277</v>
      </c>
      <c r="J113" s="70">
        <v>2007</v>
      </c>
      <c r="K113" s="71">
        <v>12</v>
      </c>
      <c r="L113" s="72">
        <v>1</v>
      </c>
      <c r="M113" s="241"/>
      <c r="N113" s="242"/>
      <c r="O113" s="243"/>
      <c r="P113" s="244" t="s">
        <v>1188</v>
      </c>
      <c r="Q113" s="245" t="s">
        <v>1189</v>
      </c>
      <c r="R113" s="84" t="s">
        <v>508</v>
      </c>
      <c r="S113" s="73">
        <v>1333.3333333333335</v>
      </c>
      <c r="T113" s="74">
        <v>1600</v>
      </c>
      <c r="U113" s="75">
        <v>96</v>
      </c>
      <c r="V113" s="153">
        <f>T113/AA113*AB113</f>
        <v>1.0416666666666667</v>
      </c>
      <c r="W113" s="76"/>
      <c r="X113" s="77">
        <f>W113*S113</f>
        <v>0</v>
      </c>
      <c r="Y113" s="78">
        <f>W113*T113</f>
        <v>0</v>
      </c>
      <c r="Z113" s="250"/>
      <c r="AA113" s="249">
        <f>U113</f>
        <v>96</v>
      </c>
      <c r="AB113" s="79">
        <f>0.75/K113</f>
        <v>6.25E-2</v>
      </c>
      <c r="AC113" s="244" t="s">
        <v>1188</v>
      </c>
      <c r="AD113" s="80"/>
    </row>
    <row r="114" spans="1:30" ht="15.75" customHeight="1" x14ac:dyDescent="0.2">
      <c r="A114" s="62" t="s">
        <v>117</v>
      </c>
      <c r="B114" s="63" t="s">
        <v>131</v>
      </c>
      <c r="C114" s="64" t="s">
        <v>119</v>
      </c>
      <c r="D114" s="65" t="s">
        <v>257</v>
      </c>
      <c r="E114" s="66" t="s">
        <v>273</v>
      </c>
      <c r="F114" s="67"/>
      <c r="G114" s="68" t="s">
        <v>280</v>
      </c>
      <c r="H114" s="69" t="s">
        <v>660</v>
      </c>
      <c r="I114" s="66" t="s">
        <v>277</v>
      </c>
      <c r="J114" s="70">
        <v>2015</v>
      </c>
      <c r="K114" s="71">
        <v>0.75</v>
      </c>
      <c r="L114" s="72">
        <v>4</v>
      </c>
      <c r="M114" s="241" t="s">
        <v>344</v>
      </c>
      <c r="N114" s="242"/>
      <c r="O114" s="243"/>
      <c r="P114" s="244" t="s">
        <v>922</v>
      </c>
      <c r="Q114" s="245" t="s">
        <v>924</v>
      </c>
      <c r="R114" s="84" t="s">
        <v>509</v>
      </c>
      <c r="S114" s="73">
        <v>83.333333333333343</v>
      </c>
      <c r="T114" s="74">
        <v>100</v>
      </c>
      <c r="U114" s="75" t="s">
        <v>512</v>
      </c>
      <c r="V114" s="153">
        <f>T114/AA114*AB114</f>
        <v>1.0416666666666667</v>
      </c>
      <c r="W114" s="76"/>
      <c r="X114" s="77">
        <f>W114*S114</f>
        <v>0</v>
      </c>
      <c r="Y114" s="78">
        <f>W114*T114</f>
        <v>0</v>
      </c>
      <c r="Z114" s="250"/>
      <c r="AA114" s="249" t="s">
        <v>1223</v>
      </c>
      <c r="AB114" s="79">
        <f>0.75/K114</f>
        <v>1</v>
      </c>
      <c r="AC114" s="244" t="s">
        <v>922</v>
      </c>
      <c r="AD114" s="80"/>
    </row>
    <row r="115" spans="1:30" ht="15.75" customHeight="1" x14ac:dyDescent="0.2">
      <c r="A115" s="62" t="s">
        <v>117</v>
      </c>
      <c r="B115" s="63" t="s">
        <v>118</v>
      </c>
      <c r="C115" s="64" t="s">
        <v>119</v>
      </c>
      <c r="D115" s="65" t="s">
        <v>129</v>
      </c>
      <c r="E115" s="66" t="s">
        <v>986</v>
      </c>
      <c r="F115" s="67"/>
      <c r="G115" s="68" t="s">
        <v>987</v>
      </c>
      <c r="H115" s="69" t="s">
        <v>985</v>
      </c>
      <c r="I115" s="66" t="s">
        <v>130</v>
      </c>
      <c r="J115" s="70">
        <v>2018</v>
      </c>
      <c r="K115" s="71">
        <v>1.5</v>
      </c>
      <c r="L115" s="72">
        <v>2</v>
      </c>
      <c r="M115" s="241" t="s">
        <v>344</v>
      </c>
      <c r="N115" s="242"/>
      <c r="O115" s="243"/>
      <c r="P115" s="244" t="s">
        <v>1081</v>
      </c>
      <c r="Q115" s="245" t="s">
        <v>1082</v>
      </c>
      <c r="R115" s="84" t="s">
        <v>509</v>
      </c>
      <c r="S115" s="73">
        <v>166.66666666666669</v>
      </c>
      <c r="T115" s="74">
        <v>200</v>
      </c>
      <c r="U115" s="75" t="s">
        <v>510</v>
      </c>
      <c r="V115" s="153">
        <f>T115/AA115*AB115</f>
        <v>1.0526315789473684</v>
      </c>
      <c r="W115" s="76"/>
      <c r="X115" s="77">
        <f>W115*S115</f>
        <v>0</v>
      </c>
      <c r="Y115" s="78">
        <f>W115*T115</f>
        <v>0</v>
      </c>
      <c r="Z115" s="250"/>
      <c r="AA115" s="249" t="s">
        <v>1221</v>
      </c>
      <c r="AB115" s="79">
        <f>0.75/K115</f>
        <v>0.5</v>
      </c>
      <c r="AC115" s="244" t="s">
        <v>1081</v>
      </c>
      <c r="AD115" s="80"/>
    </row>
    <row r="116" spans="1:30" ht="15.75" customHeight="1" x14ac:dyDescent="0.2">
      <c r="A116" s="62" t="s">
        <v>117</v>
      </c>
      <c r="B116" s="63" t="s">
        <v>118</v>
      </c>
      <c r="C116" s="64" t="s">
        <v>119</v>
      </c>
      <c r="D116" s="65" t="s">
        <v>129</v>
      </c>
      <c r="E116" s="66" t="s">
        <v>986</v>
      </c>
      <c r="F116" s="67"/>
      <c r="G116" s="68" t="s">
        <v>987</v>
      </c>
      <c r="H116" s="69" t="s">
        <v>985</v>
      </c>
      <c r="I116" s="66" t="s">
        <v>130</v>
      </c>
      <c r="J116" s="70">
        <v>2020</v>
      </c>
      <c r="K116" s="71">
        <v>0.75</v>
      </c>
      <c r="L116" s="72">
        <v>3</v>
      </c>
      <c r="M116" s="241" t="s">
        <v>344</v>
      </c>
      <c r="N116" s="242"/>
      <c r="O116" s="243"/>
      <c r="P116" s="244" t="s">
        <v>701</v>
      </c>
      <c r="Q116" s="245" t="s">
        <v>1084</v>
      </c>
      <c r="R116" s="84" t="s">
        <v>509</v>
      </c>
      <c r="S116" s="73">
        <v>83.333333333333343</v>
      </c>
      <c r="T116" s="74">
        <v>100</v>
      </c>
      <c r="U116" s="75">
        <v>95</v>
      </c>
      <c r="V116" s="153">
        <f>T116/AA116*AB116</f>
        <v>1.0526315789473684</v>
      </c>
      <c r="W116" s="76"/>
      <c r="X116" s="77">
        <f>W116*S116</f>
        <v>0</v>
      </c>
      <c r="Y116" s="78">
        <f>W116*T116</f>
        <v>0</v>
      </c>
      <c r="Z116" s="250"/>
      <c r="AA116" s="249">
        <f>U116</f>
        <v>95</v>
      </c>
      <c r="AB116" s="79">
        <f>0.75/K116</f>
        <v>1</v>
      </c>
      <c r="AC116" s="244" t="s">
        <v>701</v>
      </c>
      <c r="AD116" s="80"/>
    </row>
    <row r="117" spans="1:30" ht="15.75" customHeight="1" x14ac:dyDescent="0.2">
      <c r="A117" s="62" t="s">
        <v>117</v>
      </c>
      <c r="B117" s="63" t="s">
        <v>131</v>
      </c>
      <c r="C117" s="64" t="s">
        <v>119</v>
      </c>
      <c r="D117" s="65" t="s">
        <v>162</v>
      </c>
      <c r="E117" s="66" t="s">
        <v>206</v>
      </c>
      <c r="F117" s="67" t="s">
        <v>1033</v>
      </c>
      <c r="G117" s="68" t="s">
        <v>592</v>
      </c>
      <c r="H117" s="69" t="s">
        <v>614</v>
      </c>
      <c r="I117" s="66" t="s">
        <v>126</v>
      </c>
      <c r="J117" s="70">
        <v>2015</v>
      </c>
      <c r="K117" s="71">
        <v>0.75</v>
      </c>
      <c r="L117" s="72">
        <v>3</v>
      </c>
      <c r="M117" s="241" t="s">
        <v>344</v>
      </c>
      <c r="N117" s="242"/>
      <c r="O117" s="243"/>
      <c r="P117" s="244" t="s">
        <v>394</v>
      </c>
      <c r="Q117" s="245" t="s">
        <v>843</v>
      </c>
      <c r="R117" s="84" t="s">
        <v>509</v>
      </c>
      <c r="S117" s="73">
        <v>91.666666666666671</v>
      </c>
      <c r="T117" s="74">
        <v>110</v>
      </c>
      <c r="U117" s="75">
        <v>99</v>
      </c>
      <c r="V117" s="153">
        <f>T117/AA117*AB117</f>
        <v>1.1111111111111112</v>
      </c>
      <c r="W117" s="76"/>
      <c r="X117" s="77">
        <f>W117*S117</f>
        <v>0</v>
      </c>
      <c r="Y117" s="78">
        <f>W117*T117</f>
        <v>0</v>
      </c>
      <c r="Z117" s="250"/>
      <c r="AA117" s="249">
        <f>U117</f>
        <v>99</v>
      </c>
      <c r="AB117" s="79">
        <f>0.75/K117</f>
        <v>1</v>
      </c>
      <c r="AC117" s="244" t="s">
        <v>394</v>
      </c>
      <c r="AD117" s="80"/>
    </row>
    <row r="118" spans="1:30" ht="15.75" customHeight="1" x14ac:dyDescent="0.2">
      <c r="A118" s="62" t="s">
        <v>117</v>
      </c>
      <c r="B118" s="63" t="s">
        <v>131</v>
      </c>
      <c r="C118" s="64" t="s">
        <v>132</v>
      </c>
      <c r="D118" s="65" t="s">
        <v>257</v>
      </c>
      <c r="E118" s="66" t="s">
        <v>271</v>
      </c>
      <c r="F118" s="67"/>
      <c r="G118" s="68" t="s">
        <v>272</v>
      </c>
      <c r="H118" s="69" t="s">
        <v>1061</v>
      </c>
      <c r="I118" s="66" t="s">
        <v>1060</v>
      </c>
      <c r="J118" s="70">
        <v>2002</v>
      </c>
      <c r="K118" s="71">
        <v>0.375</v>
      </c>
      <c r="L118" s="72">
        <v>3</v>
      </c>
      <c r="M118" s="241" t="s">
        <v>344</v>
      </c>
      <c r="N118" s="242"/>
      <c r="O118" s="243"/>
      <c r="P118" s="244" t="s">
        <v>1164</v>
      </c>
      <c r="Q118" s="245" t="s">
        <v>1181</v>
      </c>
      <c r="R118" s="84" t="s">
        <v>509</v>
      </c>
      <c r="S118" s="73">
        <v>45.833333333333336</v>
      </c>
      <c r="T118" s="74">
        <v>55</v>
      </c>
      <c r="U118" s="75">
        <v>99</v>
      </c>
      <c r="V118" s="153">
        <f>T118/AA118*AB118</f>
        <v>1.1111111111111112</v>
      </c>
      <c r="W118" s="76"/>
      <c r="X118" s="77">
        <f>W118*S118</f>
        <v>0</v>
      </c>
      <c r="Y118" s="78">
        <f>W118*T118</f>
        <v>0</v>
      </c>
      <c r="Z118" s="250"/>
      <c r="AA118" s="249">
        <f>U118</f>
        <v>99</v>
      </c>
      <c r="AB118" s="79">
        <f>0.75/K118</f>
        <v>2</v>
      </c>
      <c r="AC118" s="244" t="s">
        <v>1164</v>
      </c>
      <c r="AD118" s="80"/>
    </row>
    <row r="119" spans="1:30" ht="15.75" customHeight="1" x14ac:dyDescent="0.2">
      <c r="A119" s="62" t="s">
        <v>117</v>
      </c>
      <c r="B119" s="63" t="s">
        <v>131</v>
      </c>
      <c r="C119" s="64" t="s">
        <v>132</v>
      </c>
      <c r="D119" s="65" t="s">
        <v>257</v>
      </c>
      <c r="E119" s="66" t="s">
        <v>271</v>
      </c>
      <c r="F119" s="67"/>
      <c r="G119" s="68" t="s">
        <v>272</v>
      </c>
      <c r="H119" s="69" t="s">
        <v>1055</v>
      </c>
      <c r="I119" s="66" t="s">
        <v>1052</v>
      </c>
      <c r="J119" s="70">
        <v>2002</v>
      </c>
      <c r="K119" s="71">
        <v>0.375</v>
      </c>
      <c r="L119" s="72">
        <v>6</v>
      </c>
      <c r="M119" s="241" t="s">
        <v>344</v>
      </c>
      <c r="N119" s="242"/>
      <c r="O119" s="243"/>
      <c r="P119" s="244" t="s">
        <v>1164</v>
      </c>
      <c r="Q119" s="245" t="s">
        <v>1176</v>
      </c>
      <c r="R119" s="84" t="s">
        <v>509</v>
      </c>
      <c r="S119" s="73">
        <v>45.833333333333336</v>
      </c>
      <c r="T119" s="74">
        <v>55</v>
      </c>
      <c r="U119" s="75">
        <v>98</v>
      </c>
      <c r="V119" s="153">
        <f>T119/AA119*AB119</f>
        <v>1.1224489795918366</v>
      </c>
      <c r="W119" s="76"/>
      <c r="X119" s="77">
        <f>W119*S119</f>
        <v>0</v>
      </c>
      <c r="Y119" s="78">
        <f>W119*T119</f>
        <v>0</v>
      </c>
      <c r="Z119" s="250"/>
      <c r="AA119" s="249">
        <f>U119</f>
        <v>98</v>
      </c>
      <c r="AB119" s="79">
        <f>0.75/K119</f>
        <v>2</v>
      </c>
      <c r="AC119" s="244" t="s">
        <v>1164</v>
      </c>
      <c r="AD119" s="80"/>
    </row>
    <row r="120" spans="1:30" ht="15.75" customHeight="1" x14ac:dyDescent="0.2">
      <c r="A120" s="62" t="s">
        <v>117</v>
      </c>
      <c r="B120" s="63" t="s">
        <v>118</v>
      </c>
      <c r="C120" s="64" t="s">
        <v>119</v>
      </c>
      <c r="D120" s="65" t="s">
        <v>303</v>
      </c>
      <c r="E120" s="66" t="s">
        <v>304</v>
      </c>
      <c r="F120" s="67"/>
      <c r="G120" s="68" t="s">
        <v>680</v>
      </c>
      <c r="H120" s="69" t="s">
        <v>683</v>
      </c>
      <c r="I120" s="66" t="s">
        <v>130</v>
      </c>
      <c r="J120" s="70">
        <v>2018</v>
      </c>
      <c r="K120" s="71">
        <v>0.75</v>
      </c>
      <c r="L120" s="72">
        <v>24</v>
      </c>
      <c r="M120" s="241" t="s">
        <v>344</v>
      </c>
      <c r="N120" s="242"/>
      <c r="O120" s="243"/>
      <c r="P120" s="244" t="s">
        <v>406</v>
      </c>
      <c r="Q120" s="245" t="s">
        <v>971</v>
      </c>
      <c r="R120" s="84" t="s">
        <v>509</v>
      </c>
      <c r="S120" s="73">
        <v>91.666666666666671</v>
      </c>
      <c r="T120" s="74">
        <v>110</v>
      </c>
      <c r="U120" s="75">
        <v>98</v>
      </c>
      <c r="V120" s="153">
        <f>T120/AA120*AB120</f>
        <v>1.1224489795918366</v>
      </c>
      <c r="W120" s="76"/>
      <c r="X120" s="77">
        <f>W120*S120</f>
        <v>0</v>
      </c>
      <c r="Y120" s="78">
        <f>W120*T120</f>
        <v>0</v>
      </c>
      <c r="Z120" s="250"/>
      <c r="AA120" s="249">
        <f>U120</f>
        <v>98</v>
      </c>
      <c r="AB120" s="79">
        <f>0.75/K120</f>
        <v>1</v>
      </c>
      <c r="AC120" s="244" t="s">
        <v>406</v>
      </c>
      <c r="AD120" s="80"/>
    </row>
    <row r="121" spans="1:30" ht="15.75" customHeight="1" x14ac:dyDescent="0.2">
      <c r="A121" s="62" t="s">
        <v>117</v>
      </c>
      <c r="B121" s="63" t="s">
        <v>131</v>
      </c>
      <c r="C121" s="64" t="s">
        <v>132</v>
      </c>
      <c r="D121" s="65" t="s">
        <v>257</v>
      </c>
      <c r="E121" s="66" t="s">
        <v>271</v>
      </c>
      <c r="F121" s="67"/>
      <c r="G121" s="68" t="s">
        <v>272</v>
      </c>
      <c r="H121" s="69" t="s">
        <v>1048</v>
      </c>
      <c r="I121" s="66" t="s">
        <v>182</v>
      </c>
      <c r="J121" s="70">
        <v>2006</v>
      </c>
      <c r="K121" s="71">
        <v>0.375</v>
      </c>
      <c r="L121" s="72">
        <v>6</v>
      </c>
      <c r="M121" s="241" t="s">
        <v>344</v>
      </c>
      <c r="N121" s="242"/>
      <c r="O121" s="243"/>
      <c r="P121" s="244" t="s">
        <v>1164</v>
      </c>
      <c r="Q121" s="245" t="s">
        <v>1165</v>
      </c>
      <c r="R121" s="84" t="s">
        <v>509</v>
      </c>
      <c r="S121" s="73">
        <v>45.833333333333336</v>
      </c>
      <c r="T121" s="74">
        <v>55</v>
      </c>
      <c r="U121" s="75" t="s">
        <v>513</v>
      </c>
      <c r="V121" s="153">
        <f>T121/AA121*AB121</f>
        <v>1.134020618556701</v>
      </c>
      <c r="W121" s="76"/>
      <c r="X121" s="77">
        <f>W121*S121</f>
        <v>0</v>
      </c>
      <c r="Y121" s="78">
        <f>W121*T121</f>
        <v>0</v>
      </c>
      <c r="Z121" s="250"/>
      <c r="AA121" s="249" t="s">
        <v>1224</v>
      </c>
      <c r="AB121" s="79">
        <f>0.75/K121</f>
        <v>2</v>
      </c>
      <c r="AC121" s="244" t="s">
        <v>1164</v>
      </c>
      <c r="AD121" s="80"/>
    </row>
    <row r="122" spans="1:30" ht="15.75" customHeight="1" x14ac:dyDescent="0.2">
      <c r="A122" s="62" t="s">
        <v>117</v>
      </c>
      <c r="B122" s="63" t="s">
        <v>131</v>
      </c>
      <c r="C122" s="64" t="s">
        <v>132</v>
      </c>
      <c r="D122" s="65" t="s">
        <v>257</v>
      </c>
      <c r="E122" s="66" t="s">
        <v>271</v>
      </c>
      <c r="F122" s="67"/>
      <c r="G122" s="68" t="s">
        <v>272</v>
      </c>
      <c r="H122" s="69" t="s">
        <v>1053</v>
      </c>
      <c r="I122" s="66" t="s">
        <v>1054</v>
      </c>
      <c r="J122" s="70">
        <v>1998</v>
      </c>
      <c r="K122" s="71">
        <v>0.375</v>
      </c>
      <c r="L122" s="72">
        <v>3</v>
      </c>
      <c r="M122" s="241" t="s">
        <v>344</v>
      </c>
      <c r="N122" s="242"/>
      <c r="O122" s="243"/>
      <c r="P122" s="244" t="s">
        <v>1164</v>
      </c>
      <c r="Q122" s="245" t="s">
        <v>1175</v>
      </c>
      <c r="R122" s="84" t="s">
        <v>509</v>
      </c>
      <c r="S122" s="73">
        <v>45.833333333333336</v>
      </c>
      <c r="T122" s="74">
        <v>55</v>
      </c>
      <c r="U122" s="75">
        <v>97</v>
      </c>
      <c r="V122" s="153">
        <f>T122/AA122*AB122</f>
        <v>1.134020618556701</v>
      </c>
      <c r="W122" s="76"/>
      <c r="X122" s="77">
        <f>W122*S122</f>
        <v>0</v>
      </c>
      <c r="Y122" s="78">
        <f>W122*T122</f>
        <v>0</v>
      </c>
      <c r="Z122" s="250"/>
      <c r="AA122" s="249">
        <f>U122</f>
        <v>97</v>
      </c>
      <c r="AB122" s="79">
        <f>0.75/K122</f>
        <v>2</v>
      </c>
      <c r="AC122" s="244" t="s">
        <v>1164</v>
      </c>
      <c r="AD122" s="80"/>
    </row>
    <row r="123" spans="1:30" ht="15.75" customHeight="1" x14ac:dyDescent="0.2">
      <c r="A123" s="62" t="s">
        <v>117</v>
      </c>
      <c r="B123" s="63" t="s">
        <v>118</v>
      </c>
      <c r="C123" s="64" t="s">
        <v>119</v>
      </c>
      <c r="D123" s="65" t="s">
        <v>229</v>
      </c>
      <c r="E123" s="66" t="s">
        <v>230</v>
      </c>
      <c r="F123" s="67"/>
      <c r="G123" s="68" t="s">
        <v>632</v>
      </c>
      <c r="H123" s="69" t="s">
        <v>634</v>
      </c>
      <c r="I123" s="66" t="s">
        <v>233</v>
      </c>
      <c r="J123" s="70">
        <v>2018</v>
      </c>
      <c r="K123" s="71">
        <v>0.75</v>
      </c>
      <c r="L123" s="72">
        <v>12</v>
      </c>
      <c r="M123" s="241" t="s">
        <v>344</v>
      </c>
      <c r="N123" s="242"/>
      <c r="O123" s="243"/>
      <c r="P123" s="244" t="s">
        <v>418</v>
      </c>
      <c r="Q123" s="245" t="s">
        <v>865</v>
      </c>
      <c r="R123" s="84" t="s">
        <v>509</v>
      </c>
      <c r="S123" s="73">
        <v>91.666666666666671</v>
      </c>
      <c r="T123" s="74">
        <v>110</v>
      </c>
      <c r="U123" s="75" t="s">
        <v>512</v>
      </c>
      <c r="V123" s="153">
        <f>T123/AA123*AB123</f>
        <v>1.1458333333333333</v>
      </c>
      <c r="W123" s="76"/>
      <c r="X123" s="77">
        <f>W123*S123</f>
        <v>0</v>
      </c>
      <c r="Y123" s="78">
        <f>W123*T123</f>
        <v>0</v>
      </c>
      <c r="Z123" s="250"/>
      <c r="AA123" s="249" t="s">
        <v>1223</v>
      </c>
      <c r="AB123" s="79">
        <f>0.75/K123</f>
        <v>1</v>
      </c>
      <c r="AC123" s="244" t="s">
        <v>418</v>
      </c>
      <c r="AD123" s="80"/>
    </row>
    <row r="124" spans="1:30" ht="15.75" customHeight="1" x14ac:dyDescent="0.2">
      <c r="A124" s="62" t="s">
        <v>117</v>
      </c>
      <c r="B124" s="63" t="s">
        <v>131</v>
      </c>
      <c r="C124" s="64" t="s">
        <v>132</v>
      </c>
      <c r="D124" s="65" t="s">
        <v>257</v>
      </c>
      <c r="E124" s="66" t="s">
        <v>271</v>
      </c>
      <c r="F124" s="67"/>
      <c r="G124" s="68" t="s">
        <v>272</v>
      </c>
      <c r="H124" s="69" t="s">
        <v>1051</v>
      </c>
      <c r="I124" s="66" t="s">
        <v>126</v>
      </c>
      <c r="J124" s="70">
        <v>2000</v>
      </c>
      <c r="K124" s="71">
        <v>0.375</v>
      </c>
      <c r="L124" s="72">
        <v>1</v>
      </c>
      <c r="M124" s="241" t="s">
        <v>343</v>
      </c>
      <c r="N124" s="242"/>
      <c r="O124" s="243"/>
      <c r="P124" s="244" t="s">
        <v>905</v>
      </c>
      <c r="Q124" s="245" t="s">
        <v>1173</v>
      </c>
      <c r="R124" s="84" t="s">
        <v>509</v>
      </c>
      <c r="S124" s="73">
        <v>45.833333333333336</v>
      </c>
      <c r="T124" s="74">
        <v>55</v>
      </c>
      <c r="U124" s="75">
        <v>96</v>
      </c>
      <c r="V124" s="153">
        <f>T124/AA124*AB124</f>
        <v>1.1458333333333333</v>
      </c>
      <c r="W124" s="76"/>
      <c r="X124" s="77">
        <f>W124*S124</f>
        <v>0</v>
      </c>
      <c r="Y124" s="78">
        <f>W124*T124</f>
        <v>0</v>
      </c>
      <c r="Z124" s="250"/>
      <c r="AA124" s="249">
        <f>U124</f>
        <v>96</v>
      </c>
      <c r="AB124" s="79">
        <f>0.75/K124</f>
        <v>2</v>
      </c>
      <c r="AC124" s="244" t="s">
        <v>905</v>
      </c>
      <c r="AD124" s="80"/>
    </row>
    <row r="125" spans="1:30" ht="15.75" customHeight="1" x14ac:dyDescent="0.2">
      <c r="A125" s="62" t="s">
        <v>117</v>
      </c>
      <c r="B125" s="63" t="s">
        <v>131</v>
      </c>
      <c r="C125" s="64" t="s">
        <v>132</v>
      </c>
      <c r="D125" s="65" t="s">
        <v>257</v>
      </c>
      <c r="E125" s="66" t="s">
        <v>271</v>
      </c>
      <c r="F125" s="67"/>
      <c r="G125" s="68" t="s">
        <v>272</v>
      </c>
      <c r="H125" s="69" t="s">
        <v>1056</v>
      </c>
      <c r="I125" s="66" t="s">
        <v>1052</v>
      </c>
      <c r="J125" s="70">
        <v>2006</v>
      </c>
      <c r="K125" s="71">
        <v>0.375</v>
      </c>
      <c r="L125" s="72">
        <v>6</v>
      </c>
      <c r="M125" s="241" t="s">
        <v>344</v>
      </c>
      <c r="N125" s="242"/>
      <c r="O125" s="243"/>
      <c r="P125" s="244" t="s">
        <v>1164</v>
      </c>
      <c r="Q125" s="245" t="s">
        <v>1177</v>
      </c>
      <c r="R125" s="84" t="s">
        <v>509</v>
      </c>
      <c r="S125" s="73">
        <v>45.833333333333336</v>
      </c>
      <c r="T125" s="74">
        <v>55</v>
      </c>
      <c r="U125" s="75">
        <v>96</v>
      </c>
      <c r="V125" s="153">
        <f>T125/AA125*AB125</f>
        <v>1.1458333333333333</v>
      </c>
      <c r="W125" s="76"/>
      <c r="X125" s="77">
        <f>W125*S125</f>
        <v>0</v>
      </c>
      <c r="Y125" s="78">
        <f>W125*T125</f>
        <v>0</v>
      </c>
      <c r="Z125" s="250"/>
      <c r="AA125" s="249">
        <f>U125</f>
        <v>96</v>
      </c>
      <c r="AB125" s="79">
        <f>0.75/K125</f>
        <v>2</v>
      </c>
      <c r="AC125" s="244" t="s">
        <v>1164</v>
      </c>
      <c r="AD125" s="80"/>
    </row>
    <row r="126" spans="1:30" ht="15.75" customHeight="1" x14ac:dyDescent="0.2">
      <c r="A126" s="62" t="s">
        <v>117</v>
      </c>
      <c r="B126" s="63" t="s">
        <v>118</v>
      </c>
      <c r="C126" s="64" t="s">
        <v>119</v>
      </c>
      <c r="D126" s="65" t="s">
        <v>162</v>
      </c>
      <c r="E126" s="66" t="s">
        <v>206</v>
      </c>
      <c r="F126" s="67" t="s">
        <v>207</v>
      </c>
      <c r="G126" s="68" t="s">
        <v>214</v>
      </c>
      <c r="H126" s="69" t="s">
        <v>207</v>
      </c>
      <c r="I126" s="66" t="s">
        <v>126</v>
      </c>
      <c r="J126" s="70">
        <v>2006</v>
      </c>
      <c r="K126" s="71">
        <v>0.75</v>
      </c>
      <c r="L126" s="72">
        <v>2</v>
      </c>
      <c r="M126" s="241">
        <v>-0.5</v>
      </c>
      <c r="N126" s="242" t="s">
        <v>241</v>
      </c>
      <c r="O126" s="243" t="s">
        <v>241</v>
      </c>
      <c r="P126" s="244" t="s">
        <v>802</v>
      </c>
      <c r="Q126" s="245" t="s">
        <v>428</v>
      </c>
      <c r="R126" s="84" t="s">
        <v>508</v>
      </c>
      <c r="S126" s="73">
        <v>91.666666666666671</v>
      </c>
      <c r="T126" s="74">
        <v>110</v>
      </c>
      <c r="U126" s="75">
        <v>95</v>
      </c>
      <c r="V126" s="153">
        <f>T126/AA126*AB126</f>
        <v>1.1578947368421053</v>
      </c>
      <c r="W126" s="76"/>
      <c r="X126" s="77">
        <f>W126*S126</f>
        <v>0</v>
      </c>
      <c r="Y126" s="78">
        <f>W126*T126</f>
        <v>0</v>
      </c>
      <c r="Z126" s="250"/>
      <c r="AA126" s="249">
        <f>U126</f>
        <v>95</v>
      </c>
      <c r="AB126" s="79">
        <f>0.75/K126</f>
        <v>1</v>
      </c>
      <c r="AC126" s="244" t="s">
        <v>802</v>
      </c>
      <c r="AD126" s="80"/>
    </row>
    <row r="127" spans="1:30" ht="15.75" customHeight="1" x14ac:dyDescent="0.2">
      <c r="A127" s="62" t="s">
        <v>117</v>
      </c>
      <c r="B127" s="63" t="s">
        <v>131</v>
      </c>
      <c r="C127" s="64" t="s">
        <v>132</v>
      </c>
      <c r="D127" s="65" t="s">
        <v>257</v>
      </c>
      <c r="E127" s="66" t="s">
        <v>271</v>
      </c>
      <c r="F127" s="67"/>
      <c r="G127" s="68" t="s">
        <v>272</v>
      </c>
      <c r="H127" s="69" t="s">
        <v>1048</v>
      </c>
      <c r="I127" s="66" t="s">
        <v>182</v>
      </c>
      <c r="J127" s="70">
        <v>2007</v>
      </c>
      <c r="K127" s="71">
        <v>0.375</v>
      </c>
      <c r="L127" s="72">
        <v>1</v>
      </c>
      <c r="M127" s="241" t="s">
        <v>344</v>
      </c>
      <c r="N127" s="242"/>
      <c r="O127" s="243"/>
      <c r="P127" s="244" t="s">
        <v>1164</v>
      </c>
      <c r="Q127" s="245" t="s">
        <v>1166</v>
      </c>
      <c r="R127" s="84" t="s">
        <v>509</v>
      </c>
      <c r="S127" s="73">
        <v>45.833333333333336</v>
      </c>
      <c r="T127" s="74">
        <v>55</v>
      </c>
      <c r="U127" s="75">
        <v>95</v>
      </c>
      <c r="V127" s="153">
        <f>T127/AA127*AB127</f>
        <v>1.1578947368421053</v>
      </c>
      <c r="W127" s="76"/>
      <c r="X127" s="77">
        <f>W127*S127</f>
        <v>0</v>
      </c>
      <c r="Y127" s="78">
        <f>W127*T127</f>
        <v>0</v>
      </c>
      <c r="Z127" s="250"/>
      <c r="AA127" s="249">
        <f>U127</f>
        <v>95</v>
      </c>
      <c r="AB127" s="79">
        <f>0.75/K127</f>
        <v>2</v>
      </c>
      <c r="AC127" s="244" t="s">
        <v>1164</v>
      </c>
      <c r="AD127" s="80"/>
    </row>
    <row r="128" spans="1:30" ht="15.75" customHeight="1" x14ac:dyDescent="0.2">
      <c r="A128" s="62" t="s">
        <v>117</v>
      </c>
      <c r="B128" s="63" t="s">
        <v>131</v>
      </c>
      <c r="C128" s="64" t="s">
        <v>119</v>
      </c>
      <c r="D128" s="65" t="s">
        <v>257</v>
      </c>
      <c r="E128" s="66" t="s">
        <v>273</v>
      </c>
      <c r="F128" s="67"/>
      <c r="G128" s="68" t="s">
        <v>274</v>
      </c>
      <c r="H128" s="69" t="s">
        <v>275</v>
      </c>
      <c r="I128" s="66" t="s">
        <v>182</v>
      </c>
      <c r="J128" s="70">
        <v>2017</v>
      </c>
      <c r="K128" s="71">
        <v>0.75</v>
      </c>
      <c r="L128" s="72">
        <v>4</v>
      </c>
      <c r="M128" s="241" t="s">
        <v>344</v>
      </c>
      <c r="N128" s="242"/>
      <c r="O128" s="243"/>
      <c r="P128" s="244" t="s">
        <v>901</v>
      </c>
      <c r="Q128" s="245" t="s">
        <v>902</v>
      </c>
      <c r="R128" s="84" t="s">
        <v>508</v>
      </c>
      <c r="S128" s="73">
        <v>91.666666666666671</v>
      </c>
      <c r="T128" s="74">
        <v>110</v>
      </c>
      <c r="U128" s="75" t="s">
        <v>519</v>
      </c>
      <c r="V128" s="153">
        <f>T128/AA128*AB128</f>
        <v>1.1578947368421053</v>
      </c>
      <c r="W128" s="76"/>
      <c r="X128" s="77">
        <f>W128*S128</f>
        <v>0</v>
      </c>
      <c r="Y128" s="78">
        <f>W128*T128</f>
        <v>0</v>
      </c>
      <c r="Z128" s="250"/>
      <c r="AA128" s="249" t="s">
        <v>1221</v>
      </c>
      <c r="AB128" s="79">
        <f>0.75/K128</f>
        <v>1</v>
      </c>
      <c r="AC128" s="244" t="s">
        <v>901</v>
      </c>
      <c r="AD128" s="80"/>
    </row>
    <row r="129" spans="1:30" ht="15.75" customHeight="1" x14ac:dyDescent="0.2">
      <c r="A129" s="62" t="s">
        <v>117</v>
      </c>
      <c r="B129" s="63" t="s">
        <v>118</v>
      </c>
      <c r="C129" s="64" t="s">
        <v>119</v>
      </c>
      <c r="D129" s="65" t="s">
        <v>303</v>
      </c>
      <c r="E129" s="66" t="s">
        <v>304</v>
      </c>
      <c r="F129" s="67"/>
      <c r="G129" s="68" t="s">
        <v>680</v>
      </c>
      <c r="H129" s="69" t="s">
        <v>681</v>
      </c>
      <c r="I129" s="66" t="s">
        <v>130</v>
      </c>
      <c r="J129" s="70">
        <v>2018</v>
      </c>
      <c r="K129" s="71">
        <v>0.75</v>
      </c>
      <c r="L129" s="72">
        <v>24</v>
      </c>
      <c r="M129" s="241" t="s">
        <v>344</v>
      </c>
      <c r="N129" s="242"/>
      <c r="O129" s="243"/>
      <c r="P129" s="244" t="s">
        <v>406</v>
      </c>
      <c r="Q129" s="245" t="s">
        <v>969</v>
      </c>
      <c r="R129" s="84" t="s">
        <v>509</v>
      </c>
      <c r="S129" s="73">
        <v>91.666666666666671</v>
      </c>
      <c r="T129" s="74">
        <v>110</v>
      </c>
      <c r="U129" s="75">
        <v>95</v>
      </c>
      <c r="V129" s="153">
        <f>T129/AA129*AB129</f>
        <v>1.1578947368421053</v>
      </c>
      <c r="W129" s="76"/>
      <c r="X129" s="77">
        <f>W129*S129</f>
        <v>0</v>
      </c>
      <c r="Y129" s="78">
        <f>W129*T129</f>
        <v>0</v>
      </c>
      <c r="Z129" s="250"/>
      <c r="AA129" s="249">
        <f>U129</f>
        <v>95</v>
      </c>
      <c r="AB129" s="79">
        <f>0.75/K129</f>
        <v>1</v>
      </c>
      <c r="AC129" s="244" t="s">
        <v>406</v>
      </c>
      <c r="AD129" s="80"/>
    </row>
    <row r="130" spans="1:30" ht="15.75" customHeight="1" x14ac:dyDescent="0.2">
      <c r="A130" s="62" t="s">
        <v>117</v>
      </c>
      <c r="B130" s="63" t="s">
        <v>131</v>
      </c>
      <c r="C130" s="64" t="s">
        <v>119</v>
      </c>
      <c r="D130" s="65" t="s">
        <v>257</v>
      </c>
      <c r="E130" s="66" t="s">
        <v>261</v>
      </c>
      <c r="F130" s="67"/>
      <c r="G130" s="68" t="s">
        <v>265</v>
      </c>
      <c r="H130" s="69" t="s">
        <v>650</v>
      </c>
      <c r="I130" s="66" t="s">
        <v>126</v>
      </c>
      <c r="J130" s="70" t="s">
        <v>267</v>
      </c>
      <c r="K130" s="71">
        <v>0.75</v>
      </c>
      <c r="L130" s="72">
        <v>24</v>
      </c>
      <c r="M130" s="241" t="s">
        <v>344</v>
      </c>
      <c r="N130" s="242"/>
      <c r="O130" s="243"/>
      <c r="P130" s="244" t="s">
        <v>480</v>
      </c>
      <c r="Q130" s="245" t="s">
        <v>891</v>
      </c>
      <c r="R130" s="84" t="s">
        <v>509</v>
      </c>
      <c r="S130" s="73">
        <v>100</v>
      </c>
      <c r="T130" s="74">
        <v>120</v>
      </c>
      <c r="U130" s="75">
        <v>98</v>
      </c>
      <c r="V130" s="153">
        <f>T130/AA130*AB130</f>
        <v>1.2244897959183674</v>
      </c>
      <c r="W130" s="76"/>
      <c r="X130" s="77">
        <f>W130*S130</f>
        <v>0</v>
      </c>
      <c r="Y130" s="78">
        <f>W130*T130</f>
        <v>0</v>
      </c>
      <c r="Z130" s="250"/>
      <c r="AA130" s="249">
        <f>U130</f>
        <v>98</v>
      </c>
      <c r="AB130" s="79">
        <f>0.75/K130</f>
        <v>1</v>
      </c>
      <c r="AC130" s="244" t="s">
        <v>480</v>
      </c>
      <c r="AD130" s="80"/>
    </row>
    <row r="131" spans="1:30" ht="15.75" customHeight="1" x14ac:dyDescent="0.2">
      <c r="A131" s="62" t="s">
        <v>117</v>
      </c>
      <c r="B131" s="63" t="s">
        <v>131</v>
      </c>
      <c r="C131" s="64" t="s">
        <v>132</v>
      </c>
      <c r="D131" s="65" t="s">
        <v>257</v>
      </c>
      <c r="E131" s="66" t="s">
        <v>271</v>
      </c>
      <c r="F131" s="67"/>
      <c r="G131" s="68" t="s">
        <v>272</v>
      </c>
      <c r="H131" s="69" t="s">
        <v>1049</v>
      </c>
      <c r="I131" s="66" t="s">
        <v>182</v>
      </c>
      <c r="J131" s="70">
        <v>1998</v>
      </c>
      <c r="K131" s="71">
        <v>0.375</v>
      </c>
      <c r="L131" s="72">
        <v>6</v>
      </c>
      <c r="M131" s="241" t="s">
        <v>344</v>
      </c>
      <c r="N131" s="242"/>
      <c r="O131" s="243"/>
      <c r="P131" s="244" t="s">
        <v>1164</v>
      </c>
      <c r="Q131" s="245" t="s">
        <v>1168</v>
      </c>
      <c r="R131" s="84" t="s">
        <v>509</v>
      </c>
      <c r="S131" s="73">
        <v>50</v>
      </c>
      <c r="T131" s="74">
        <v>60</v>
      </c>
      <c r="U131" s="75">
        <v>98</v>
      </c>
      <c r="V131" s="153">
        <f>T131/AA131*AB131</f>
        <v>1.2244897959183674</v>
      </c>
      <c r="W131" s="76"/>
      <c r="X131" s="77">
        <f>W131*S131</f>
        <v>0</v>
      </c>
      <c r="Y131" s="78">
        <f>W131*T131</f>
        <v>0</v>
      </c>
      <c r="Z131" s="250"/>
      <c r="AA131" s="249">
        <f>U131</f>
        <v>98</v>
      </c>
      <c r="AB131" s="79">
        <f>0.75/K131</f>
        <v>2</v>
      </c>
      <c r="AC131" s="244" t="s">
        <v>1164</v>
      </c>
      <c r="AD131" s="80"/>
    </row>
    <row r="132" spans="1:30" ht="15.75" customHeight="1" x14ac:dyDescent="0.2">
      <c r="A132" s="62" t="s">
        <v>117</v>
      </c>
      <c r="B132" s="63" t="s">
        <v>131</v>
      </c>
      <c r="C132" s="64" t="s">
        <v>132</v>
      </c>
      <c r="D132" s="65" t="s">
        <v>257</v>
      </c>
      <c r="E132" s="66" t="s">
        <v>271</v>
      </c>
      <c r="F132" s="67"/>
      <c r="G132" s="68" t="s">
        <v>272</v>
      </c>
      <c r="H132" s="69" t="s">
        <v>1063</v>
      </c>
      <c r="I132" s="66" t="s">
        <v>1060</v>
      </c>
      <c r="J132" s="70">
        <v>2000</v>
      </c>
      <c r="K132" s="71">
        <v>0.375</v>
      </c>
      <c r="L132" s="72">
        <v>4</v>
      </c>
      <c r="M132" s="241" t="s">
        <v>344</v>
      </c>
      <c r="N132" s="242" t="s">
        <v>1075</v>
      </c>
      <c r="O132" s="243"/>
      <c r="P132" s="244" t="s">
        <v>1164</v>
      </c>
      <c r="Q132" s="245" t="s">
        <v>1184</v>
      </c>
      <c r="R132" s="84" t="s">
        <v>509</v>
      </c>
      <c r="S132" s="73">
        <v>50</v>
      </c>
      <c r="T132" s="74">
        <v>60</v>
      </c>
      <c r="U132" s="75">
        <v>98</v>
      </c>
      <c r="V132" s="153">
        <f>T132/AA132*AB132</f>
        <v>1.2244897959183674</v>
      </c>
      <c r="W132" s="76"/>
      <c r="X132" s="77">
        <f>W132*S132</f>
        <v>0</v>
      </c>
      <c r="Y132" s="78">
        <f>W132*T132</f>
        <v>0</v>
      </c>
      <c r="Z132" s="250"/>
      <c r="AA132" s="249">
        <f>U132</f>
        <v>98</v>
      </c>
      <c r="AB132" s="79">
        <f>0.75/K132</f>
        <v>2</v>
      </c>
      <c r="AC132" s="244" t="s">
        <v>1164</v>
      </c>
      <c r="AD132" s="80"/>
    </row>
    <row r="133" spans="1:30" ht="15.75" customHeight="1" x14ac:dyDescent="0.2">
      <c r="A133" s="62" t="s">
        <v>117</v>
      </c>
      <c r="B133" s="63" t="s">
        <v>131</v>
      </c>
      <c r="C133" s="64" t="s">
        <v>119</v>
      </c>
      <c r="D133" s="65" t="s">
        <v>129</v>
      </c>
      <c r="E133" s="66" t="s">
        <v>154</v>
      </c>
      <c r="F133" s="67"/>
      <c r="G133" s="68" t="s">
        <v>155</v>
      </c>
      <c r="H133" s="69" t="s">
        <v>158</v>
      </c>
      <c r="I133" s="66" t="s">
        <v>136</v>
      </c>
      <c r="J133" s="70">
        <v>2018</v>
      </c>
      <c r="K133" s="71">
        <v>1.5</v>
      </c>
      <c r="L133" s="72">
        <v>1</v>
      </c>
      <c r="M133" s="241" t="s">
        <v>344</v>
      </c>
      <c r="N133" s="242"/>
      <c r="O133" s="243"/>
      <c r="P133" s="244" t="s">
        <v>364</v>
      </c>
      <c r="Q133" s="245" t="s">
        <v>377</v>
      </c>
      <c r="R133" s="84" t="s">
        <v>508</v>
      </c>
      <c r="S133" s="73">
        <v>200</v>
      </c>
      <c r="T133" s="74">
        <v>240</v>
      </c>
      <c r="U133" s="75">
        <v>96</v>
      </c>
      <c r="V133" s="153">
        <f>T133/AA133*AB133</f>
        <v>1.25</v>
      </c>
      <c r="W133" s="76"/>
      <c r="X133" s="77">
        <f>W133*S133</f>
        <v>0</v>
      </c>
      <c r="Y133" s="78">
        <f>W133*T133</f>
        <v>0</v>
      </c>
      <c r="Z133" s="250"/>
      <c r="AA133" s="249">
        <f>U133</f>
        <v>96</v>
      </c>
      <c r="AB133" s="79">
        <f>0.75/K133</f>
        <v>0.5</v>
      </c>
      <c r="AC133" s="244" t="s">
        <v>364</v>
      </c>
      <c r="AD133" s="80"/>
    </row>
    <row r="134" spans="1:30" ht="15.75" customHeight="1" x14ac:dyDescent="0.2">
      <c r="A134" s="62" t="s">
        <v>117</v>
      </c>
      <c r="B134" s="63" t="s">
        <v>131</v>
      </c>
      <c r="C134" s="64" t="s">
        <v>132</v>
      </c>
      <c r="D134" s="65" t="s">
        <v>257</v>
      </c>
      <c r="E134" s="66" t="s">
        <v>271</v>
      </c>
      <c r="F134" s="67"/>
      <c r="G134" s="68" t="s">
        <v>272</v>
      </c>
      <c r="H134" s="69" t="s">
        <v>1057</v>
      </c>
      <c r="I134" s="66" t="s">
        <v>1052</v>
      </c>
      <c r="J134" s="70">
        <v>2002</v>
      </c>
      <c r="K134" s="71">
        <v>0.375</v>
      </c>
      <c r="L134" s="72">
        <v>3</v>
      </c>
      <c r="M134" s="241" t="s">
        <v>344</v>
      </c>
      <c r="N134" s="242"/>
      <c r="O134" s="243"/>
      <c r="P134" s="244" t="s">
        <v>883</v>
      </c>
      <c r="Q134" s="245" t="s">
        <v>1178</v>
      </c>
      <c r="R134" s="84" t="s">
        <v>508</v>
      </c>
      <c r="S134" s="73">
        <v>50</v>
      </c>
      <c r="T134" s="74">
        <v>60</v>
      </c>
      <c r="U134" s="75">
        <v>95</v>
      </c>
      <c r="V134" s="153">
        <f>T134/AA134*AB134</f>
        <v>1.263157894736842</v>
      </c>
      <c r="W134" s="76"/>
      <c r="X134" s="77">
        <f>W134*S134</f>
        <v>0</v>
      </c>
      <c r="Y134" s="78">
        <f>W134*T134</f>
        <v>0</v>
      </c>
      <c r="Z134" s="250"/>
      <c r="AA134" s="249">
        <f>U134</f>
        <v>95</v>
      </c>
      <c r="AB134" s="79">
        <f>0.75/K134</f>
        <v>2</v>
      </c>
      <c r="AC134" s="244" t="s">
        <v>883</v>
      </c>
      <c r="AD134" s="80"/>
    </row>
    <row r="135" spans="1:30" ht="15.75" customHeight="1" x14ac:dyDescent="0.2">
      <c r="A135" s="62" t="s">
        <v>117</v>
      </c>
      <c r="B135" s="63" t="s">
        <v>131</v>
      </c>
      <c r="C135" s="64" t="s">
        <v>132</v>
      </c>
      <c r="D135" s="65" t="s">
        <v>129</v>
      </c>
      <c r="E135" s="66" t="s">
        <v>133</v>
      </c>
      <c r="F135" s="67"/>
      <c r="G135" s="68" t="s">
        <v>139</v>
      </c>
      <c r="H135" s="69" t="s">
        <v>140</v>
      </c>
      <c r="I135" s="66" t="s">
        <v>136</v>
      </c>
      <c r="J135" s="70">
        <v>2015</v>
      </c>
      <c r="K135" s="71">
        <v>0.375</v>
      </c>
      <c r="L135" s="72">
        <v>3</v>
      </c>
      <c r="M135" s="241" t="s">
        <v>344</v>
      </c>
      <c r="N135" s="242"/>
      <c r="O135" s="243"/>
      <c r="P135" s="244" t="s">
        <v>433</v>
      </c>
      <c r="Q135" s="245" t="s">
        <v>358</v>
      </c>
      <c r="R135" s="84" t="s">
        <v>509</v>
      </c>
      <c r="S135" s="73">
        <v>51.666666666666671</v>
      </c>
      <c r="T135" s="74">
        <v>62</v>
      </c>
      <c r="U135" s="75">
        <v>98</v>
      </c>
      <c r="V135" s="153">
        <f>T135/AA135*AB135</f>
        <v>1.2653061224489797</v>
      </c>
      <c r="W135" s="76"/>
      <c r="X135" s="77">
        <f>W135*S135</f>
        <v>0</v>
      </c>
      <c r="Y135" s="78">
        <f>W135*T135</f>
        <v>0</v>
      </c>
      <c r="Z135" s="250"/>
      <c r="AA135" s="249">
        <f>U135</f>
        <v>98</v>
      </c>
      <c r="AB135" s="79">
        <f>0.75/K135</f>
        <v>2</v>
      </c>
      <c r="AC135" s="244" t="s">
        <v>433</v>
      </c>
      <c r="AD135" s="80"/>
    </row>
    <row r="136" spans="1:30" ht="15.75" customHeight="1" x14ac:dyDescent="0.2">
      <c r="A136" s="62" t="s">
        <v>117</v>
      </c>
      <c r="B136" s="63" t="s">
        <v>131</v>
      </c>
      <c r="C136" s="64" t="s">
        <v>132</v>
      </c>
      <c r="D136" s="65" t="s">
        <v>257</v>
      </c>
      <c r="E136" s="66" t="s">
        <v>271</v>
      </c>
      <c r="F136" s="67"/>
      <c r="G136" s="68" t="s">
        <v>272</v>
      </c>
      <c r="H136" s="69" t="s">
        <v>1058</v>
      </c>
      <c r="I136" s="66" t="s">
        <v>1052</v>
      </c>
      <c r="J136" s="70">
        <v>1999</v>
      </c>
      <c r="K136" s="71">
        <v>0.375</v>
      </c>
      <c r="L136" s="72">
        <v>3</v>
      </c>
      <c r="M136" s="241" t="s">
        <v>344</v>
      </c>
      <c r="N136" s="242"/>
      <c r="O136" s="243"/>
      <c r="P136" s="244" t="s">
        <v>1164</v>
      </c>
      <c r="Q136" s="245" t="s">
        <v>1179</v>
      </c>
      <c r="R136" s="84" t="s">
        <v>509</v>
      </c>
      <c r="S136" s="73">
        <v>54.166666666666671</v>
      </c>
      <c r="T136" s="74">
        <v>65</v>
      </c>
      <c r="U136" s="75">
        <v>98</v>
      </c>
      <c r="V136" s="153">
        <f>T136/AA136*AB136</f>
        <v>1.3265306122448979</v>
      </c>
      <c r="W136" s="76"/>
      <c r="X136" s="77">
        <f>W136*S136</f>
        <v>0</v>
      </c>
      <c r="Y136" s="78">
        <f>W136*T136</f>
        <v>0</v>
      </c>
      <c r="Z136" s="250"/>
      <c r="AA136" s="249">
        <f>U136</f>
        <v>98</v>
      </c>
      <c r="AB136" s="79">
        <f>0.75/K136</f>
        <v>2</v>
      </c>
      <c r="AC136" s="244" t="s">
        <v>1164</v>
      </c>
      <c r="AD136" s="80"/>
    </row>
    <row r="137" spans="1:30" ht="15.75" customHeight="1" x14ac:dyDescent="0.2">
      <c r="A137" s="62" t="s">
        <v>117</v>
      </c>
      <c r="B137" s="63" t="s">
        <v>131</v>
      </c>
      <c r="C137" s="64" t="s">
        <v>132</v>
      </c>
      <c r="D137" s="65" t="s">
        <v>257</v>
      </c>
      <c r="E137" s="66" t="s">
        <v>271</v>
      </c>
      <c r="F137" s="67"/>
      <c r="G137" s="68" t="s">
        <v>272</v>
      </c>
      <c r="H137" s="69" t="s">
        <v>1059</v>
      </c>
      <c r="I137" s="66" t="s">
        <v>1060</v>
      </c>
      <c r="J137" s="70">
        <v>1999</v>
      </c>
      <c r="K137" s="71">
        <v>0.375</v>
      </c>
      <c r="L137" s="72">
        <v>6</v>
      </c>
      <c r="M137" s="241" t="s">
        <v>344</v>
      </c>
      <c r="N137" s="242" t="s">
        <v>1074</v>
      </c>
      <c r="O137" s="243"/>
      <c r="P137" s="244" t="s">
        <v>1164</v>
      </c>
      <c r="Q137" s="245" t="s">
        <v>1180</v>
      </c>
      <c r="R137" s="84" t="s">
        <v>509</v>
      </c>
      <c r="S137" s="73">
        <v>54.166666666666671</v>
      </c>
      <c r="T137" s="74">
        <v>65</v>
      </c>
      <c r="U137" s="75">
        <v>98</v>
      </c>
      <c r="V137" s="153">
        <f>T137/AA137*AB137</f>
        <v>1.3265306122448979</v>
      </c>
      <c r="W137" s="76"/>
      <c r="X137" s="77">
        <f>W137*S137</f>
        <v>0</v>
      </c>
      <c r="Y137" s="78">
        <f>W137*T137</f>
        <v>0</v>
      </c>
      <c r="Z137" s="250"/>
      <c r="AA137" s="249">
        <f>U137</f>
        <v>98</v>
      </c>
      <c r="AB137" s="79">
        <f>0.75/K137</f>
        <v>2</v>
      </c>
      <c r="AC137" s="244" t="s">
        <v>1164</v>
      </c>
      <c r="AD137" s="80"/>
    </row>
    <row r="138" spans="1:30" ht="15.75" customHeight="1" x14ac:dyDescent="0.2">
      <c r="A138" s="62" t="s">
        <v>117</v>
      </c>
      <c r="B138" s="63" t="s">
        <v>131</v>
      </c>
      <c r="C138" s="64" t="s">
        <v>119</v>
      </c>
      <c r="D138" s="65" t="s">
        <v>257</v>
      </c>
      <c r="E138" s="66" t="s">
        <v>283</v>
      </c>
      <c r="F138" s="67"/>
      <c r="G138" s="68" t="s">
        <v>288</v>
      </c>
      <c r="H138" s="69" t="s">
        <v>289</v>
      </c>
      <c r="I138" s="66" t="s">
        <v>266</v>
      </c>
      <c r="J138" s="70">
        <v>2019</v>
      </c>
      <c r="K138" s="71">
        <v>0.75</v>
      </c>
      <c r="L138" s="72">
        <v>2</v>
      </c>
      <c r="M138" s="241" t="s">
        <v>344</v>
      </c>
      <c r="N138" s="242"/>
      <c r="O138" s="243"/>
      <c r="P138" s="244" t="s">
        <v>1199</v>
      </c>
      <c r="Q138" s="245" t="s">
        <v>1200</v>
      </c>
      <c r="R138" s="84" t="s">
        <v>508</v>
      </c>
      <c r="S138" s="73">
        <v>108.33333333333334</v>
      </c>
      <c r="T138" s="74">
        <v>130</v>
      </c>
      <c r="U138" s="75">
        <v>98</v>
      </c>
      <c r="V138" s="153">
        <f>T138/AA138*AB138</f>
        <v>1.3265306122448979</v>
      </c>
      <c r="W138" s="76"/>
      <c r="X138" s="77">
        <f>W138*S138</f>
        <v>0</v>
      </c>
      <c r="Y138" s="78">
        <f>W138*T138</f>
        <v>0</v>
      </c>
      <c r="Z138" s="250"/>
      <c r="AA138" s="249">
        <f>U138</f>
        <v>98</v>
      </c>
      <c r="AB138" s="79">
        <f>0.75/K138</f>
        <v>1</v>
      </c>
      <c r="AC138" s="244" t="s">
        <v>1199</v>
      </c>
      <c r="AD138" s="80"/>
    </row>
    <row r="139" spans="1:30" ht="15.75" customHeight="1" x14ac:dyDescent="0.2">
      <c r="A139" s="62" t="s">
        <v>117</v>
      </c>
      <c r="B139" s="63" t="s">
        <v>131</v>
      </c>
      <c r="C139" s="64" t="s">
        <v>119</v>
      </c>
      <c r="D139" s="65" t="s">
        <v>257</v>
      </c>
      <c r="E139" s="66" t="s">
        <v>273</v>
      </c>
      <c r="F139" s="67"/>
      <c r="G139" s="68" t="s">
        <v>280</v>
      </c>
      <c r="H139" s="69" t="s">
        <v>282</v>
      </c>
      <c r="I139" s="66" t="s">
        <v>277</v>
      </c>
      <c r="J139" s="70">
        <v>2015</v>
      </c>
      <c r="K139" s="71">
        <v>0.75</v>
      </c>
      <c r="L139" s="72">
        <v>7</v>
      </c>
      <c r="M139" s="241" t="s">
        <v>344</v>
      </c>
      <c r="N139" s="242"/>
      <c r="O139" s="243"/>
      <c r="P139" s="244" t="s">
        <v>459</v>
      </c>
      <c r="Q139" s="245" t="s">
        <v>923</v>
      </c>
      <c r="R139" s="84" t="s">
        <v>509</v>
      </c>
      <c r="S139" s="73">
        <v>108.33333333333334</v>
      </c>
      <c r="T139" s="74">
        <v>130</v>
      </c>
      <c r="U139" s="75" t="s">
        <v>513</v>
      </c>
      <c r="V139" s="153">
        <f>T139/AA139*AB139</f>
        <v>1.3402061855670102</v>
      </c>
      <c r="W139" s="76"/>
      <c r="X139" s="77">
        <f>W139*S139</f>
        <v>0</v>
      </c>
      <c r="Y139" s="78">
        <f>W139*T139</f>
        <v>0</v>
      </c>
      <c r="Z139" s="250"/>
      <c r="AA139" s="249" t="s">
        <v>1224</v>
      </c>
      <c r="AB139" s="79">
        <f>0.75/K139</f>
        <v>1</v>
      </c>
      <c r="AC139" s="244" t="s">
        <v>459</v>
      </c>
      <c r="AD139" s="80"/>
    </row>
    <row r="140" spans="1:30" ht="15.75" customHeight="1" x14ac:dyDescent="0.2">
      <c r="A140" s="62" t="s">
        <v>117</v>
      </c>
      <c r="B140" s="63" t="s">
        <v>118</v>
      </c>
      <c r="C140" s="64" t="s">
        <v>119</v>
      </c>
      <c r="D140" s="65" t="s">
        <v>129</v>
      </c>
      <c r="E140" s="66" t="s">
        <v>154</v>
      </c>
      <c r="F140" s="67"/>
      <c r="G140" s="68" t="s">
        <v>991</v>
      </c>
      <c r="H140" s="69" t="s">
        <v>992</v>
      </c>
      <c r="I140" s="66" t="s">
        <v>130</v>
      </c>
      <c r="J140" s="70">
        <v>2018</v>
      </c>
      <c r="K140" s="71">
        <v>0.75</v>
      </c>
      <c r="L140" s="72">
        <v>3</v>
      </c>
      <c r="M140" s="241" t="s">
        <v>344</v>
      </c>
      <c r="N140" s="242"/>
      <c r="O140" s="243"/>
      <c r="P140" s="244" t="s">
        <v>1094</v>
      </c>
      <c r="Q140" s="245" t="s">
        <v>1095</v>
      </c>
      <c r="R140" s="84" t="s">
        <v>508</v>
      </c>
      <c r="S140" s="73">
        <v>108.33333333333334</v>
      </c>
      <c r="T140" s="74">
        <v>130</v>
      </c>
      <c r="U140" s="75" t="s">
        <v>512</v>
      </c>
      <c r="V140" s="153">
        <f>T140/AA140*AB140</f>
        <v>1.3541666666666667</v>
      </c>
      <c r="W140" s="76"/>
      <c r="X140" s="77">
        <f>W140*S140</f>
        <v>0</v>
      </c>
      <c r="Y140" s="78">
        <f>W140*T140</f>
        <v>0</v>
      </c>
      <c r="Z140" s="250"/>
      <c r="AA140" s="249" t="s">
        <v>1223</v>
      </c>
      <c r="AB140" s="79">
        <f>0.75/K140</f>
        <v>1</v>
      </c>
      <c r="AC140" s="244" t="s">
        <v>1094</v>
      </c>
      <c r="AD140" s="80"/>
    </row>
    <row r="141" spans="1:30" ht="15.75" customHeight="1" x14ac:dyDescent="0.2">
      <c r="A141" s="62" t="s">
        <v>117</v>
      </c>
      <c r="B141" s="63" t="s">
        <v>118</v>
      </c>
      <c r="C141" s="64" t="s">
        <v>119</v>
      </c>
      <c r="D141" s="65" t="s">
        <v>229</v>
      </c>
      <c r="E141" s="66" t="s">
        <v>619</v>
      </c>
      <c r="F141" s="67"/>
      <c r="G141" s="68" t="s">
        <v>620</v>
      </c>
      <c r="H141" s="69" t="s">
        <v>621</v>
      </c>
      <c r="I141" s="66" t="s">
        <v>622</v>
      </c>
      <c r="J141" s="70">
        <v>2001</v>
      </c>
      <c r="K141" s="71">
        <v>1.5</v>
      </c>
      <c r="L141" s="72">
        <v>1</v>
      </c>
      <c r="M141" s="241" t="s">
        <v>344</v>
      </c>
      <c r="N141" s="242"/>
      <c r="O141" s="243"/>
      <c r="P141" s="244" t="s">
        <v>359</v>
      </c>
      <c r="Q141" s="245" t="s">
        <v>849</v>
      </c>
      <c r="R141" s="84" t="s">
        <v>508</v>
      </c>
      <c r="S141" s="73">
        <v>216.66666666666669</v>
      </c>
      <c r="T141" s="74">
        <v>260</v>
      </c>
      <c r="U141" s="75">
        <v>96</v>
      </c>
      <c r="V141" s="153">
        <f>T141/AA141*AB141</f>
        <v>1.3541666666666667</v>
      </c>
      <c r="W141" s="76"/>
      <c r="X141" s="77">
        <f>W141*S141</f>
        <v>0</v>
      </c>
      <c r="Y141" s="78">
        <f>W141*T141</f>
        <v>0</v>
      </c>
      <c r="Z141" s="250"/>
      <c r="AA141" s="249">
        <f>U141</f>
        <v>96</v>
      </c>
      <c r="AB141" s="79">
        <f>0.75/K141</f>
        <v>0.5</v>
      </c>
      <c r="AC141" s="244" t="s">
        <v>359</v>
      </c>
      <c r="AD141" s="80"/>
    </row>
    <row r="142" spans="1:30" ht="15.75" customHeight="1" x14ac:dyDescent="0.2">
      <c r="A142" s="62" t="s">
        <v>117</v>
      </c>
      <c r="B142" s="63" t="s">
        <v>118</v>
      </c>
      <c r="C142" s="64" t="s">
        <v>119</v>
      </c>
      <c r="D142" s="65" t="s">
        <v>229</v>
      </c>
      <c r="E142" s="66" t="s">
        <v>230</v>
      </c>
      <c r="F142" s="67"/>
      <c r="G142" s="68" t="s">
        <v>632</v>
      </c>
      <c r="H142" s="69" t="s">
        <v>633</v>
      </c>
      <c r="I142" s="66" t="s">
        <v>233</v>
      </c>
      <c r="J142" s="70">
        <v>2018</v>
      </c>
      <c r="K142" s="71">
        <v>0.75</v>
      </c>
      <c r="L142" s="72">
        <v>12</v>
      </c>
      <c r="M142" s="241" t="s">
        <v>344</v>
      </c>
      <c r="N142" s="242"/>
      <c r="O142" s="243"/>
      <c r="P142" s="244" t="s">
        <v>418</v>
      </c>
      <c r="Q142" s="245" t="s">
        <v>863</v>
      </c>
      <c r="R142" s="84" t="s">
        <v>509</v>
      </c>
      <c r="S142" s="73">
        <v>108.33333333333334</v>
      </c>
      <c r="T142" s="74">
        <v>130</v>
      </c>
      <c r="U142" s="75">
        <v>96</v>
      </c>
      <c r="V142" s="153">
        <f>T142/AA142*AB142</f>
        <v>1.3541666666666667</v>
      </c>
      <c r="W142" s="76"/>
      <c r="X142" s="77">
        <f>W142*S142</f>
        <v>0</v>
      </c>
      <c r="Y142" s="78">
        <f>W142*T142</f>
        <v>0</v>
      </c>
      <c r="Z142" s="250"/>
      <c r="AA142" s="249">
        <f>U142</f>
        <v>96</v>
      </c>
      <c r="AB142" s="79">
        <f>0.75/K142</f>
        <v>1</v>
      </c>
      <c r="AC142" s="244" t="s">
        <v>418</v>
      </c>
      <c r="AD142" s="80"/>
    </row>
    <row r="143" spans="1:30" ht="15.75" customHeight="1" x14ac:dyDescent="0.2">
      <c r="A143" s="62" t="s">
        <v>117</v>
      </c>
      <c r="B143" s="63" t="s">
        <v>131</v>
      </c>
      <c r="C143" s="64" t="s">
        <v>132</v>
      </c>
      <c r="D143" s="65" t="s">
        <v>257</v>
      </c>
      <c r="E143" s="66" t="s">
        <v>271</v>
      </c>
      <c r="F143" s="67"/>
      <c r="G143" s="68" t="s">
        <v>272</v>
      </c>
      <c r="H143" s="69" t="s">
        <v>1063</v>
      </c>
      <c r="I143" s="66" t="s">
        <v>1060</v>
      </c>
      <c r="J143" s="70">
        <v>1999</v>
      </c>
      <c r="K143" s="71">
        <v>0.375</v>
      </c>
      <c r="L143" s="72">
        <v>1</v>
      </c>
      <c r="M143" s="241" t="s">
        <v>344</v>
      </c>
      <c r="N143" s="242"/>
      <c r="O143" s="243"/>
      <c r="P143" s="244" t="s">
        <v>905</v>
      </c>
      <c r="Q143" s="245" t="s">
        <v>1183</v>
      </c>
      <c r="R143" s="84" t="s">
        <v>509</v>
      </c>
      <c r="S143" s="73">
        <v>54.166666666666671</v>
      </c>
      <c r="T143" s="74">
        <v>65</v>
      </c>
      <c r="U143" s="75">
        <v>96</v>
      </c>
      <c r="V143" s="153">
        <f>T143/AA143*AB143</f>
        <v>1.3541666666666667</v>
      </c>
      <c r="W143" s="76"/>
      <c r="X143" s="77">
        <f>W143*S143</f>
        <v>0</v>
      </c>
      <c r="Y143" s="78">
        <f>W143*T143</f>
        <v>0</v>
      </c>
      <c r="Z143" s="250"/>
      <c r="AA143" s="249">
        <f>U143</f>
        <v>96</v>
      </c>
      <c r="AB143" s="79">
        <f>0.75/K143</f>
        <v>2</v>
      </c>
      <c r="AC143" s="244" t="s">
        <v>905</v>
      </c>
      <c r="AD143" s="80"/>
    </row>
    <row r="144" spans="1:30" ht="15.75" customHeight="1" x14ac:dyDescent="0.2">
      <c r="A144" s="62" t="s">
        <v>117</v>
      </c>
      <c r="B144" s="63" t="s">
        <v>118</v>
      </c>
      <c r="C144" s="64" t="s">
        <v>119</v>
      </c>
      <c r="D144" s="65" t="s">
        <v>162</v>
      </c>
      <c r="E144" s="66" t="s">
        <v>206</v>
      </c>
      <c r="F144" s="67" t="s">
        <v>207</v>
      </c>
      <c r="G144" s="68" t="s">
        <v>585</v>
      </c>
      <c r="H144" s="69" t="s">
        <v>586</v>
      </c>
      <c r="I144" s="66" t="s">
        <v>126</v>
      </c>
      <c r="J144" s="70">
        <v>2010</v>
      </c>
      <c r="K144" s="71">
        <v>1.5</v>
      </c>
      <c r="L144" s="72">
        <v>4</v>
      </c>
      <c r="M144" s="241" t="s">
        <v>344</v>
      </c>
      <c r="N144" s="242"/>
      <c r="O144" s="243"/>
      <c r="P144" s="244" t="s">
        <v>803</v>
      </c>
      <c r="Q144" s="245" t="s">
        <v>804</v>
      </c>
      <c r="R144" s="84" t="s">
        <v>509</v>
      </c>
      <c r="S144" s="73">
        <v>225</v>
      </c>
      <c r="T144" s="74">
        <v>270</v>
      </c>
      <c r="U144" s="75">
        <v>99</v>
      </c>
      <c r="V144" s="153">
        <f>T144/AA144*AB144</f>
        <v>1.3636363636363635</v>
      </c>
      <c r="W144" s="76"/>
      <c r="X144" s="77">
        <f>W144*S144</f>
        <v>0</v>
      </c>
      <c r="Y144" s="78">
        <f>W144*T144</f>
        <v>0</v>
      </c>
      <c r="Z144" s="250"/>
      <c r="AA144" s="249">
        <f>U144</f>
        <v>99</v>
      </c>
      <c r="AB144" s="79">
        <f>0.75/K144</f>
        <v>0.5</v>
      </c>
      <c r="AC144" s="244" t="s">
        <v>803</v>
      </c>
      <c r="AD144" s="80"/>
    </row>
    <row r="145" spans="1:30" ht="15.75" customHeight="1" x14ac:dyDescent="0.2">
      <c r="A145" s="62" t="s">
        <v>117</v>
      </c>
      <c r="B145" s="63" t="s">
        <v>131</v>
      </c>
      <c r="C145" s="64" t="s">
        <v>119</v>
      </c>
      <c r="D145" s="65" t="s">
        <v>257</v>
      </c>
      <c r="E145" s="66" t="s">
        <v>283</v>
      </c>
      <c r="F145" s="67"/>
      <c r="G145" s="68" t="s">
        <v>288</v>
      </c>
      <c r="H145" s="69" t="s">
        <v>290</v>
      </c>
      <c r="I145" s="66" t="s">
        <v>136</v>
      </c>
      <c r="J145" s="70">
        <v>2018</v>
      </c>
      <c r="K145" s="71">
        <v>0.75</v>
      </c>
      <c r="L145" s="72">
        <v>1</v>
      </c>
      <c r="M145" s="241" t="s">
        <v>344</v>
      </c>
      <c r="N145" s="242"/>
      <c r="O145" s="243"/>
      <c r="P145" s="244" t="s">
        <v>939</v>
      </c>
      <c r="Q145" s="245" t="s">
        <v>940</v>
      </c>
      <c r="R145" s="84" t="s">
        <v>508</v>
      </c>
      <c r="S145" s="73">
        <v>108.33333333333334</v>
      </c>
      <c r="T145" s="74">
        <v>130</v>
      </c>
      <c r="U145" s="75">
        <v>95</v>
      </c>
      <c r="V145" s="153">
        <f>T145/AA145*AB145</f>
        <v>1.368421052631579</v>
      </c>
      <c r="W145" s="76"/>
      <c r="X145" s="77">
        <f>W145*S145</f>
        <v>0</v>
      </c>
      <c r="Y145" s="78">
        <f>W145*T145</f>
        <v>0</v>
      </c>
      <c r="Z145" s="250"/>
      <c r="AA145" s="249">
        <f>U145</f>
        <v>95</v>
      </c>
      <c r="AB145" s="79">
        <f>0.75/K145</f>
        <v>1</v>
      </c>
      <c r="AC145" s="244" t="s">
        <v>939</v>
      </c>
      <c r="AD145" s="80"/>
    </row>
    <row r="146" spans="1:30" ht="15.75" customHeight="1" x14ac:dyDescent="0.2">
      <c r="A146" s="62" t="s">
        <v>117</v>
      </c>
      <c r="B146" s="63" t="s">
        <v>131</v>
      </c>
      <c r="C146" s="64" t="s">
        <v>119</v>
      </c>
      <c r="D146" s="65" t="s">
        <v>257</v>
      </c>
      <c r="E146" s="66" t="s">
        <v>283</v>
      </c>
      <c r="F146" s="67"/>
      <c r="G146" s="68" t="s">
        <v>288</v>
      </c>
      <c r="H146" s="69" t="s">
        <v>290</v>
      </c>
      <c r="I146" s="66" t="s">
        <v>136</v>
      </c>
      <c r="J146" s="70">
        <v>2018</v>
      </c>
      <c r="K146" s="71">
        <v>1.5</v>
      </c>
      <c r="L146" s="72">
        <v>1</v>
      </c>
      <c r="M146" s="241" t="s">
        <v>344</v>
      </c>
      <c r="N146" s="242"/>
      <c r="O146" s="243"/>
      <c r="P146" s="244" t="s">
        <v>706</v>
      </c>
      <c r="Q146" s="245" t="s">
        <v>941</v>
      </c>
      <c r="R146" s="84" t="s">
        <v>508</v>
      </c>
      <c r="S146" s="73">
        <v>216.66666666666669</v>
      </c>
      <c r="T146" s="74">
        <v>260</v>
      </c>
      <c r="U146" s="75">
        <v>95</v>
      </c>
      <c r="V146" s="153">
        <f>T146/AA146*AB146</f>
        <v>1.368421052631579</v>
      </c>
      <c r="W146" s="76"/>
      <c r="X146" s="77">
        <f>W146*S146</f>
        <v>0</v>
      </c>
      <c r="Y146" s="78">
        <f>W146*T146</f>
        <v>0</v>
      </c>
      <c r="Z146" s="250"/>
      <c r="AA146" s="249">
        <f>U146</f>
        <v>95</v>
      </c>
      <c r="AB146" s="79">
        <f>0.75/K146</f>
        <v>0.5</v>
      </c>
      <c r="AC146" s="244" t="s">
        <v>706</v>
      </c>
      <c r="AD146" s="80"/>
    </row>
    <row r="147" spans="1:30" ht="15.75" customHeight="1" x14ac:dyDescent="0.2">
      <c r="A147" s="62" t="s">
        <v>117</v>
      </c>
      <c r="B147" s="63" t="s">
        <v>118</v>
      </c>
      <c r="C147" s="64" t="s">
        <v>119</v>
      </c>
      <c r="D147" s="65" t="s">
        <v>257</v>
      </c>
      <c r="E147" s="66" t="s">
        <v>667</v>
      </c>
      <c r="F147" s="67"/>
      <c r="G147" s="68" t="s">
        <v>668</v>
      </c>
      <c r="H147" s="69" t="s">
        <v>669</v>
      </c>
      <c r="I147" s="66" t="s">
        <v>130</v>
      </c>
      <c r="J147" s="70">
        <v>2019</v>
      </c>
      <c r="K147" s="71">
        <v>0.75</v>
      </c>
      <c r="L147" s="72">
        <v>6</v>
      </c>
      <c r="M147" s="241" t="s">
        <v>344</v>
      </c>
      <c r="N147" s="242"/>
      <c r="O147" s="243"/>
      <c r="P147" s="244" t="s">
        <v>946</v>
      </c>
      <c r="Q147" s="245" t="s">
        <v>947</v>
      </c>
      <c r="R147" s="84" t="s">
        <v>509</v>
      </c>
      <c r="S147" s="73">
        <v>108.33333333333334</v>
      </c>
      <c r="T147" s="74">
        <v>130</v>
      </c>
      <c r="U147" s="75">
        <v>95</v>
      </c>
      <c r="V147" s="153">
        <f>T147/AA147*AB147</f>
        <v>1.368421052631579</v>
      </c>
      <c r="W147" s="76"/>
      <c r="X147" s="77">
        <f>W147*S147</f>
        <v>0</v>
      </c>
      <c r="Y147" s="78">
        <f>W147*T147</f>
        <v>0</v>
      </c>
      <c r="Z147" s="250"/>
      <c r="AA147" s="249">
        <f>U147</f>
        <v>95</v>
      </c>
      <c r="AB147" s="79">
        <f>0.75/K147</f>
        <v>1</v>
      </c>
      <c r="AC147" s="244" t="s">
        <v>946</v>
      </c>
      <c r="AD147" s="80"/>
    </row>
    <row r="148" spans="1:30" ht="15.75" customHeight="1" x14ac:dyDescent="0.2">
      <c r="A148" s="62" t="s">
        <v>117</v>
      </c>
      <c r="B148" s="63" t="s">
        <v>118</v>
      </c>
      <c r="C148" s="64" t="s">
        <v>119</v>
      </c>
      <c r="D148" s="65" t="s">
        <v>162</v>
      </c>
      <c r="E148" s="66" t="s">
        <v>206</v>
      </c>
      <c r="F148" s="67" t="s">
        <v>207</v>
      </c>
      <c r="G148" s="68" t="s">
        <v>218</v>
      </c>
      <c r="H148" s="69" t="s">
        <v>219</v>
      </c>
      <c r="I148" s="66" t="s">
        <v>126</v>
      </c>
      <c r="J148" s="70">
        <v>2005</v>
      </c>
      <c r="K148" s="71">
        <v>1.5</v>
      </c>
      <c r="L148" s="72">
        <v>2</v>
      </c>
      <c r="M148" s="241">
        <v>-0.5</v>
      </c>
      <c r="N148" s="242"/>
      <c r="O148" s="243"/>
      <c r="P148" s="244" t="s">
        <v>807</v>
      </c>
      <c r="Q148" s="245" t="s">
        <v>430</v>
      </c>
      <c r="R148" s="84" t="s">
        <v>508</v>
      </c>
      <c r="S148" s="73">
        <v>225</v>
      </c>
      <c r="T148" s="74">
        <v>270</v>
      </c>
      <c r="U148" s="75">
        <v>98</v>
      </c>
      <c r="V148" s="153">
        <f>T148/AA148*AB148</f>
        <v>1.3775510204081634</v>
      </c>
      <c r="W148" s="76"/>
      <c r="X148" s="77">
        <f>W148*S148</f>
        <v>0</v>
      </c>
      <c r="Y148" s="78">
        <f>W148*T148</f>
        <v>0</v>
      </c>
      <c r="Z148" s="250"/>
      <c r="AA148" s="249">
        <f>U148</f>
        <v>98</v>
      </c>
      <c r="AB148" s="79">
        <f>0.75/K148</f>
        <v>0.5</v>
      </c>
      <c r="AC148" s="244" t="s">
        <v>807</v>
      </c>
      <c r="AD148" s="80"/>
    </row>
    <row r="149" spans="1:30" ht="15.75" customHeight="1" x14ac:dyDescent="0.2">
      <c r="A149" s="62" t="s">
        <v>117</v>
      </c>
      <c r="B149" s="63" t="s">
        <v>118</v>
      </c>
      <c r="C149" s="64" t="s">
        <v>119</v>
      </c>
      <c r="D149" s="65" t="s">
        <v>162</v>
      </c>
      <c r="E149" s="66" t="s">
        <v>206</v>
      </c>
      <c r="F149" s="67" t="s">
        <v>207</v>
      </c>
      <c r="G149" s="68" t="s">
        <v>215</v>
      </c>
      <c r="H149" s="69" t="s">
        <v>605</v>
      </c>
      <c r="I149" s="66" t="s">
        <v>126</v>
      </c>
      <c r="J149" s="70">
        <v>2016</v>
      </c>
      <c r="K149" s="71">
        <v>0.75</v>
      </c>
      <c r="L149" s="72">
        <v>3</v>
      </c>
      <c r="M149" s="241" t="s">
        <v>344</v>
      </c>
      <c r="N149" s="242"/>
      <c r="O149" s="243"/>
      <c r="P149" s="244" t="s">
        <v>718</v>
      </c>
      <c r="Q149" s="245" t="s">
        <v>835</v>
      </c>
      <c r="R149" s="84" t="s">
        <v>509</v>
      </c>
      <c r="S149" s="73">
        <v>116.66666666666667</v>
      </c>
      <c r="T149" s="74">
        <v>140</v>
      </c>
      <c r="U149" s="75">
        <v>98</v>
      </c>
      <c r="V149" s="153">
        <f>T149/AA149*AB149</f>
        <v>1.4285714285714286</v>
      </c>
      <c r="W149" s="76"/>
      <c r="X149" s="77">
        <f>W149*S149</f>
        <v>0</v>
      </c>
      <c r="Y149" s="78">
        <f>W149*T149</f>
        <v>0</v>
      </c>
      <c r="Z149" s="250"/>
      <c r="AA149" s="249">
        <f>U149</f>
        <v>98</v>
      </c>
      <c r="AB149" s="79">
        <f>0.75/K149</f>
        <v>1</v>
      </c>
      <c r="AC149" s="244" t="s">
        <v>718</v>
      </c>
      <c r="AD149" s="80"/>
    </row>
    <row r="150" spans="1:30" ht="15.75" customHeight="1" x14ac:dyDescent="0.2">
      <c r="A150" s="62" t="s">
        <v>117</v>
      </c>
      <c r="B150" s="63" t="s">
        <v>131</v>
      </c>
      <c r="C150" s="64" t="s">
        <v>132</v>
      </c>
      <c r="D150" s="65" t="s">
        <v>162</v>
      </c>
      <c r="E150" s="66" t="s">
        <v>42</v>
      </c>
      <c r="F150" s="67" t="s">
        <v>178</v>
      </c>
      <c r="G150" s="68" t="s">
        <v>564</v>
      </c>
      <c r="H150" s="69" t="s">
        <v>565</v>
      </c>
      <c r="I150" s="66" t="s">
        <v>126</v>
      </c>
      <c r="J150" s="70">
        <v>2009</v>
      </c>
      <c r="K150" s="71">
        <v>0.375</v>
      </c>
      <c r="L150" s="72">
        <v>1</v>
      </c>
      <c r="M150" s="241" t="s">
        <v>343</v>
      </c>
      <c r="N150" s="242"/>
      <c r="O150" s="243" t="s">
        <v>350</v>
      </c>
      <c r="P150" s="244" t="s">
        <v>771</v>
      </c>
      <c r="Q150" s="245" t="s">
        <v>772</v>
      </c>
      <c r="R150" s="84" t="s">
        <v>508</v>
      </c>
      <c r="S150" s="73">
        <v>58.333333333333336</v>
      </c>
      <c r="T150" s="74">
        <v>70</v>
      </c>
      <c r="U150" s="75">
        <v>97</v>
      </c>
      <c r="V150" s="153">
        <f>T150/AA150*AB150</f>
        <v>1.4432989690721649</v>
      </c>
      <c r="W150" s="76"/>
      <c r="X150" s="77">
        <f>W150*S150</f>
        <v>0</v>
      </c>
      <c r="Y150" s="78">
        <f>W150*T150</f>
        <v>0</v>
      </c>
      <c r="Z150" s="250"/>
      <c r="AA150" s="249">
        <f>U150</f>
        <v>97</v>
      </c>
      <c r="AB150" s="79">
        <f>0.75/K150</f>
        <v>2</v>
      </c>
      <c r="AC150" s="244" t="s">
        <v>771</v>
      </c>
      <c r="AD150" s="80"/>
    </row>
    <row r="151" spans="1:30" ht="15.75" customHeight="1" x14ac:dyDescent="0.2">
      <c r="A151" s="62" t="s">
        <v>117</v>
      </c>
      <c r="B151" s="63" t="s">
        <v>118</v>
      </c>
      <c r="C151" s="64" t="s">
        <v>119</v>
      </c>
      <c r="D151" s="65" t="s">
        <v>162</v>
      </c>
      <c r="E151" s="66" t="s">
        <v>206</v>
      </c>
      <c r="F151" s="67" t="s">
        <v>223</v>
      </c>
      <c r="G151" s="68" t="s">
        <v>224</v>
      </c>
      <c r="H151" s="69" t="s">
        <v>223</v>
      </c>
      <c r="I151" s="66" t="s">
        <v>128</v>
      </c>
      <c r="J151" s="70">
        <v>2018</v>
      </c>
      <c r="K151" s="71">
        <v>0.75</v>
      </c>
      <c r="L151" s="72">
        <v>6</v>
      </c>
      <c r="M151" s="241" t="s">
        <v>344</v>
      </c>
      <c r="N151" s="242"/>
      <c r="O151" s="243"/>
      <c r="P151" s="244" t="s">
        <v>809</v>
      </c>
      <c r="Q151" s="245" t="s">
        <v>810</v>
      </c>
      <c r="R151" s="84" t="s">
        <v>509</v>
      </c>
      <c r="S151" s="73">
        <v>116.66666666666667</v>
      </c>
      <c r="T151" s="74">
        <v>140</v>
      </c>
      <c r="U151" s="75">
        <v>97</v>
      </c>
      <c r="V151" s="153">
        <f>T151/AA151*AB151</f>
        <v>1.4432989690721649</v>
      </c>
      <c r="W151" s="76"/>
      <c r="X151" s="77">
        <f>W151*S151</f>
        <v>0</v>
      </c>
      <c r="Y151" s="78">
        <f>W151*T151</f>
        <v>0</v>
      </c>
      <c r="Z151" s="250"/>
      <c r="AA151" s="249">
        <f>U151</f>
        <v>97</v>
      </c>
      <c r="AB151" s="79">
        <f>0.75/K151</f>
        <v>1</v>
      </c>
      <c r="AC151" s="244" t="s">
        <v>809</v>
      </c>
      <c r="AD151" s="80"/>
    </row>
    <row r="152" spans="1:30" ht="15.75" customHeight="1" x14ac:dyDescent="0.2">
      <c r="A152" s="62" t="s">
        <v>117</v>
      </c>
      <c r="B152" s="63" t="s">
        <v>131</v>
      </c>
      <c r="C152" s="64" t="s">
        <v>132</v>
      </c>
      <c r="D152" s="65" t="s">
        <v>257</v>
      </c>
      <c r="E152" s="66" t="s">
        <v>271</v>
      </c>
      <c r="F152" s="67"/>
      <c r="G152" s="68" t="s">
        <v>272</v>
      </c>
      <c r="H152" s="69" t="s">
        <v>1049</v>
      </c>
      <c r="I152" s="66" t="s">
        <v>182</v>
      </c>
      <c r="J152" s="70">
        <v>1995</v>
      </c>
      <c r="K152" s="71">
        <v>0.375</v>
      </c>
      <c r="L152" s="72">
        <v>1</v>
      </c>
      <c r="M152" s="241" t="s">
        <v>344</v>
      </c>
      <c r="N152" s="242"/>
      <c r="O152" s="243"/>
      <c r="P152" s="244" t="s">
        <v>1164</v>
      </c>
      <c r="Q152" s="245" t="s">
        <v>1167</v>
      </c>
      <c r="R152" s="84" t="s">
        <v>509</v>
      </c>
      <c r="S152" s="73">
        <v>58.333333333333336</v>
      </c>
      <c r="T152" s="74">
        <v>70</v>
      </c>
      <c r="U152" s="75">
        <v>96</v>
      </c>
      <c r="V152" s="153">
        <f>T152/AA152*AB152</f>
        <v>1.4583333333333333</v>
      </c>
      <c r="W152" s="76"/>
      <c r="X152" s="77">
        <f>W152*S152</f>
        <v>0</v>
      </c>
      <c r="Y152" s="78">
        <f>W152*T152</f>
        <v>0</v>
      </c>
      <c r="Z152" s="250"/>
      <c r="AA152" s="249">
        <f>U152</f>
        <v>96</v>
      </c>
      <c r="AB152" s="79">
        <f>0.75/K152</f>
        <v>2</v>
      </c>
      <c r="AC152" s="244" t="s">
        <v>1164</v>
      </c>
      <c r="AD152" s="80"/>
    </row>
    <row r="153" spans="1:30" ht="15.75" customHeight="1" x14ac:dyDescent="0.2">
      <c r="A153" s="62" t="s">
        <v>117</v>
      </c>
      <c r="B153" s="63" t="s">
        <v>131</v>
      </c>
      <c r="C153" s="64" t="s">
        <v>132</v>
      </c>
      <c r="D153" s="65" t="s">
        <v>257</v>
      </c>
      <c r="E153" s="66" t="s">
        <v>271</v>
      </c>
      <c r="F153" s="67"/>
      <c r="G153" s="68" t="s">
        <v>272</v>
      </c>
      <c r="H153" s="69" t="s">
        <v>1050</v>
      </c>
      <c r="I153" s="66" t="s">
        <v>182</v>
      </c>
      <c r="J153" s="70">
        <v>1999</v>
      </c>
      <c r="K153" s="71">
        <v>0.375</v>
      </c>
      <c r="L153" s="72">
        <v>6</v>
      </c>
      <c r="M153" s="241" t="s">
        <v>344</v>
      </c>
      <c r="N153" s="242"/>
      <c r="O153" s="243"/>
      <c r="P153" s="244" t="s">
        <v>1164</v>
      </c>
      <c r="Q153" s="245" t="s">
        <v>1169</v>
      </c>
      <c r="R153" s="84" t="s">
        <v>509</v>
      </c>
      <c r="S153" s="73">
        <v>58.333333333333336</v>
      </c>
      <c r="T153" s="74">
        <v>70</v>
      </c>
      <c r="U153" s="75">
        <v>96</v>
      </c>
      <c r="V153" s="153">
        <f>T153/AA153*AB153</f>
        <v>1.4583333333333333</v>
      </c>
      <c r="W153" s="76"/>
      <c r="X153" s="77">
        <f>W153*S153</f>
        <v>0</v>
      </c>
      <c r="Y153" s="78">
        <f>W153*T153</f>
        <v>0</v>
      </c>
      <c r="Z153" s="250"/>
      <c r="AA153" s="249">
        <f>U153</f>
        <v>96</v>
      </c>
      <c r="AB153" s="79">
        <f>0.75/K153</f>
        <v>2</v>
      </c>
      <c r="AC153" s="244" t="s">
        <v>1164</v>
      </c>
      <c r="AD153" s="80"/>
    </row>
    <row r="154" spans="1:30" ht="15.75" customHeight="1" x14ac:dyDescent="0.2">
      <c r="A154" s="62" t="s">
        <v>117</v>
      </c>
      <c r="B154" s="63" t="s">
        <v>131</v>
      </c>
      <c r="C154" s="64" t="s">
        <v>132</v>
      </c>
      <c r="D154" s="65" t="s">
        <v>257</v>
      </c>
      <c r="E154" s="66" t="s">
        <v>271</v>
      </c>
      <c r="F154" s="67"/>
      <c r="G154" s="68" t="s">
        <v>272</v>
      </c>
      <c r="H154" s="69" t="s">
        <v>1051</v>
      </c>
      <c r="I154" s="66" t="s">
        <v>1052</v>
      </c>
      <c r="J154" s="70">
        <v>1999</v>
      </c>
      <c r="K154" s="71">
        <v>0.375</v>
      </c>
      <c r="L154" s="72">
        <v>3</v>
      </c>
      <c r="M154" s="241" t="s">
        <v>344</v>
      </c>
      <c r="N154" s="242"/>
      <c r="O154" s="243"/>
      <c r="P154" s="244" t="s">
        <v>771</v>
      </c>
      <c r="Q154" s="245" t="s">
        <v>1170</v>
      </c>
      <c r="R154" s="84" t="s">
        <v>509</v>
      </c>
      <c r="S154" s="73">
        <v>58.333333333333336</v>
      </c>
      <c r="T154" s="74">
        <v>70</v>
      </c>
      <c r="U154" s="75">
        <v>96</v>
      </c>
      <c r="V154" s="153">
        <f>T154/AA154*AB154</f>
        <v>1.4583333333333333</v>
      </c>
      <c r="W154" s="76"/>
      <c r="X154" s="77">
        <f>W154*S154</f>
        <v>0</v>
      </c>
      <c r="Y154" s="78">
        <f>W154*T154</f>
        <v>0</v>
      </c>
      <c r="Z154" s="250"/>
      <c r="AA154" s="249">
        <f>U154</f>
        <v>96</v>
      </c>
      <c r="AB154" s="79">
        <f>0.75/K154</f>
        <v>2</v>
      </c>
      <c r="AC154" s="244" t="s">
        <v>771</v>
      </c>
      <c r="AD154" s="80"/>
    </row>
    <row r="155" spans="1:30" ht="15.75" customHeight="1" x14ac:dyDescent="0.2">
      <c r="A155" s="62" t="s">
        <v>117</v>
      </c>
      <c r="B155" s="63" t="s">
        <v>131</v>
      </c>
      <c r="C155" s="64" t="s">
        <v>119</v>
      </c>
      <c r="D155" s="65" t="s">
        <v>162</v>
      </c>
      <c r="E155" s="66" t="s">
        <v>181</v>
      </c>
      <c r="F155" s="67"/>
      <c r="G155" s="68" t="s">
        <v>571</v>
      </c>
      <c r="H155" s="69" t="s">
        <v>572</v>
      </c>
      <c r="I155" s="66" t="s">
        <v>182</v>
      </c>
      <c r="J155" s="70">
        <v>2020</v>
      </c>
      <c r="K155" s="71">
        <v>0.75</v>
      </c>
      <c r="L155" s="72">
        <v>2</v>
      </c>
      <c r="M155" s="241" t="s">
        <v>344</v>
      </c>
      <c r="N155" s="242"/>
      <c r="O155" s="243"/>
      <c r="P155" s="244" t="s">
        <v>778</v>
      </c>
      <c r="Q155" s="245" t="s">
        <v>779</v>
      </c>
      <c r="R155" s="84" t="s">
        <v>509</v>
      </c>
      <c r="S155" s="73">
        <v>116.66666666666667</v>
      </c>
      <c r="T155" s="74">
        <v>140</v>
      </c>
      <c r="U155" s="75">
        <v>95</v>
      </c>
      <c r="V155" s="153">
        <f>T155/AA155*AB155</f>
        <v>1.4736842105263157</v>
      </c>
      <c r="W155" s="76"/>
      <c r="X155" s="77">
        <f>W155*S155</f>
        <v>0</v>
      </c>
      <c r="Y155" s="78">
        <f>W155*T155</f>
        <v>0</v>
      </c>
      <c r="Z155" s="250"/>
      <c r="AA155" s="249">
        <f>U155</f>
        <v>95</v>
      </c>
      <c r="AB155" s="79">
        <f>0.75/K155</f>
        <v>1</v>
      </c>
      <c r="AC155" s="244" t="s">
        <v>778</v>
      </c>
      <c r="AD155" s="80"/>
    </row>
    <row r="156" spans="1:30" ht="15.75" customHeight="1" x14ac:dyDescent="0.2">
      <c r="A156" s="62" t="s">
        <v>117</v>
      </c>
      <c r="B156" s="63" t="s">
        <v>118</v>
      </c>
      <c r="C156" s="64" t="s">
        <v>119</v>
      </c>
      <c r="D156" s="65" t="s">
        <v>162</v>
      </c>
      <c r="E156" s="66" t="s">
        <v>206</v>
      </c>
      <c r="F156" s="67" t="s">
        <v>591</v>
      </c>
      <c r="G156" s="68" t="s">
        <v>598</v>
      </c>
      <c r="H156" s="69" t="s">
        <v>593</v>
      </c>
      <c r="I156" s="66" t="s">
        <v>128</v>
      </c>
      <c r="J156" s="70">
        <v>2019</v>
      </c>
      <c r="K156" s="71">
        <v>0.75</v>
      </c>
      <c r="L156" s="72">
        <v>18</v>
      </c>
      <c r="M156" s="241" t="s">
        <v>344</v>
      </c>
      <c r="N156" s="242"/>
      <c r="O156" s="243"/>
      <c r="P156" s="244" t="s">
        <v>822</v>
      </c>
      <c r="Q156" s="245" t="s">
        <v>825</v>
      </c>
      <c r="R156" s="84" t="s">
        <v>509</v>
      </c>
      <c r="S156" s="73">
        <v>120.83333333333334</v>
      </c>
      <c r="T156" s="74">
        <v>145</v>
      </c>
      <c r="U156" s="75">
        <v>98</v>
      </c>
      <c r="V156" s="153">
        <f>T156/AA156*AB156</f>
        <v>1.4795918367346939</v>
      </c>
      <c r="W156" s="76"/>
      <c r="X156" s="77">
        <f>W156*S156</f>
        <v>0</v>
      </c>
      <c r="Y156" s="78">
        <f>W156*T156</f>
        <v>0</v>
      </c>
      <c r="Z156" s="250"/>
      <c r="AA156" s="249">
        <f>U156</f>
        <v>98</v>
      </c>
      <c r="AB156" s="79">
        <f>0.75/K156</f>
        <v>1</v>
      </c>
      <c r="AC156" s="244" t="s">
        <v>822</v>
      </c>
      <c r="AD156" s="80"/>
    </row>
    <row r="157" spans="1:30" ht="15.75" customHeight="1" x14ac:dyDescent="0.2">
      <c r="A157" s="62" t="s">
        <v>117</v>
      </c>
      <c r="B157" s="63" t="s">
        <v>131</v>
      </c>
      <c r="C157" s="64" t="s">
        <v>119</v>
      </c>
      <c r="D157" s="65" t="s">
        <v>257</v>
      </c>
      <c r="E157" s="66" t="s">
        <v>283</v>
      </c>
      <c r="F157" s="67"/>
      <c r="G157" s="68" t="s">
        <v>288</v>
      </c>
      <c r="H157" s="69" t="s">
        <v>289</v>
      </c>
      <c r="I157" s="66" t="s">
        <v>266</v>
      </c>
      <c r="J157" s="70">
        <v>2019</v>
      </c>
      <c r="K157" s="71">
        <v>3</v>
      </c>
      <c r="L157" s="72">
        <v>1</v>
      </c>
      <c r="M157" s="241" t="s">
        <v>344</v>
      </c>
      <c r="N157" s="242"/>
      <c r="O157" s="243"/>
      <c r="P157" s="244" t="s">
        <v>1201</v>
      </c>
      <c r="Q157" s="245" t="s">
        <v>1202</v>
      </c>
      <c r="R157" s="84" t="s">
        <v>508</v>
      </c>
      <c r="S157" s="73">
        <v>500</v>
      </c>
      <c r="T157" s="74">
        <v>600</v>
      </c>
      <c r="U157" s="75">
        <v>98</v>
      </c>
      <c r="V157" s="153">
        <f>T157/AA157*AB157</f>
        <v>1.5306122448979591</v>
      </c>
      <c r="W157" s="76"/>
      <c r="X157" s="77">
        <f>W157*S157</f>
        <v>0</v>
      </c>
      <c r="Y157" s="78">
        <f>W157*T157</f>
        <v>0</v>
      </c>
      <c r="Z157" s="250"/>
      <c r="AA157" s="249">
        <f>U157</f>
        <v>98</v>
      </c>
      <c r="AB157" s="79">
        <f>0.75/K157</f>
        <v>0.25</v>
      </c>
      <c r="AC157" s="244" t="s">
        <v>1201</v>
      </c>
      <c r="AD157" s="80"/>
    </row>
    <row r="158" spans="1:30" ht="15.75" customHeight="1" x14ac:dyDescent="0.2">
      <c r="A158" s="62" t="s">
        <v>117</v>
      </c>
      <c r="B158" s="63" t="s">
        <v>118</v>
      </c>
      <c r="C158" s="64" t="s">
        <v>119</v>
      </c>
      <c r="D158" s="65" t="s">
        <v>129</v>
      </c>
      <c r="E158" s="66" t="s">
        <v>986</v>
      </c>
      <c r="F158" s="67"/>
      <c r="G158" s="68" t="s">
        <v>987</v>
      </c>
      <c r="H158" s="69" t="s">
        <v>988</v>
      </c>
      <c r="I158" s="66" t="s">
        <v>130</v>
      </c>
      <c r="J158" s="70">
        <v>2018</v>
      </c>
      <c r="K158" s="71">
        <v>1.5</v>
      </c>
      <c r="L158" s="72">
        <v>3</v>
      </c>
      <c r="M158" s="241" t="s">
        <v>344</v>
      </c>
      <c r="N158" s="242"/>
      <c r="O158" s="243"/>
      <c r="P158" s="244" t="s">
        <v>1079</v>
      </c>
      <c r="Q158" s="245" t="s">
        <v>1080</v>
      </c>
      <c r="R158" s="84" t="s">
        <v>509</v>
      </c>
      <c r="S158" s="73">
        <v>250</v>
      </c>
      <c r="T158" s="74">
        <v>300</v>
      </c>
      <c r="U158" s="75">
        <v>97</v>
      </c>
      <c r="V158" s="153">
        <f>T158/AA158*AB158</f>
        <v>1.5463917525773196</v>
      </c>
      <c r="W158" s="76"/>
      <c r="X158" s="77">
        <f>W158*S158</f>
        <v>0</v>
      </c>
      <c r="Y158" s="78">
        <f>W158*T158</f>
        <v>0</v>
      </c>
      <c r="Z158" s="250"/>
      <c r="AA158" s="249">
        <f>U158</f>
        <v>97</v>
      </c>
      <c r="AB158" s="79">
        <f>0.75/K158</f>
        <v>0.5</v>
      </c>
      <c r="AC158" s="244" t="s">
        <v>1079</v>
      </c>
      <c r="AD158" s="80"/>
    </row>
    <row r="159" spans="1:30" ht="15.75" customHeight="1" x14ac:dyDescent="0.2">
      <c r="A159" s="62" t="s">
        <v>117</v>
      </c>
      <c r="B159" s="63" t="s">
        <v>131</v>
      </c>
      <c r="C159" s="64" t="s">
        <v>132</v>
      </c>
      <c r="D159" s="65" t="s">
        <v>129</v>
      </c>
      <c r="E159" s="66" t="s">
        <v>159</v>
      </c>
      <c r="F159" s="67"/>
      <c r="G159" s="68" t="s">
        <v>160</v>
      </c>
      <c r="H159" s="69" t="s">
        <v>546</v>
      </c>
      <c r="I159" s="66" t="s">
        <v>136</v>
      </c>
      <c r="J159" s="70">
        <v>2018</v>
      </c>
      <c r="K159" s="71">
        <v>0.75</v>
      </c>
      <c r="L159" s="72">
        <v>12</v>
      </c>
      <c r="M159" s="241" t="s">
        <v>344</v>
      </c>
      <c r="N159" s="242"/>
      <c r="O159" s="243"/>
      <c r="P159" s="244" t="s">
        <v>354</v>
      </c>
      <c r="Q159" s="245" t="s">
        <v>749</v>
      </c>
      <c r="R159" s="84" t="s">
        <v>509</v>
      </c>
      <c r="S159" s="73">
        <v>125</v>
      </c>
      <c r="T159" s="74">
        <v>150</v>
      </c>
      <c r="U159" s="75">
        <v>96</v>
      </c>
      <c r="V159" s="153">
        <f>T159/AA159*AB159</f>
        <v>1.5625</v>
      </c>
      <c r="W159" s="76"/>
      <c r="X159" s="77">
        <f>W159*S159</f>
        <v>0</v>
      </c>
      <c r="Y159" s="78">
        <f>W159*T159</f>
        <v>0</v>
      </c>
      <c r="Z159" s="250"/>
      <c r="AA159" s="249">
        <f>U159</f>
        <v>96</v>
      </c>
      <c r="AB159" s="79">
        <f>0.75/K159</f>
        <v>1</v>
      </c>
      <c r="AC159" s="244" t="s">
        <v>354</v>
      </c>
      <c r="AD159" s="80"/>
    </row>
    <row r="160" spans="1:30" ht="15.75" customHeight="1" x14ac:dyDescent="0.2">
      <c r="A160" s="62" t="s">
        <v>117</v>
      </c>
      <c r="B160" s="63" t="s">
        <v>118</v>
      </c>
      <c r="C160" s="64" t="s">
        <v>119</v>
      </c>
      <c r="D160" s="65" t="s">
        <v>162</v>
      </c>
      <c r="E160" s="66" t="s">
        <v>42</v>
      </c>
      <c r="F160" s="67" t="s">
        <v>177</v>
      </c>
      <c r="G160" s="68" t="s">
        <v>1013</v>
      </c>
      <c r="H160" s="69" t="s">
        <v>1014</v>
      </c>
      <c r="I160" s="66" t="s">
        <v>126</v>
      </c>
      <c r="J160" s="70">
        <v>1986</v>
      </c>
      <c r="K160" s="71">
        <v>0.75</v>
      </c>
      <c r="L160" s="72">
        <v>3</v>
      </c>
      <c r="M160" s="241" t="s">
        <v>1070</v>
      </c>
      <c r="N160" s="242"/>
      <c r="O160" s="243"/>
      <c r="P160" s="244" t="s">
        <v>452</v>
      </c>
      <c r="Q160" s="245" t="s">
        <v>1123</v>
      </c>
      <c r="R160" s="84" t="s">
        <v>508</v>
      </c>
      <c r="S160" s="73">
        <v>125</v>
      </c>
      <c r="T160" s="74">
        <v>150</v>
      </c>
      <c r="U160" s="75">
        <v>96</v>
      </c>
      <c r="V160" s="153">
        <f>T160/AA160*AB160</f>
        <v>1.5625</v>
      </c>
      <c r="W160" s="76"/>
      <c r="X160" s="77">
        <f>W160*S160</f>
        <v>0</v>
      </c>
      <c r="Y160" s="78">
        <f>W160*T160</f>
        <v>0</v>
      </c>
      <c r="Z160" s="250"/>
      <c r="AA160" s="249">
        <f>U160</f>
        <v>96</v>
      </c>
      <c r="AB160" s="79">
        <f>0.75/K160</f>
        <v>1</v>
      </c>
      <c r="AC160" s="244" t="s">
        <v>452</v>
      </c>
      <c r="AD160" s="80"/>
    </row>
    <row r="161" spans="1:30" ht="15.75" customHeight="1" x14ac:dyDescent="0.2">
      <c r="A161" s="62" t="s">
        <v>117</v>
      </c>
      <c r="B161" s="63" t="s">
        <v>118</v>
      </c>
      <c r="C161" s="64" t="s">
        <v>119</v>
      </c>
      <c r="D161" s="65" t="s">
        <v>303</v>
      </c>
      <c r="E161" s="66" t="s">
        <v>304</v>
      </c>
      <c r="F161" s="67" t="s">
        <v>305</v>
      </c>
      <c r="G161" s="68" t="s">
        <v>319</v>
      </c>
      <c r="H161" s="69" t="s">
        <v>320</v>
      </c>
      <c r="I161" s="66" t="s">
        <v>123</v>
      </c>
      <c r="J161" s="70">
        <v>2015</v>
      </c>
      <c r="K161" s="71">
        <v>0.75</v>
      </c>
      <c r="L161" s="72">
        <v>12</v>
      </c>
      <c r="M161" s="241" t="s">
        <v>344</v>
      </c>
      <c r="N161" s="242"/>
      <c r="O161" s="243"/>
      <c r="P161" s="244" t="s">
        <v>480</v>
      </c>
      <c r="Q161" s="245" t="s">
        <v>481</v>
      </c>
      <c r="R161" s="84" t="s">
        <v>509</v>
      </c>
      <c r="S161" s="73">
        <v>125</v>
      </c>
      <c r="T161" s="74">
        <v>150</v>
      </c>
      <c r="U161" s="75">
        <v>96</v>
      </c>
      <c r="V161" s="153">
        <f>T161/AA161*AB161</f>
        <v>1.5625</v>
      </c>
      <c r="W161" s="76"/>
      <c r="X161" s="77">
        <f>W161*S161</f>
        <v>0</v>
      </c>
      <c r="Y161" s="78">
        <f>W161*T161</f>
        <v>0</v>
      </c>
      <c r="Z161" s="250"/>
      <c r="AA161" s="249">
        <f>U161</f>
        <v>96</v>
      </c>
      <c r="AB161" s="79">
        <f>0.75/K161</f>
        <v>1</v>
      </c>
      <c r="AC161" s="244" t="s">
        <v>480</v>
      </c>
      <c r="AD161" s="80"/>
    </row>
    <row r="162" spans="1:30" ht="15.75" customHeight="1" x14ac:dyDescent="0.2">
      <c r="A162" s="62" t="s">
        <v>117</v>
      </c>
      <c r="B162" s="63" t="s">
        <v>131</v>
      </c>
      <c r="C162" s="64" t="s">
        <v>119</v>
      </c>
      <c r="D162" s="65" t="s">
        <v>129</v>
      </c>
      <c r="E162" s="66" t="s">
        <v>153</v>
      </c>
      <c r="F162" s="67"/>
      <c r="G162" s="68" t="s">
        <v>538</v>
      </c>
      <c r="H162" s="69" t="s">
        <v>541</v>
      </c>
      <c r="I162" s="66" t="s">
        <v>136</v>
      </c>
      <c r="J162" s="70">
        <v>2018</v>
      </c>
      <c r="K162" s="71">
        <v>0.75</v>
      </c>
      <c r="L162" s="72">
        <v>12</v>
      </c>
      <c r="M162" s="241" t="s">
        <v>344</v>
      </c>
      <c r="N162" s="242"/>
      <c r="O162" s="243"/>
      <c r="P162" s="244" t="s">
        <v>725</v>
      </c>
      <c r="Q162" s="245" t="s">
        <v>726</v>
      </c>
      <c r="R162" s="84" t="s">
        <v>509</v>
      </c>
      <c r="S162" s="73">
        <v>125</v>
      </c>
      <c r="T162" s="74">
        <v>150</v>
      </c>
      <c r="U162" s="75">
        <v>95</v>
      </c>
      <c r="V162" s="153">
        <f>T162/AA162*AB162</f>
        <v>1.5789473684210527</v>
      </c>
      <c r="W162" s="76"/>
      <c r="X162" s="77">
        <f>W162*S162</f>
        <v>0</v>
      </c>
      <c r="Y162" s="78">
        <f>W162*T162</f>
        <v>0</v>
      </c>
      <c r="Z162" s="250"/>
      <c r="AA162" s="249">
        <f>U162</f>
        <v>95</v>
      </c>
      <c r="AB162" s="79">
        <f>0.75/K162</f>
        <v>1</v>
      </c>
      <c r="AC162" s="244" t="s">
        <v>725</v>
      </c>
      <c r="AD162" s="80"/>
    </row>
    <row r="163" spans="1:30" ht="15.75" customHeight="1" x14ac:dyDescent="0.2">
      <c r="A163" s="62" t="s">
        <v>117</v>
      </c>
      <c r="B163" s="63" t="s">
        <v>118</v>
      </c>
      <c r="C163" s="64" t="s">
        <v>119</v>
      </c>
      <c r="D163" s="65" t="s">
        <v>162</v>
      </c>
      <c r="E163" s="66" t="s">
        <v>206</v>
      </c>
      <c r="F163" s="67" t="s">
        <v>223</v>
      </c>
      <c r="G163" s="68" t="s">
        <v>224</v>
      </c>
      <c r="H163" s="69" t="s">
        <v>223</v>
      </c>
      <c r="I163" s="66" t="s">
        <v>128</v>
      </c>
      <c r="J163" s="70">
        <v>2019</v>
      </c>
      <c r="K163" s="71">
        <v>0.75</v>
      </c>
      <c r="L163" s="72">
        <v>6</v>
      </c>
      <c r="M163" s="241" t="s">
        <v>344</v>
      </c>
      <c r="N163" s="242"/>
      <c r="O163" s="243"/>
      <c r="P163" s="244" t="s">
        <v>422</v>
      </c>
      <c r="Q163" s="245" t="s">
        <v>811</v>
      </c>
      <c r="R163" s="84" t="s">
        <v>509</v>
      </c>
      <c r="S163" s="73">
        <v>125</v>
      </c>
      <c r="T163" s="74">
        <v>150</v>
      </c>
      <c r="U163" s="75" t="s">
        <v>516</v>
      </c>
      <c r="V163" s="153">
        <f>T163/AA163*AB163</f>
        <v>1.5789473684210527</v>
      </c>
      <c r="W163" s="76"/>
      <c r="X163" s="77">
        <f>W163*S163</f>
        <v>0</v>
      </c>
      <c r="Y163" s="78">
        <f>W163*T163</f>
        <v>0</v>
      </c>
      <c r="Z163" s="250"/>
      <c r="AA163" s="249" t="s">
        <v>1221</v>
      </c>
      <c r="AB163" s="79">
        <f>0.75/K163</f>
        <v>1</v>
      </c>
      <c r="AC163" s="244" t="s">
        <v>422</v>
      </c>
      <c r="AD163" s="80"/>
    </row>
    <row r="164" spans="1:30" ht="15.75" customHeight="1" x14ac:dyDescent="0.2">
      <c r="A164" s="62" t="s">
        <v>117</v>
      </c>
      <c r="B164" s="63" t="s">
        <v>118</v>
      </c>
      <c r="C164" s="64" t="s">
        <v>119</v>
      </c>
      <c r="D164" s="65" t="s">
        <v>229</v>
      </c>
      <c r="E164" s="66" t="s">
        <v>240</v>
      </c>
      <c r="F164" s="67"/>
      <c r="G164" s="68" t="s">
        <v>251</v>
      </c>
      <c r="H164" s="69" t="s">
        <v>252</v>
      </c>
      <c r="I164" s="66" t="s">
        <v>126</v>
      </c>
      <c r="J164" s="70">
        <v>2018</v>
      </c>
      <c r="K164" s="71">
        <v>0.75</v>
      </c>
      <c r="L164" s="72">
        <v>1</v>
      </c>
      <c r="M164" s="241" t="s">
        <v>344</v>
      </c>
      <c r="N164" s="242"/>
      <c r="O164" s="243"/>
      <c r="P164" s="244" t="s">
        <v>881</v>
      </c>
      <c r="Q164" s="245" t="s">
        <v>445</v>
      </c>
      <c r="R164" s="84" t="s">
        <v>509</v>
      </c>
      <c r="S164" s="73">
        <v>125</v>
      </c>
      <c r="T164" s="74">
        <v>150</v>
      </c>
      <c r="U164" s="75">
        <v>95</v>
      </c>
      <c r="V164" s="153">
        <f>T164/AA164*AB164</f>
        <v>1.5789473684210527</v>
      </c>
      <c r="W164" s="76"/>
      <c r="X164" s="77">
        <f>W164*S164</f>
        <v>0</v>
      </c>
      <c r="Y164" s="78">
        <f>W164*T164</f>
        <v>0</v>
      </c>
      <c r="Z164" s="250"/>
      <c r="AA164" s="249">
        <f>U164</f>
        <v>95</v>
      </c>
      <c r="AB164" s="79">
        <f>0.75/K164</f>
        <v>1</v>
      </c>
      <c r="AC164" s="244" t="s">
        <v>881</v>
      </c>
      <c r="AD164" s="80"/>
    </row>
    <row r="165" spans="1:30" ht="15.75" customHeight="1" x14ac:dyDescent="0.2">
      <c r="A165" s="62" t="s">
        <v>117</v>
      </c>
      <c r="B165" s="63" t="s">
        <v>131</v>
      </c>
      <c r="C165" s="64" t="s">
        <v>119</v>
      </c>
      <c r="D165" s="65" t="s">
        <v>257</v>
      </c>
      <c r="E165" s="66" t="s">
        <v>283</v>
      </c>
      <c r="F165" s="67"/>
      <c r="G165" s="68" t="s">
        <v>288</v>
      </c>
      <c r="H165" s="69" t="s">
        <v>290</v>
      </c>
      <c r="I165" s="66" t="s">
        <v>136</v>
      </c>
      <c r="J165" s="70">
        <v>2013</v>
      </c>
      <c r="K165" s="71">
        <v>0.75</v>
      </c>
      <c r="L165" s="72">
        <v>4</v>
      </c>
      <c r="M165" s="241" t="s">
        <v>344</v>
      </c>
      <c r="N165" s="242"/>
      <c r="O165" s="243"/>
      <c r="P165" s="244" t="s">
        <v>1205</v>
      </c>
      <c r="Q165" s="245" t="s">
        <v>1206</v>
      </c>
      <c r="R165" s="84" t="s">
        <v>509</v>
      </c>
      <c r="S165" s="73">
        <v>125</v>
      </c>
      <c r="T165" s="74">
        <v>150</v>
      </c>
      <c r="U165" s="75">
        <v>95</v>
      </c>
      <c r="V165" s="153">
        <f>T165/AA165*AB165</f>
        <v>1.5789473684210527</v>
      </c>
      <c r="W165" s="76"/>
      <c r="X165" s="77">
        <f>W165*S165</f>
        <v>0</v>
      </c>
      <c r="Y165" s="78">
        <f>W165*T165</f>
        <v>0</v>
      </c>
      <c r="Z165" s="250"/>
      <c r="AA165" s="249">
        <f>U165</f>
        <v>95</v>
      </c>
      <c r="AB165" s="79">
        <f>0.75/K165</f>
        <v>1</v>
      </c>
      <c r="AC165" s="244" t="s">
        <v>1205</v>
      </c>
      <c r="AD165" s="80"/>
    </row>
    <row r="166" spans="1:30" ht="15.75" customHeight="1" x14ac:dyDescent="0.2">
      <c r="A166" s="62" t="s">
        <v>117</v>
      </c>
      <c r="B166" s="63" t="s">
        <v>131</v>
      </c>
      <c r="C166" s="64" t="s">
        <v>119</v>
      </c>
      <c r="D166" s="65" t="s">
        <v>257</v>
      </c>
      <c r="E166" s="66" t="s">
        <v>283</v>
      </c>
      <c r="F166" s="67"/>
      <c r="G166" s="68" t="s">
        <v>288</v>
      </c>
      <c r="H166" s="69" t="s">
        <v>290</v>
      </c>
      <c r="I166" s="66" t="s">
        <v>136</v>
      </c>
      <c r="J166" s="70">
        <v>2018</v>
      </c>
      <c r="K166" s="71">
        <v>3</v>
      </c>
      <c r="L166" s="72">
        <v>3</v>
      </c>
      <c r="M166" s="241"/>
      <c r="N166" s="242"/>
      <c r="O166" s="243"/>
      <c r="P166" s="244" t="s">
        <v>1205</v>
      </c>
      <c r="Q166" s="245" t="s">
        <v>1207</v>
      </c>
      <c r="R166" s="84" t="s">
        <v>509</v>
      </c>
      <c r="S166" s="73">
        <v>500</v>
      </c>
      <c r="T166" s="74">
        <v>600</v>
      </c>
      <c r="U166" s="75">
        <v>95</v>
      </c>
      <c r="V166" s="153">
        <f>T166/AA166*AB166</f>
        <v>1.5789473684210527</v>
      </c>
      <c r="W166" s="76"/>
      <c r="X166" s="77">
        <f>W166*S166</f>
        <v>0</v>
      </c>
      <c r="Y166" s="78">
        <f>W166*T166</f>
        <v>0</v>
      </c>
      <c r="Z166" s="250"/>
      <c r="AA166" s="249">
        <f>U166</f>
        <v>95</v>
      </c>
      <c r="AB166" s="79">
        <f>0.75/K166</f>
        <v>0.25</v>
      </c>
      <c r="AC166" s="244" t="s">
        <v>1205</v>
      </c>
      <c r="AD166" s="80"/>
    </row>
    <row r="167" spans="1:30" ht="15.75" customHeight="1" x14ac:dyDescent="0.2">
      <c r="A167" s="62" t="s">
        <v>117</v>
      </c>
      <c r="B167" s="63" t="s">
        <v>118</v>
      </c>
      <c r="C167" s="64" t="s">
        <v>119</v>
      </c>
      <c r="D167" s="65" t="s">
        <v>229</v>
      </c>
      <c r="E167" s="66" t="s">
        <v>230</v>
      </c>
      <c r="F167" s="67"/>
      <c r="G167" s="68" t="s">
        <v>238</v>
      </c>
      <c r="H167" s="69" t="s">
        <v>239</v>
      </c>
      <c r="I167" s="66" t="s">
        <v>233</v>
      </c>
      <c r="J167" s="70">
        <v>1997</v>
      </c>
      <c r="K167" s="71">
        <v>1.5</v>
      </c>
      <c r="L167" s="72">
        <v>1</v>
      </c>
      <c r="M167" s="241" t="s">
        <v>344</v>
      </c>
      <c r="N167" s="242"/>
      <c r="O167" s="243"/>
      <c r="P167" s="244" t="s">
        <v>861</v>
      </c>
      <c r="Q167" s="245" t="s">
        <v>441</v>
      </c>
      <c r="R167" s="84" t="s">
        <v>508</v>
      </c>
      <c r="S167" s="73">
        <v>258.33333333333337</v>
      </c>
      <c r="T167" s="74">
        <v>310</v>
      </c>
      <c r="U167" s="75">
        <v>95</v>
      </c>
      <c r="V167" s="153">
        <f>T167/AA167*AB167</f>
        <v>1.631578947368421</v>
      </c>
      <c r="W167" s="76"/>
      <c r="X167" s="77">
        <f>W167*S167</f>
        <v>0</v>
      </c>
      <c r="Y167" s="78">
        <f>W167*T167</f>
        <v>0</v>
      </c>
      <c r="Z167" s="250"/>
      <c r="AA167" s="249">
        <f>U167</f>
        <v>95</v>
      </c>
      <c r="AB167" s="79">
        <f>0.75/K167</f>
        <v>0.5</v>
      </c>
      <c r="AC167" s="244" t="s">
        <v>861</v>
      </c>
      <c r="AD167" s="80"/>
    </row>
    <row r="168" spans="1:30" ht="15.75" customHeight="1" x14ac:dyDescent="0.2">
      <c r="A168" s="62" t="s">
        <v>117</v>
      </c>
      <c r="B168" s="63" t="s">
        <v>118</v>
      </c>
      <c r="C168" s="64" t="s">
        <v>119</v>
      </c>
      <c r="D168" s="65" t="s">
        <v>229</v>
      </c>
      <c r="E168" s="66" t="s">
        <v>240</v>
      </c>
      <c r="F168" s="67"/>
      <c r="G168" s="68" t="s">
        <v>638</v>
      </c>
      <c r="H168" s="69" t="s">
        <v>639</v>
      </c>
      <c r="I168" s="66" t="s">
        <v>126</v>
      </c>
      <c r="J168" s="70">
        <v>2007</v>
      </c>
      <c r="K168" s="71">
        <v>0.75</v>
      </c>
      <c r="L168" s="72">
        <v>1</v>
      </c>
      <c r="M168" s="241" t="s">
        <v>343</v>
      </c>
      <c r="N168" s="242"/>
      <c r="O168" s="243"/>
      <c r="P168" s="244" t="s">
        <v>868</v>
      </c>
      <c r="Q168" s="245" t="s">
        <v>869</v>
      </c>
      <c r="R168" s="84" t="s">
        <v>508</v>
      </c>
      <c r="S168" s="73">
        <v>133.33333333333334</v>
      </c>
      <c r="T168" s="74">
        <v>160</v>
      </c>
      <c r="U168" s="75">
        <v>98</v>
      </c>
      <c r="V168" s="153">
        <f>T168/AA168*AB168</f>
        <v>1.6326530612244898</v>
      </c>
      <c r="W168" s="76"/>
      <c r="X168" s="77">
        <f>W168*S168</f>
        <v>0</v>
      </c>
      <c r="Y168" s="78">
        <f>W168*T168</f>
        <v>0</v>
      </c>
      <c r="Z168" s="250"/>
      <c r="AA168" s="249">
        <f>U168</f>
        <v>98</v>
      </c>
      <c r="AB168" s="79">
        <f>0.75/K168</f>
        <v>1</v>
      </c>
      <c r="AC168" s="244" t="s">
        <v>868</v>
      </c>
      <c r="AD168" s="80"/>
    </row>
    <row r="169" spans="1:30" ht="15.75" customHeight="1" x14ac:dyDescent="0.2">
      <c r="A169" s="62" t="s">
        <v>117</v>
      </c>
      <c r="B169" s="63" t="s">
        <v>118</v>
      </c>
      <c r="C169" s="64" t="s">
        <v>119</v>
      </c>
      <c r="D169" s="65" t="s">
        <v>303</v>
      </c>
      <c r="E169" s="66" t="s">
        <v>304</v>
      </c>
      <c r="F169" s="67" t="s">
        <v>305</v>
      </c>
      <c r="G169" s="68" t="s">
        <v>319</v>
      </c>
      <c r="H169" s="69" t="s">
        <v>320</v>
      </c>
      <c r="I169" s="66" t="s">
        <v>123</v>
      </c>
      <c r="J169" s="70">
        <v>2016</v>
      </c>
      <c r="K169" s="71">
        <v>0.75</v>
      </c>
      <c r="L169" s="72">
        <v>18</v>
      </c>
      <c r="M169" s="241" t="s">
        <v>344</v>
      </c>
      <c r="N169" s="242"/>
      <c r="O169" s="243"/>
      <c r="P169" s="244" t="s">
        <v>480</v>
      </c>
      <c r="Q169" s="245" t="s">
        <v>482</v>
      </c>
      <c r="R169" s="84" t="s">
        <v>509</v>
      </c>
      <c r="S169" s="73">
        <v>133.33333333333334</v>
      </c>
      <c r="T169" s="74">
        <v>160</v>
      </c>
      <c r="U169" s="75" t="s">
        <v>512</v>
      </c>
      <c r="V169" s="153">
        <f>T169/AA169*AB169</f>
        <v>1.6666666666666667</v>
      </c>
      <c r="W169" s="76"/>
      <c r="X169" s="77">
        <f>W169*S169</f>
        <v>0</v>
      </c>
      <c r="Y169" s="78">
        <f>W169*T169</f>
        <v>0</v>
      </c>
      <c r="Z169" s="250"/>
      <c r="AA169" s="249" t="s">
        <v>1223</v>
      </c>
      <c r="AB169" s="79">
        <f>0.75/K169</f>
        <v>1</v>
      </c>
      <c r="AC169" s="244" t="s">
        <v>480</v>
      </c>
      <c r="AD169" s="80"/>
    </row>
    <row r="170" spans="1:30" ht="15.75" customHeight="1" x14ac:dyDescent="0.2">
      <c r="A170" s="62" t="s">
        <v>117</v>
      </c>
      <c r="B170" s="63" t="s">
        <v>118</v>
      </c>
      <c r="C170" s="64" t="s">
        <v>119</v>
      </c>
      <c r="D170" s="65" t="s">
        <v>162</v>
      </c>
      <c r="E170" s="66" t="s">
        <v>206</v>
      </c>
      <c r="F170" s="67" t="s">
        <v>223</v>
      </c>
      <c r="G170" s="68" t="s">
        <v>224</v>
      </c>
      <c r="H170" s="69" t="s">
        <v>223</v>
      </c>
      <c r="I170" s="66" t="s">
        <v>128</v>
      </c>
      <c r="J170" s="70">
        <v>2020</v>
      </c>
      <c r="K170" s="71">
        <v>0.75</v>
      </c>
      <c r="L170" s="72">
        <v>2</v>
      </c>
      <c r="M170" s="241" t="s">
        <v>344</v>
      </c>
      <c r="N170" s="242"/>
      <c r="O170" s="243"/>
      <c r="P170" s="244" t="s">
        <v>812</v>
      </c>
      <c r="Q170" s="245" t="s">
        <v>813</v>
      </c>
      <c r="R170" s="84" t="s">
        <v>509</v>
      </c>
      <c r="S170" s="73">
        <v>133.33333333333334</v>
      </c>
      <c r="T170" s="74">
        <v>160</v>
      </c>
      <c r="U170" s="75" t="s">
        <v>1220</v>
      </c>
      <c r="V170" s="153">
        <f>T170/AA170*AB170</f>
        <v>1.6842105263157894</v>
      </c>
      <c r="W170" s="76"/>
      <c r="X170" s="77">
        <f>W170*S170</f>
        <v>0</v>
      </c>
      <c r="Y170" s="78">
        <f>W170*T170</f>
        <v>0</v>
      </c>
      <c r="Z170" s="250"/>
      <c r="AA170" s="249" t="s">
        <v>1221</v>
      </c>
      <c r="AB170" s="79">
        <f>0.75/K170</f>
        <v>1</v>
      </c>
      <c r="AC170" s="244" t="s">
        <v>812</v>
      </c>
      <c r="AD170" s="80"/>
    </row>
    <row r="171" spans="1:30" ht="15.75" customHeight="1" x14ac:dyDescent="0.2">
      <c r="A171" s="62" t="s">
        <v>117</v>
      </c>
      <c r="B171" s="63" t="s">
        <v>131</v>
      </c>
      <c r="C171" s="64" t="s">
        <v>119</v>
      </c>
      <c r="D171" s="65" t="s">
        <v>257</v>
      </c>
      <c r="E171" s="66" t="s">
        <v>283</v>
      </c>
      <c r="F171" s="67"/>
      <c r="G171" s="68" t="s">
        <v>288</v>
      </c>
      <c r="H171" s="69" t="s">
        <v>290</v>
      </c>
      <c r="I171" s="66" t="s">
        <v>136</v>
      </c>
      <c r="J171" s="70">
        <v>2005</v>
      </c>
      <c r="K171" s="71">
        <v>0.75</v>
      </c>
      <c r="L171" s="72">
        <v>5</v>
      </c>
      <c r="M171" s="241" t="s">
        <v>344</v>
      </c>
      <c r="N171" s="242" t="s">
        <v>1076</v>
      </c>
      <c r="O171" s="243"/>
      <c r="P171" s="244" t="s">
        <v>1203</v>
      </c>
      <c r="Q171" s="245" t="s">
        <v>1204</v>
      </c>
      <c r="R171" s="84" t="s">
        <v>509</v>
      </c>
      <c r="S171" s="73">
        <v>133.33333333333334</v>
      </c>
      <c r="T171" s="74">
        <v>160</v>
      </c>
      <c r="U171" s="75">
        <v>95</v>
      </c>
      <c r="V171" s="153">
        <f>T171/AA171*AB171</f>
        <v>1.6842105263157894</v>
      </c>
      <c r="W171" s="76"/>
      <c r="X171" s="77">
        <f>W171*S171</f>
        <v>0</v>
      </c>
      <c r="Y171" s="78">
        <f>W171*T171</f>
        <v>0</v>
      </c>
      <c r="Z171" s="250"/>
      <c r="AA171" s="249">
        <f>U171</f>
        <v>95</v>
      </c>
      <c r="AB171" s="79">
        <f>0.75/K171</f>
        <v>1</v>
      </c>
      <c r="AC171" s="244" t="s">
        <v>1203</v>
      </c>
      <c r="AD171" s="80"/>
    </row>
    <row r="172" spans="1:30" ht="15.75" customHeight="1" x14ac:dyDescent="0.2">
      <c r="A172" s="62" t="s">
        <v>117</v>
      </c>
      <c r="B172" s="63" t="s">
        <v>118</v>
      </c>
      <c r="C172" s="64" t="s">
        <v>119</v>
      </c>
      <c r="D172" s="65" t="s">
        <v>162</v>
      </c>
      <c r="E172" s="66" t="s">
        <v>206</v>
      </c>
      <c r="F172" s="67" t="s">
        <v>591</v>
      </c>
      <c r="G172" s="68" t="s">
        <v>598</v>
      </c>
      <c r="H172" s="69" t="s">
        <v>599</v>
      </c>
      <c r="I172" s="66" t="s">
        <v>128</v>
      </c>
      <c r="J172" s="70">
        <v>2020</v>
      </c>
      <c r="K172" s="71">
        <v>0.75</v>
      </c>
      <c r="L172" s="72">
        <v>6</v>
      </c>
      <c r="M172" s="241" t="s">
        <v>344</v>
      </c>
      <c r="N172" s="242"/>
      <c r="O172" s="243"/>
      <c r="P172" s="244" t="s">
        <v>822</v>
      </c>
      <c r="Q172" s="245" t="s">
        <v>824</v>
      </c>
      <c r="R172" s="84" t="s">
        <v>509</v>
      </c>
      <c r="S172" s="73">
        <v>137.5</v>
      </c>
      <c r="T172" s="74">
        <v>165</v>
      </c>
      <c r="U172" s="75" t="s">
        <v>515</v>
      </c>
      <c r="V172" s="153">
        <f>T172/AA172*AB172</f>
        <v>1.7010309278350515</v>
      </c>
      <c r="W172" s="76"/>
      <c r="X172" s="77">
        <f>W172*S172</f>
        <v>0</v>
      </c>
      <c r="Y172" s="78">
        <f>W172*T172</f>
        <v>0</v>
      </c>
      <c r="Z172" s="250"/>
      <c r="AA172" s="249" t="s">
        <v>1224</v>
      </c>
      <c r="AB172" s="79">
        <f>0.75/K172</f>
        <v>1</v>
      </c>
      <c r="AC172" s="244" t="s">
        <v>822</v>
      </c>
      <c r="AD172" s="80"/>
    </row>
    <row r="173" spans="1:30" ht="15.75" customHeight="1" x14ac:dyDescent="0.2">
      <c r="A173" s="62" t="s">
        <v>117</v>
      </c>
      <c r="B173" s="63" t="s">
        <v>118</v>
      </c>
      <c r="C173" s="64" t="s">
        <v>119</v>
      </c>
      <c r="D173" s="65" t="s">
        <v>162</v>
      </c>
      <c r="E173" s="66" t="s">
        <v>206</v>
      </c>
      <c r="F173" s="67" t="s">
        <v>207</v>
      </c>
      <c r="G173" s="68" t="s">
        <v>587</v>
      </c>
      <c r="H173" s="69" t="s">
        <v>588</v>
      </c>
      <c r="I173" s="66" t="s">
        <v>126</v>
      </c>
      <c r="J173" s="70">
        <v>2007</v>
      </c>
      <c r="K173" s="71">
        <v>0.75</v>
      </c>
      <c r="L173" s="72">
        <v>3</v>
      </c>
      <c r="M173" s="241" t="s">
        <v>344</v>
      </c>
      <c r="N173" s="242"/>
      <c r="O173" s="243"/>
      <c r="P173" s="244" t="s">
        <v>805</v>
      </c>
      <c r="Q173" s="245" t="s">
        <v>806</v>
      </c>
      <c r="R173" s="84" t="s">
        <v>509</v>
      </c>
      <c r="S173" s="73">
        <v>141.66666666666669</v>
      </c>
      <c r="T173" s="74">
        <v>170</v>
      </c>
      <c r="U173" s="75">
        <v>98</v>
      </c>
      <c r="V173" s="153">
        <f>T173/AA173*AB173</f>
        <v>1.7346938775510203</v>
      </c>
      <c r="W173" s="76"/>
      <c r="X173" s="77">
        <f>W173*S173</f>
        <v>0</v>
      </c>
      <c r="Y173" s="78">
        <f>W173*T173</f>
        <v>0</v>
      </c>
      <c r="Z173" s="250"/>
      <c r="AA173" s="249">
        <f>U173</f>
        <v>98</v>
      </c>
      <c r="AB173" s="79">
        <f>0.75/K173</f>
        <v>1</v>
      </c>
      <c r="AC173" s="244" t="s">
        <v>805</v>
      </c>
      <c r="AD173" s="80"/>
    </row>
    <row r="174" spans="1:30" ht="15.75" customHeight="1" x14ac:dyDescent="0.2">
      <c r="A174" s="62" t="s">
        <v>117</v>
      </c>
      <c r="B174" s="63" t="s">
        <v>131</v>
      </c>
      <c r="C174" s="64" t="s">
        <v>119</v>
      </c>
      <c r="D174" s="65" t="s">
        <v>129</v>
      </c>
      <c r="E174" s="66" t="s">
        <v>153</v>
      </c>
      <c r="F174" s="67"/>
      <c r="G174" s="68" t="s">
        <v>538</v>
      </c>
      <c r="H174" s="69" t="s">
        <v>541</v>
      </c>
      <c r="I174" s="66" t="s">
        <v>136</v>
      </c>
      <c r="J174" s="70">
        <v>2020</v>
      </c>
      <c r="K174" s="71">
        <v>0.75</v>
      </c>
      <c r="L174" s="72">
        <v>8</v>
      </c>
      <c r="M174" s="241" t="s">
        <v>344</v>
      </c>
      <c r="N174" s="242"/>
      <c r="O174" s="243"/>
      <c r="P174" s="244" t="s">
        <v>727</v>
      </c>
      <c r="Q174" s="245" t="s">
        <v>729</v>
      </c>
      <c r="R174" s="84" t="s">
        <v>509</v>
      </c>
      <c r="S174" s="73">
        <v>141.66666666666669</v>
      </c>
      <c r="T174" s="74">
        <v>170</v>
      </c>
      <c r="U174" s="75">
        <v>96</v>
      </c>
      <c r="V174" s="153">
        <f>T174/AA174*AB174</f>
        <v>1.7708333333333333</v>
      </c>
      <c r="W174" s="76"/>
      <c r="X174" s="77">
        <f>W174*S174</f>
        <v>0</v>
      </c>
      <c r="Y174" s="78">
        <f>W174*T174</f>
        <v>0</v>
      </c>
      <c r="Z174" s="250"/>
      <c r="AA174" s="249">
        <f>U174</f>
        <v>96</v>
      </c>
      <c r="AB174" s="79">
        <f>0.75/K174</f>
        <v>1</v>
      </c>
      <c r="AC174" s="244" t="s">
        <v>727</v>
      </c>
      <c r="AD174" s="80"/>
    </row>
    <row r="175" spans="1:30" ht="15.75" customHeight="1" x14ac:dyDescent="0.2">
      <c r="A175" s="62" t="s">
        <v>117</v>
      </c>
      <c r="B175" s="63" t="s">
        <v>118</v>
      </c>
      <c r="C175" s="64" t="s">
        <v>119</v>
      </c>
      <c r="D175" s="65" t="s">
        <v>162</v>
      </c>
      <c r="E175" s="66" t="s">
        <v>206</v>
      </c>
      <c r="F175" s="67" t="s">
        <v>207</v>
      </c>
      <c r="G175" s="68" t="s">
        <v>612</v>
      </c>
      <c r="H175" s="69" t="s">
        <v>613</v>
      </c>
      <c r="I175" s="66" t="s">
        <v>126</v>
      </c>
      <c r="J175" s="70">
        <v>2007</v>
      </c>
      <c r="K175" s="71">
        <v>0.75</v>
      </c>
      <c r="L175" s="72">
        <v>6</v>
      </c>
      <c r="M175" s="241">
        <v>-0.5</v>
      </c>
      <c r="N175" s="242"/>
      <c r="O175" s="243"/>
      <c r="P175" s="244" t="s">
        <v>836</v>
      </c>
      <c r="Q175" s="245" t="s">
        <v>842</v>
      </c>
      <c r="R175" s="84" t="s">
        <v>509</v>
      </c>
      <c r="S175" s="73">
        <v>150</v>
      </c>
      <c r="T175" s="74">
        <v>180</v>
      </c>
      <c r="U175" s="75">
        <v>99</v>
      </c>
      <c r="V175" s="153">
        <f>T175/AA175*AB175</f>
        <v>1.8181818181818181</v>
      </c>
      <c r="W175" s="76"/>
      <c r="X175" s="77">
        <f>W175*S175</f>
        <v>0</v>
      </c>
      <c r="Y175" s="78">
        <f>W175*T175</f>
        <v>0</v>
      </c>
      <c r="Z175" s="250"/>
      <c r="AA175" s="249">
        <f>U175</f>
        <v>99</v>
      </c>
      <c r="AB175" s="79">
        <f>0.75/K175</f>
        <v>1</v>
      </c>
      <c r="AC175" s="244" t="s">
        <v>836</v>
      </c>
      <c r="AD175" s="80"/>
    </row>
    <row r="176" spans="1:30" ht="15.75" customHeight="1" x14ac:dyDescent="0.2">
      <c r="A176" s="62" t="s">
        <v>117</v>
      </c>
      <c r="B176" s="63" t="s">
        <v>131</v>
      </c>
      <c r="C176" s="64" t="s">
        <v>119</v>
      </c>
      <c r="D176" s="65" t="s">
        <v>257</v>
      </c>
      <c r="E176" s="66" t="s">
        <v>261</v>
      </c>
      <c r="F176" s="67"/>
      <c r="G176" s="68" t="s">
        <v>265</v>
      </c>
      <c r="H176" s="69" t="s">
        <v>650</v>
      </c>
      <c r="I176" s="66" t="s">
        <v>126</v>
      </c>
      <c r="J176" s="70" t="s">
        <v>267</v>
      </c>
      <c r="K176" s="71">
        <v>1.5</v>
      </c>
      <c r="L176" s="72">
        <v>5</v>
      </c>
      <c r="M176" s="241" t="s">
        <v>344</v>
      </c>
      <c r="N176" s="242"/>
      <c r="O176" s="243"/>
      <c r="P176" s="244" t="s">
        <v>363</v>
      </c>
      <c r="Q176" s="245" t="s">
        <v>892</v>
      </c>
      <c r="R176" s="84" t="s">
        <v>509</v>
      </c>
      <c r="S176" s="73">
        <v>300</v>
      </c>
      <c r="T176" s="74">
        <v>360</v>
      </c>
      <c r="U176" s="75">
        <v>98</v>
      </c>
      <c r="V176" s="153">
        <f>T176/AA176*AB176</f>
        <v>1.8367346938775511</v>
      </c>
      <c r="W176" s="76"/>
      <c r="X176" s="77">
        <f>W176*S176</f>
        <v>0</v>
      </c>
      <c r="Y176" s="78">
        <f>W176*T176</f>
        <v>0</v>
      </c>
      <c r="Z176" s="250"/>
      <c r="AA176" s="249">
        <f>U176</f>
        <v>98</v>
      </c>
      <c r="AB176" s="79">
        <f>0.75/K176</f>
        <v>0.5</v>
      </c>
      <c r="AC176" s="244" t="s">
        <v>363</v>
      </c>
      <c r="AD176" s="80"/>
    </row>
    <row r="177" spans="1:30" ht="15.75" customHeight="1" x14ac:dyDescent="0.2">
      <c r="A177" s="62" t="s">
        <v>117</v>
      </c>
      <c r="B177" s="63" t="s">
        <v>118</v>
      </c>
      <c r="C177" s="64" t="s">
        <v>119</v>
      </c>
      <c r="D177" s="65" t="s">
        <v>162</v>
      </c>
      <c r="E177" s="66" t="s">
        <v>206</v>
      </c>
      <c r="F177" s="67" t="s">
        <v>207</v>
      </c>
      <c r="G177" s="68" t="s">
        <v>608</v>
      </c>
      <c r="H177" s="69" t="s">
        <v>610</v>
      </c>
      <c r="I177" s="66" t="s">
        <v>126</v>
      </c>
      <c r="J177" s="70">
        <v>2007</v>
      </c>
      <c r="K177" s="71">
        <v>0.75</v>
      </c>
      <c r="L177" s="72">
        <v>1</v>
      </c>
      <c r="M177" s="241" t="s">
        <v>344</v>
      </c>
      <c r="N177" s="242"/>
      <c r="O177" s="243"/>
      <c r="P177" s="244" t="s">
        <v>839</v>
      </c>
      <c r="Q177" s="245" t="s">
        <v>840</v>
      </c>
      <c r="R177" s="84" t="s">
        <v>509</v>
      </c>
      <c r="S177" s="73">
        <v>154.16666666666669</v>
      </c>
      <c r="T177" s="74">
        <v>185</v>
      </c>
      <c r="U177" s="75">
        <v>100</v>
      </c>
      <c r="V177" s="153">
        <f>T177/AA177*AB177</f>
        <v>1.85</v>
      </c>
      <c r="W177" s="76"/>
      <c r="X177" s="77">
        <f>W177*S177</f>
        <v>0</v>
      </c>
      <c r="Y177" s="78">
        <f>W177*T177</f>
        <v>0</v>
      </c>
      <c r="Z177" s="250"/>
      <c r="AA177" s="249">
        <f>U177</f>
        <v>100</v>
      </c>
      <c r="AB177" s="79">
        <f>0.75/K177</f>
        <v>1</v>
      </c>
      <c r="AC177" s="244" t="s">
        <v>839</v>
      </c>
      <c r="AD177" s="80"/>
    </row>
    <row r="178" spans="1:30" ht="15.75" customHeight="1" x14ac:dyDescent="0.2">
      <c r="A178" s="62" t="s">
        <v>117</v>
      </c>
      <c r="B178" s="63" t="s">
        <v>118</v>
      </c>
      <c r="C178" s="64" t="s">
        <v>119</v>
      </c>
      <c r="D178" s="65" t="s">
        <v>229</v>
      </c>
      <c r="E178" s="66" t="s">
        <v>230</v>
      </c>
      <c r="F178" s="67"/>
      <c r="G178" s="68" t="s">
        <v>632</v>
      </c>
      <c r="H178" s="69" t="s">
        <v>237</v>
      </c>
      <c r="I178" s="66" t="s">
        <v>233</v>
      </c>
      <c r="J178" s="70">
        <v>2007</v>
      </c>
      <c r="K178" s="71">
        <v>1.5</v>
      </c>
      <c r="L178" s="72">
        <v>1</v>
      </c>
      <c r="M178" s="241" t="s">
        <v>344</v>
      </c>
      <c r="N178" s="242"/>
      <c r="O178" s="243"/>
      <c r="P178" s="244" t="s">
        <v>862</v>
      </c>
      <c r="Q178" s="245" t="s">
        <v>864</v>
      </c>
      <c r="R178" s="84" t="s">
        <v>508</v>
      </c>
      <c r="S178" s="73">
        <v>300</v>
      </c>
      <c r="T178" s="74">
        <v>360</v>
      </c>
      <c r="U178" s="75">
        <v>97</v>
      </c>
      <c r="V178" s="153">
        <f>T178/AA178*AB178</f>
        <v>1.8556701030927836</v>
      </c>
      <c r="W178" s="76"/>
      <c r="X178" s="77">
        <f>W178*S178</f>
        <v>0</v>
      </c>
      <c r="Y178" s="78">
        <f>W178*T178</f>
        <v>0</v>
      </c>
      <c r="Z178" s="250"/>
      <c r="AA178" s="249">
        <f>U178</f>
        <v>97</v>
      </c>
      <c r="AB178" s="79">
        <f>0.75/K178</f>
        <v>0.5</v>
      </c>
      <c r="AC178" s="244" t="s">
        <v>862</v>
      </c>
      <c r="AD178" s="80"/>
    </row>
    <row r="179" spans="1:30" ht="15.75" customHeight="1" x14ac:dyDescent="0.2">
      <c r="A179" s="62" t="s">
        <v>117</v>
      </c>
      <c r="B179" s="63" t="s">
        <v>118</v>
      </c>
      <c r="C179" s="64" t="s">
        <v>119</v>
      </c>
      <c r="D179" s="65" t="s">
        <v>229</v>
      </c>
      <c r="E179" s="66" t="s">
        <v>230</v>
      </c>
      <c r="F179" s="67"/>
      <c r="G179" s="68" t="s">
        <v>635</v>
      </c>
      <c r="H179" s="69" t="s">
        <v>237</v>
      </c>
      <c r="I179" s="66" t="s">
        <v>233</v>
      </c>
      <c r="J179" s="70">
        <v>2007</v>
      </c>
      <c r="K179" s="71">
        <v>0.75</v>
      </c>
      <c r="L179" s="72">
        <v>1</v>
      </c>
      <c r="M179" s="241">
        <v>-1</v>
      </c>
      <c r="N179" s="242"/>
      <c r="O179" s="243" t="s">
        <v>350</v>
      </c>
      <c r="P179" s="244" t="s">
        <v>854</v>
      </c>
      <c r="Q179" s="245" t="s">
        <v>866</v>
      </c>
      <c r="R179" s="84" t="s">
        <v>508</v>
      </c>
      <c r="S179" s="73">
        <v>150</v>
      </c>
      <c r="T179" s="74">
        <v>180</v>
      </c>
      <c r="U179" s="75">
        <v>97</v>
      </c>
      <c r="V179" s="153">
        <f>T179/AA179*AB179</f>
        <v>1.8556701030927836</v>
      </c>
      <c r="W179" s="76"/>
      <c r="X179" s="77">
        <f>W179*S179</f>
        <v>0</v>
      </c>
      <c r="Y179" s="78">
        <f>W179*T179</f>
        <v>0</v>
      </c>
      <c r="Z179" s="250"/>
      <c r="AA179" s="249">
        <f>U179</f>
        <v>97</v>
      </c>
      <c r="AB179" s="79">
        <f>0.75/K179</f>
        <v>1</v>
      </c>
      <c r="AC179" s="244" t="s">
        <v>854</v>
      </c>
      <c r="AD179" s="80"/>
    </row>
    <row r="180" spans="1:30" ht="15.75" customHeight="1" x14ac:dyDescent="0.2">
      <c r="A180" s="62" t="s">
        <v>117</v>
      </c>
      <c r="B180" s="63" t="s">
        <v>118</v>
      </c>
      <c r="C180" s="64" t="s">
        <v>119</v>
      </c>
      <c r="D180" s="65" t="s">
        <v>303</v>
      </c>
      <c r="E180" s="66" t="s">
        <v>304</v>
      </c>
      <c r="F180" s="67"/>
      <c r="G180" s="68" t="s">
        <v>331</v>
      </c>
      <c r="H180" s="69" t="s">
        <v>679</v>
      </c>
      <c r="I180" s="66" t="s">
        <v>128</v>
      </c>
      <c r="J180" s="70">
        <v>2019</v>
      </c>
      <c r="K180" s="71">
        <v>0.75</v>
      </c>
      <c r="L180" s="72">
        <v>7</v>
      </c>
      <c r="M180" s="241" t="s">
        <v>344</v>
      </c>
      <c r="N180" s="242"/>
      <c r="O180" s="243"/>
      <c r="P180" s="244" t="s">
        <v>459</v>
      </c>
      <c r="Q180" s="245" t="s">
        <v>967</v>
      </c>
      <c r="R180" s="84" t="s">
        <v>509</v>
      </c>
      <c r="S180" s="73">
        <v>150</v>
      </c>
      <c r="T180" s="74">
        <v>180</v>
      </c>
      <c r="U180" s="75">
        <v>97</v>
      </c>
      <c r="V180" s="153">
        <f>T180/AA180*AB180</f>
        <v>1.8556701030927836</v>
      </c>
      <c r="W180" s="76"/>
      <c r="X180" s="77">
        <f>W180*S180</f>
        <v>0</v>
      </c>
      <c r="Y180" s="78">
        <f>W180*T180</f>
        <v>0</v>
      </c>
      <c r="Z180" s="250"/>
      <c r="AA180" s="249">
        <f>U180</f>
        <v>97</v>
      </c>
      <c r="AB180" s="79">
        <f>0.75/K180</f>
        <v>1</v>
      </c>
      <c r="AC180" s="244" t="s">
        <v>459</v>
      </c>
      <c r="AD180" s="80"/>
    </row>
    <row r="181" spans="1:30" ht="15.75" customHeight="1" x14ac:dyDescent="0.2">
      <c r="A181" s="62" t="s">
        <v>117</v>
      </c>
      <c r="B181" s="63" t="s">
        <v>131</v>
      </c>
      <c r="C181" s="64" t="s">
        <v>119</v>
      </c>
      <c r="D181" s="65" t="s">
        <v>129</v>
      </c>
      <c r="E181" s="66" t="s">
        <v>153</v>
      </c>
      <c r="F181" s="67"/>
      <c r="G181" s="68" t="s">
        <v>538</v>
      </c>
      <c r="H181" s="69" t="s">
        <v>541</v>
      </c>
      <c r="I181" s="66" t="s">
        <v>136</v>
      </c>
      <c r="J181" s="70">
        <v>2021</v>
      </c>
      <c r="K181" s="71">
        <v>0.75</v>
      </c>
      <c r="L181" s="72">
        <v>18</v>
      </c>
      <c r="M181" s="241" t="s">
        <v>344</v>
      </c>
      <c r="N181" s="242"/>
      <c r="O181" s="243"/>
      <c r="P181" s="244" t="s">
        <v>730</v>
      </c>
      <c r="Q181" s="245" t="s">
        <v>731</v>
      </c>
      <c r="R181" s="84" t="s">
        <v>509</v>
      </c>
      <c r="S181" s="73">
        <v>150</v>
      </c>
      <c r="T181" s="74">
        <v>180</v>
      </c>
      <c r="U181" s="75" t="s">
        <v>510</v>
      </c>
      <c r="V181" s="153">
        <f>T181/AA181*AB181</f>
        <v>1.8947368421052631</v>
      </c>
      <c r="W181" s="76"/>
      <c r="X181" s="77">
        <f>W181*S181</f>
        <v>0</v>
      </c>
      <c r="Y181" s="78">
        <f>W181*T181</f>
        <v>0</v>
      </c>
      <c r="Z181" s="250"/>
      <c r="AA181" s="249" t="s">
        <v>1221</v>
      </c>
      <c r="AB181" s="79">
        <f>0.75/K181</f>
        <v>1</v>
      </c>
      <c r="AC181" s="244" t="s">
        <v>730</v>
      </c>
      <c r="AD181" s="80"/>
    </row>
    <row r="182" spans="1:30" ht="15.75" customHeight="1" x14ac:dyDescent="0.2">
      <c r="A182" s="62" t="s">
        <v>117</v>
      </c>
      <c r="B182" s="63" t="s">
        <v>118</v>
      </c>
      <c r="C182" s="64" t="s">
        <v>119</v>
      </c>
      <c r="D182" s="65" t="s">
        <v>162</v>
      </c>
      <c r="E182" s="66" t="s">
        <v>206</v>
      </c>
      <c r="F182" s="67" t="s">
        <v>591</v>
      </c>
      <c r="G182" s="68" t="s">
        <v>598</v>
      </c>
      <c r="H182" s="69" t="s">
        <v>599</v>
      </c>
      <c r="I182" s="66" t="s">
        <v>128</v>
      </c>
      <c r="J182" s="70">
        <v>2019</v>
      </c>
      <c r="K182" s="71">
        <v>0.75</v>
      </c>
      <c r="L182" s="72">
        <v>9</v>
      </c>
      <c r="M182" s="241" t="s">
        <v>344</v>
      </c>
      <c r="N182" s="242"/>
      <c r="O182" s="243"/>
      <c r="P182" s="244" t="s">
        <v>822</v>
      </c>
      <c r="Q182" s="245" t="s">
        <v>823</v>
      </c>
      <c r="R182" s="84" t="s">
        <v>509</v>
      </c>
      <c r="S182" s="73">
        <v>150</v>
      </c>
      <c r="T182" s="74">
        <v>180</v>
      </c>
      <c r="U182" s="75" t="s">
        <v>980</v>
      </c>
      <c r="V182" s="153">
        <f>T182/AA182*AB182</f>
        <v>1.8947368421052631</v>
      </c>
      <c r="W182" s="76"/>
      <c r="X182" s="77">
        <f>W182*S182</f>
        <v>0</v>
      </c>
      <c r="Y182" s="78">
        <f>W182*T182</f>
        <v>0</v>
      </c>
      <c r="Z182" s="250"/>
      <c r="AA182" s="249" t="s">
        <v>1221</v>
      </c>
      <c r="AB182" s="79">
        <f>0.75/K182</f>
        <v>1</v>
      </c>
      <c r="AC182" s="244" t="s">
        <v>822</v>
      </c>
      <c r="AD182" s="80"/>
    </row>
    <row r="183" spans="1:30" ht="15.75" customHeight="1" x14ac:dyDescent="0.2">
      <c r="A183" s="62" t="s">
        <v>117</v>
      </c>
      <c r="B183" s="63" t="s">
        <v>118</v>
      </c>
      <c r="C183" s="64" t="s">
        <v>119</v>
      </c>
      <c r="D183" s="65" t="s">
        <v>303</v>
      </c>
      <c r="E183" s="66" t="s">
        <v>304</v>
      </c>
      <c r="F183" s="67" t="s">
        <v>305</v>
      </c>
      <c r="G183" s="68" t="s">
        <v>314</v>
      </c>
      <c r="H183" s="69" t="s">
        <v>315</v>
      </c>
      <c r="I183" s="66" t="s">
        <v>123</v>
      </c>
      <c r="J183" s="70">
        <v>2018</v>
      </c>
      <c r="K183" s="71">
        <v>0.75</v>
      </c>
      <c r="L183" s="72">
        <v>12</v>
      </c>
      <c r="M183" s="241" t="s">
        <v>344</v>
      </c>
      <c r="N183" s="242"/>
      <c r="O183" s="243"/>
      <c r="P183" s="244" t="s">
        <v>371</v>
      </c>
      <c r="Q183" s="245" t="s">
        <v>957</v>
      </c>
      <c r="R183" s="84" t="s">
        <v>509</v>
      </c>
      <c r="S183" s="73">
        <v>150</v>
      </c>
      <c r="T183" s="74">
        <v>180</v>
      </c>
      <c r="U183" s="75" t="s">
        <v>510</v>
      </c>
      <c r="V183" s="153">
        <f>T183/AA183*AB183</f>
        <v>1.8947368421052631</v>
      </c>
      <c r="W183" s="76"/>
      <c r="X183" s="77">
        <f>W183*S183</f>
        <v>0</v>
      </c>
      <c r="Y183" s="78">
        <f>W183*T183</f>
        <v>0</v>
      </c>
      <c r="Z183" s="250"/>
      <c r="AA183" s="249" t="s">
        <v>1221</v>
      </c>
      <c r="AB183" s="79">
        <f>0.75/K183</f>
        <v>1</v>
      </c>
      <c r="AC183" s="244" t="s">
        <v>371</v>
      </c>
      <c r="AD183" s="80"/>
    </row>
    <row r="184" spans="1:30" ht="15.75" customHeight="1" x14ac:dyDescent="0.2">
      <c r="A184" s="62" t="s">
        <v>117</v>
      </c>
      <c r="B184" s="63" t="s">
        <v>131</v>
      </c>
      <c r="C184" s="64" t="s">
        <v>132</v>
      </c>
      <c r="D184" s="65" t="s">
        <v>129</v>
      </c>
      <c r="E184" s="66" t="s">
        <v>159</v>
      </c>
      <c r="F184" s="67"/>
      <c r="G184" s="68" t="s">
        <v>160</v>
      </c>
      <c r="H184" s="69" t="s">
        <v>548</v>
      </c>
      <c r="I184" s="66" t="s">
        <v>136</v>
      </c>
      <c r="J184" s="70">
        <v>2019</v>
      </c>
      <c r="K184" s="71">
        <v>0.75</v>
      </c>
      <c r="L184" s="72">
        <v>12</v>
      </c>
      <c r="M184" s="241" t="s">
        <v>344</v>
      </c>
      <c r="N184" s="242"/>
      <c r="O184" s="243"/>
      <c r="P184" s="244" t="s">
        <v>435</v>
      </c>
      <c r="Q184" s="245" t="s">
        <v>753</v>
      </c>
      <c r="R184" s="84" t="s">
        <v>509</v>
      </c>
      <c r="S184" s="73">
        <v>158.33333333333334</v>
      </c>
      <c r="T184" s="74">
        <v>190</v>
      </c>
      <c r="U184" s="75">
        <v>98</v>
      </c>
      <c r="V184" s="153">
        <f>T184/AA184*AB184</f>
        <v>1.9387755102040816</v>
      </c>
      <c r="W184" s="76"/>
      <c r="X184" s="77">
        <f>W184*S184</f>
        <v>0</v>
      </c>
      <c r="Y184" s="78">
        <f>W184*T184</f>
        <v>0</v>
      </c>
      <c r="Z184" s="250"/>
      <c r="AA184" s="249">
        <f>U184</f>
        <v>98</v>
      </c>
      <c r="AB184" s="79">
        <f>0.75/K184</f>
        <v>1</v>
      </c>
      <c r="AC184" s="244" t="s">
        <v>435</v>
      </c>
      <c r="AD184" s="80"/>
    </row>
    <row r="185" spans="1:30" ht="15.75" customHeight="1" x14ac:dyDescent="0.2">
      <c r="A185" s="62" t="s">
        <v>117</v>
      </c>
      <c r="B185" s="63" t="s">
        <v>118</v>
      </c>
      <c r="C185" s="64" t="s">
        <v>119</v>
      </c>
      <c r="D185" s="65" t="s">
        <v>293</v>
      </c>
      <c r="E185" s="66" t="s">
        <v>294</v>
      </c>
      <c r="F185" s="67"/>
      <c r="G185" s="68" t="s">
        <v>297</v>
      </c>
      <c r="H185" s="69" t="s">
        <v>298</v>
      </c>
      <c r="I185" s="66" t="s">
        <v>126</v>
      </c>
      <c r="J185" s="70">
        <v>2016</v>
      </c>
      <c r="K185" s="71">
        <v>0.75</v>
      </c>
      <c r="L185" s="72">
        <v>3</v>
      </c>
      <c r="M185" s="241">
        <v>-1</v>
      </c>
      <c r="N185" s="242"/>
      <c r="O185" s="243"/>
      <c r="P185" s="244" t="s">
        <v>465</v>
      </c>
      <c r="Q185" s="245" t="s">
        <v>466</v>
      </c>
      <c r="R185" s="84" t="s">
        <v>508</v>
      </c>
      <c r="S185" s="73">
        <v>158.33333333333334</v>
      </c>
      <c r="T185" s="74">
        <v>190</v>
      </c>
      <c r="U185" s="75">
        <v>98</v>
      </c>
      <c r="V185" s="153">
        <f>T185/AA185*AB185</f>
        <v>1.9387755102040816</v>
      </c>
      <c r="W185" s="76"/>
      <c r="X185" s="77">
        <f>W185*S185</f>
        <v>0</v>
      </c>
      <c r="Y185" s="78">
        <f>W185*T185</f>
        <v>0</v>
      </c>
      <c r="Z185" s="250"/>
      <c r="AA185" s="249">
        <f>U185</f>
        <v>98</v>
      </c>
      <c r="AB185" s="79">
        <f>0.75/K185</f>
        <v>1</v>
      </c>
      <c r="AC185" s="244" t="s">
        <v>465</v>
      </c>
      <c r="AD185" s="80"/>
    </row>
    <row r="186" spans="1:30" ht="15.75" customHeight="1" x14ac:dyDescent="0.2">
      <c r="A186" s="62" t="s">
        <v>117</v>
      </c>
      <c r="B186" s="63" t="s">
        <v>118</v>
      </c>
      <c r="C186" s="64" t="s">
        <v>119</v>
      </c>
      <c r="D186" s="65" t="s">
        <v>303</v>
      </c>
      <c r="E186" s="66" t="s">
        <v>304</v>
      </c>
      <c r="F186" s="67" t="s">
        <v>305</v>
      </c>
      <c r="G186" s="68" t="s">
        <v>323</v>
      </c>
      <c r="H186" s="69" t="s">
        <v>324</v>
      </c>
      <c r="I186" s="66" t="s">
        <v>123</v>
      </c>
      <c r="J186" s="70">
        <v>2017</v>
      </c>
      <c r="K186" s="71">
        <v>0.75</v>
      </c>
      <c r="L186" s="72">
        <v>5</v>
      </c>
      <c r="M186" s="241" t="s">
        <v>344</v>
      </c>
      <c r="N186" s="242"/>
      <c r="O186" s="243"/>
      <c r="P186" s="244" t="s">
        <v>963</v>
      </c>
      <c r="Q186" s="245" t="s">
        <v>485</v>
      </c>
      <c r="R186" s="84" t="s">
        <v>509</v>
      </c>
      <c r="S186" s="73">
        <v>158.33333333333334</v>
      </c>
      <c r="T186" s="74">
        <v>190</v>
      </c>
      <c r="U186" s="75" t="s">
        <v>513</v>
      </c>
      <c r="V186" s="153">
        <f>T186/AA186*AB186</f>
        <v>1.9587628865979381</v>
      </c>
      <c r="W186" s="76"/>
      <c r="X186" s="77">
        <f>W186*S186</f>
        <v>0</v>
      </c>
      <c r="Y186" s="78">
        <f>W186*T186</f>
        <v>0</v>
      </c>
      <c r="Z186" s="250"/>
      <c r="AA186" s="249" t="s">
        <v>1224</v>
      </c>
      <c r="AB186" s="79">
        <f>0.75/K186</f>
        <v>1</v>
      </c>
      <c r="AC186" s="244" t="s">
        <v>963</v>
      </c>
      <c r="AD186" s="80"/>
    </row>
    <row r="187" spans="1:30" ht="15.75" customHeight="1" x14ac:dyDescent="0.2">
      <c r="A187" s="62" t="s">
        <v>117</v>
      </c>
      <c r="B187" s="63" t="s">
        <v>118</v>
      </c>
      <c r="C187" s="64" t="s">
        <v>119</v>
      </c>
      <c r="D187" s="65" t="s">
        <v>303</v>
      </c>
      <c r="E187" s="66" t="s">
        <v>304</v>
      </c>
      <c r="F187" s="67" t="s">
        <v>305</v>
      </c>
      <c r="G187" s="68" t="s">
        <v>314</v>
      </c>
      <c r="H187" s="69" t="s">
        <v>315</v>
      </c>
      <c r="I187" s="66" t="s">
        <v>123</v>
      </c>
      <c r="J187" s="70">
        <v>2014</v>
      </c>
      <c r="K187" s="71">
        <v>0.75</v>
      </c>
      <c r="L187" s="72">
        <v>24</v>
      </c>
      <c r="M187" s="241" t="s">
        <v>344</v>
      </c>
      <c r="N187" s="242"/>
      <c r="O187" s="243"/>
      <c r="P187" s="244" t="s">
        <v>903</v>
      </c>
      <c r="Q187" s="245" t="s">
        <v>956</v>
      </c>
      <c r="R187" s="84" t="s">
        <v>509</v>
      </c>
      <c r="S187" s="73">
        <v>158.33333333333334</v>
      </c>
      <c r="T187" s="74">
        <v>190</v>
      </c>
      <c r="U187" s="75" t="s">
        <v>512</v>
      </c>
      <c r="V187" s="153">
        <f>T187/AA187*AB187</f>
        <v>1.9791666666666667</v>
      </c>
      <c r="W187" s="76"/>
      <c r="X187" s="77">
        <f>W187*S187</f>
        <v>0</v>
      </c>
      <c r="Y187" s="78">
        <f>W187*T187</f>
        <v>0</v>
      </c>
      <c r="Z187" s="250"/>
      <c r="AA187" s="249" t="s">
        <v>1223</v>
      </c>
      <c r="AB187" s="79">
        <f>0.75/K187</f>
        <v>1</v>
      </c>
      <c r="AC187" s="244" t="s">
        <v>903</v>
      </c>
      <c r="AD187" s="80"/>
    </row>
    <row r="188" spans="1:30" ht="15.75" customHeight="1" x14ac:dyDescent="0.2">
      <c r="A188" s="62" t="s">
        <v>117</v>
      </c>
      <c r="B188" s="63" t="s">
        <v>131</v>
      </c>
      <c r="C188" s="64" t="s">
        <v>119</v>
      </c>
      <c r="D188" s="65" t="s">
        <v>129</v>
      </c>
      <c r="E188" s="66" t="s">
        <v>159</v>
      </c>
      <c r="F188" s="67"/>
      <c r="G188" s="68" t="s">
        <v>543</v>
      </c>
      <c r="H188" s="69" t="s">
        <v>544</v>
      </c>
      <c r="I188" s="66" t="s">
        <v>136</v>
      </c>
      <c r="J188" s="70">
        <v>2020</v>
      </c>
      <c r="K188" s="71">
        <v>0.75</v>
      </c>
      <c r="L188" s="72">
        <v>3</v>
      </c>
      <c r="M188" s="241" t="s">
        <v>344</v>
      </c>
      <c r="N188" s="242"/>
      <c r="O188" s="243"/>
      <c r="P188" s="248" t="s">
        <v>421</v>
      </c>
      <c r="Q188" s="245" t="s">
        <v>747</v>
      </c>
      <c r="R188" s="84" t="s">
        <v>509</v>
      </c>
      <c r="S188" s="73">
        <v>166.66666666666669</v>
      </c>
      <c r="T188" s="74">
        <v>200</v>
      </c>
      <c r="U188" s="75">
        <v>100</v>
      </c>
      <c r="V188" s="153">
        <f>T188/AA188*AB188</f>
        <v>2</v>
      </c>
      <c r="W188" s="76"/>
      <c r="X188" s="77">
        <f>W188*S188</f>
        <v>0</v>
      </c>
      <c r="Y188" s="78">
        <f>W188*T188</f>
        <v>0</v>
      </c>
      <c r="Z188" s="250"/>
      <c r="AA188" s="249">
        <f>U188</f>
        <v>100</v>
      </c>
      <c r="AB188" s="79">
        <f>0.75/K188</f>
        <v>1</v>
      </c>
      <c r="AC188" s="248" t="s">
        <v>421</v>
      </c>
      <c r="AD188" s="80"/>
    </row>
    <row r="189" spans="1:30" ht="15.75" customHeight="1" x14ac:dyDescent="0.2">
      <c r="A189" s="62" t="s">
        <v>117</v>
      </c>
      <c r="B189" s="63" t="s">
        <v>118</v>
      </c>
      <c r="C189" s="64" t="s">
        <v>119</v>
      </c>
      <c r="D189" s="65" t="s">
        <v>162</v>
      </c>
      <c r="E189" s="66" t="s">
        <v>42</v>
      </c>
      <c r="F189" s="67" t="s">
        <v>172</v>
      </c>
      <c r="G189" s="68" t="s">
        <v>175</v>
      </c>
      <c r="H189" s="69" t="s">
        <v>176</v>
      </c>
      <c r="I189" s="66" t="s">
        <v>126</v>
      </c>
      <c r="J189" s="70">
        <v>2016</v>
      </c>
      <c r="K189" s="71">
        <v>0.75</v>
      </c>
      <c r="L189" s="72">
        <v>1</v>
      </c>
      <c r="M189" s="241" t="s">
        <v>344</v>
      </c>
      <c r="N189" s="242"/>
      <c r="O189" s="243"/>
      <c r="P189" s="244" t="s">
        <v>764</v>
      </c>
      <c r="Q189" s="245" t="s">
        <v>393</v>
      </c>
      <c r="R189" s="84" t="s">
        <v>508</v>
      </c>
      <c r="S189" s="73">
        <v>158.33333333333334</v>
      </c>
      <c r="T189" s="74">
        <v>190</v>
      </c>
      <c r="U189" s="75">
        <v>95</v>
      </c>
      <c r="V189" s="153">
        <f>T189/AA189*AB189</f>
        <v>2</v>
      </c>
      <c r="W189" s="76"/>
      <c r="X189" s="77">
        <f>W189*S189</f>
        <v>0</v>
      </c>
      <c r="Y189" s="78">
        <f>W189*T189</f>
        <v>0</v>
      </c>
      <c r="Z189" s="250"/>
      <c r="AA189" s="249">
        <f>U189</f>
        <v>95</v>
      </c>
      <c r="AB189" s="79">
        <f>0.75/K189</f>
        <v>1</v>
      </c>
      <c r="AC189" s="244" t="s">
        <v>764</v>
      </c>
      <c r="AD189" s="80"/>
    </row>
    <row r="190" spans="1:30" ht="15.75" customHeight="1" x14ac:dyDescent="0.2">
      <c r="A190" s="62" t="s">
        <v>117</v>
      </c>
      <c r="B190" s="63" t="s">
        <v>118</v>
      </c>
      <c r="C190" s="64" t="s">
        <v>119</v>
      </c>
      <c r="D190" s="65" t="s">
        <v>162</v>
      </c>
      <c r="E190" s="66" t="s">
        <v>206</v>
      </c>
      <c r="F190" s="67" t="s">
        <v>207</v>
      </c>
      <c r="G190" s="68" t="s">
        <v>215</v>
      </c>
      <c r="H190" s="69" t="s">
        <v>605</v>
      </c>
      <c r="I190" s="66" t="s">
        <v>126</v>
      </c>
      <c r="J190" s="70">
        <v>2003</v>
      </c>
      <c r="K190" s="71">
        <v>0.75</v>
      </c>
      <c r="L190" s="72">
        <v>3</v>
      </c>
      <c r="M190" s="241" t="s">
        <v>344</v>
      </c>
      <c r="N190" s="242"/>
      <c r="O190" s="243"/>
      <c r="P190" s="244" t="s">
        <v>718</v>
      </c>
      <c r="Q190" s="245" t="s">
        <v>834</v>
      </c>
      <c r="R190" s="84" t="s">
        <v>509</v>
      </c>
      <c r="S190" s="73">
        <v>166.66666666666669</v>
      </c>
      <c r="T190" s="74">
        <v>200</v>
      </c>
      <c r="U190" s="75">
        <v>99</v>
      </c>
      <c r="V190" s="153">
        <f>T190/AA190*AB190</f>
        <v>2.0202020202020203</v>
      </c>
      <c r="W190" s="76"/>
      <c r="X190" s="77">
        <f>W190*S190</f>
        <v>0</v>
      </c>
      <c r="Y190" s="78">
        <f>W190*T190</f>
        <v>0</v>
      </c>
      <c r="Z190" s="250"/>
      <c r="AA190" s="249">
        <f>U190</f>
        <v>99</v>
      </c>
      <c r="AB190" s="79">
        <f>0.75/K190</f>
        <v>1</v>
      </c>
      <c r="AC190" s="244" t="s">
        <v>718</v>
      </c>
      <c r="AD190" s="80"/>
    </row>
    <row r="191" spans="1:30" ht="15.75" customHeight="1" x14ac:dyDescent="0.2">
      <c r="A191" s="62" t="s">
        <v>117</v>
      </c>
      <c r="B191" s="63" t="s">
        <v>118</v>
      </c>
      <c r="C191" s="64" t="s">
        <v>119</v>
      </c>
      <c r="D191" s="65" t="s">
        <v>162</v>
      </c>
      <c r="E191" s="66" t="s">
        <v>206</v>
      </c>
      <c r="F191" s="67" t="s">
        <v>225</v>
      </c>
      <c r="G191" s="68" t="s">
        <v>228</v>
      </c>
      <c r="H191" s="69" t="s">
        <v>602</v>
      </c>
      <c r="I191" s="66" t="s">
        <v>128</v>
      </c>
      <c r="J191" s="70">
        <v>2016</v>
      </c>
      <c r="K191" s="71">
        <v>0.75</v>
      </c>
      <c r="L191" s="72">
        <v>2</v>
      </c>
      <c r="M191" s="241" t="s">
        <v>344</v>
      </c>
      <c r="N191" s="242"/>
      <c r="O191" s="243"/>
      <c r="P191" s="244" t="s">
        <v>474</v>
      </c>
      <c r="Q191" s="245" t="s">
        <v>832</v>
      </c>
      <c r="R191" s="84" t="s">
        <v>509</v>
      </c>
      <c r="S191" s="73">
        <v>166.66666666666669</v>
      </c>
      <c r="T191" s="74">
        <v>200</v>
      </c>
      <c r="U191" s="75">
        <v>96</v>
      </c>
      <c r="V191" s="153">
        <f>T191/AA191*AB191</f>
        <v>2.0833333333333335</v>
      </c>
      <c r="W191" s="76"/>
      <c r="X191" s="77">
        <f>W191*S191</f>
        <v>0</v>
      </c>
      <c r="Y191" s="78">
        <f>W191*T191</f>
        <v>0</v>
      </c>
      <c r="Z191" s="250"/>
      <c r="AA191" s="249">
        <f>U191</f>
        <v>96</v>
      </c>
      <c r="AB191" s="79">
        <f>0.75/K191</f>
        <v>1</v>
      </c>
      <c r="AC191" s="244" t="s">
        <v>474</v>
      </c>
      <c r="AD191" s="80"/>
    </row>
    <row r="192" spans="1:30" ht="15.75" customHeight="1" x14ac:dyDescent="0.2">
      <c r="A192" s="62" t="s">
        <v>117</v>
      </c>
      <c r="B192" s="63" t="s">
        <v>118</v>
      </c>
      <c r="C192" s="64" t="s">
        <v>119</v>
      </c>
      <c r="D192" s="65" t="s">
        <v>162</v>
      </c>
      <c r="E192" s="66" t="s">
        <v>1027</v>
      </c>
      <c r="F192" s="67"/>
      <c r="G192" s="68" t="s">
        <v>1028</v>
      </c>
      <c r="H192" s="69" t="s">
        <v>1028</v>
      </c>
      <c r="I192" s="66" t="s">
        <v>126</v>
      </c>
      <c r="J192" s="70">
        <v>1985</v>
      </c>
      <c r="K192" s="71">
        <v>0.75</v>
      </c>
      <c r="L192" s="72">
        <v>6</v>
      </c>
      <c r="M192" s="241" t="s">
        <v>344</v>
      </c>
      <c r="N192" s="242"/>
      <c r="O192" s="243"/>
      <c r="P192" s="244" t="s">
        <v>480</v>
      </c>
      <c r="Q192" s="245" t="s">
        <v>1132</v>
      </c>
      <c r="R192" s="84" t="s">
        <v>508</v>
      </c>
      <c r="S192" s="73">
        <v>166.66666666666669</v>
      </c>
      <c r="T192" s="74">
        <v>200</v>
      </c>
      <c r="U192" s="75">
        <v>95</v>
      </c>
      <c r="V192" s="153">
        <f>T192/AA192*AB192</f>
        <v>2.1052631578947367</v>
      </c>
      <c r="W192" s="76"/>
      <c r="X192" s="77">
        <f>W192*S192</f>
        <v>0</v>
      </c>
      <c r="Y192" s="78">
        <f>W192*T192</f>
        <v>0</v>
      </c>
      <c r="Z192" s="250"/>
      <c r="AA192" s="249">
        <f>U192</f>
        <v>95</v>
      </c>
      <c r="AB192" s="79">
        <f>0.75/K192</f>
        <v>1</v>
      </c>
      <c r="AC192" s="244" t="s">
        <v>480</v>
      </c>
      <c r="AD192" s="80"/>
    </row>
    <row r="193" spans="1:30" ht="15.75" customHeight="1" x14ac:dyDescent="0.2">
      <c r="A193" s="62" t="s">
        <v>117</v>
      </c>
      <c r="B193" s="63" t="s">
        <v>118</v>
      </c>
      <c r="C193" s="64" t="s">
        <v>119</v>
      </c>
      <c r="D193" s="65" t="s">
        <v>303</v>
      </c>
      <c r="E193" s="66" t="s">
        <v>304</v>
      </c>
      <c r="F193" s="67" t="s">
        <v>305</v>
      </c>
      <c r="G193" s="68" t="s">
        <v>308</v>
      </c>
      <c r="H193" s="69" t="s">
        <v>309</v>
      </c>
      <c r="I193" s="66" t="s">
        <v>123</v>
      </c>
      <c r="J193" s="70">
        <v>2012</v>
      </c>
      <c r="K193" s="71">
        <v>1.5</v>
      </c>
      <c r="L193" s="72">
        <v>9</v>
      </c>
      <c r="M193" s="241" t="s">
        <v>344</v>
      </c>
      <c r="N193" s="242"/>
      <c r="O193" s="243"/>
      <c r="P193" s="244" t="s">
        <v>371</v>
      </c>
      <c r="Q193" s="245" t="s">
        <v>469</v>
      </c>
      <c r="R193" s="84" t="s">
        <v>509</v>
      </c>
      <c r="S193" s="73">
        <v>350</v>
      </c>
      <c r="T193" s="74">
        <v>420</v>
      </c>
      <c r="U193" s="75">
        <v>96</v>
      </c>
      <c r="V193" s="153">
        <f>T193/AA193*AB193</f>
        <v>2.1875</v>
      </c>
      <c r="W193" s="76"/>
      <c r="X193" s="77">
        <f>W193*S193</f>
        <v>0</v>
      </c>
      <c r="Y193" s="78">
        <f>W193*T193</f>
        <v>0</v>
      </c>
      <c r="Z193" s="250"/>
      <c r="AA193" s="249">
        <f>U193</f>
        <v>96</v>
      </c>
      <c r="AB193" s="79">
        <f>0.75/K193</f>
        <v>0.5</v>
      </c>
      <c r="AC193" s="244" t="s">
        <v>371</v>
      </c>
      <c r="AD193" s="80"/>
    </row>
    <row r="194" spans="1:30" ht="15.75" customHeight="1" x14ac:dyDescent="0.2">
      <c r="A194" s="62" t="s">
        <v>117</v>
      </c>
      <c r="B194" s="63" t="s">
        <v>118</v>
      </c>
      <c r="C194" s="64" t="s">
        <v>119</v>
      </c>
      <c r="D194" s="65" t="s">
        <v>162</v>
      </c>
      <c r="E194" s="66" t="s">
        <v>206</v>
      </c>
      <c r="F194" s="67" t="s">
        <v>207</v>
      </c>
      <c r="G194" s="68" t="s">
        <v>214</v>
      </c>
      <c r="H194" s="69" t="s">
        <v>588</v>
      </c>
      <c r="I194" s="66" t="s">
        <v>126</v>
      </c>
      <c r="J194" s="70">
        <v>2007</v>
      </c>
      <c r="K194" s="71">
        <v>3</v>
      </c>
      <c r="L194" s="72">
        <v>1</v>
      </c>
      <c r="M194" s="241" t="s">
        <v>344</v>
      </c>
      <c r="N194" s="242"/>
      <c r="O194" s="243"/>
      <c r="P194" s="244" t="s">
        <v>415</v>
      </c>
      <c r="Q194" s="245" t="s">
        <v>1143</v>
      </c>
      <c r="R194" s="84" t="s">
        <v>509</v>
      </c>
      <c r="S194" s="73">
        <v>733.33333333333337</v>
      </c>
      <c r="T194" s="74">
        <v>880</v>
      </c>
      <c r="U194" s="75">
        <v>100</v>
      </c>
      <c r="V194" s="153">
        <f>T194/AA194*AB194</f>
        <v>2.2000000000000002</v>
      </c>
      <c r="W194" s="76"/>
      <c r="X194" s="77">
        <f>W194*S194</f>
        <v>0</v>
      </c>
      <c r="Y194" s="78">
        <f>W194*T194</f>
        <v>0</v>
      </c>
      <c r="Z194" s="250"/>
      <c r="AA194" s="249">
        <f>U194</f>
        <v>100</v>
      </c>
      <c r="AB194" s="79">
        <f>0.75/K194</f>
        <v>0.25</v>
      </c>
      <c r="AC194" s="244" t="s">
        <v>415</v>
      </c>
      <c r="AD194" s="80"/>
    </row>
    <row r="195" spans="1:30" ht="15.75" customHeight="1" x14ac:dyDescent="0.2">
      <c r="A195" s="62" t="s">
        <v>117</v>
      </c>
      <c r="B195" s="63" t="s">
        <v>118</v>
      </c>
      <c r="C195" s="64" t="s">
        <v>119</v>
      </c>
      <c r="D195" s="65" t="s">
        <v>303</v>
      </c>
      <c r="E195" s="66" t="s">
        <v>304</v>
      </c>
      <c r="F195" s="67"/>
      <c r="G195" s="68" t="s">
        <v>331</v>
      </c>
      <c r="H195" s="69" t="s">
        <v>678</v>
      </c>
      <c r="I195" s="66" t="s">
        <v>678</v>
      </c>
      <c r="J195" s="70">
        <v>2019</v>
      </c>
      <c r="K195" s="71">
        <v>0.75</v>
      </c>
      <c r="L195" s="72">
        <v>1</v>
      </c>
      <c r="M195" s="241" t="s">
        <v>344</v>
      </c>
      <c r="N195" s="242"/>
      <c r="O195" s="243"/>
      <c r="P195" s="244" t="s">
        <v>965</v>
      </c>
      <c r="Q195" s="245" t="s">
        <v>966</v>
      </c>
      <c r="R195" s="84" t="s">
        <v>509</v>
      </c>
      <c r="S195" s="73">
        <v>183.33333333333334</v>
      </c>
      <c r="T195" s="74">
        <v>220</v>
      </c>
      <c r="U195" s="75">
        <v>100</v>
      </c>
      <c r="V195" s="153">
        <f>T195/AA195*AB195</f>
        <v>2.2000000000000002</v>
      </c>
      <c r="W195" s="76"/>
      <c r="X195" s="77">
        <f>W195*S195</f>
        <v>0</v>
      </c>
      <c r="Y195" s="78">
        <f>W195*T195</f>
        <v>0</v>
      </c>
      <c r="Z195" s="250"/>
      <c r="AA195" s="249">
        <f>U195</f>
        <v>100</v>
      </c>
      <c r="AB195" s="79">
        <f>0.75/K195</f>
        <v>1</v>
      </c>
      <c r="AC195" s="244" t="s">
        <v>965</v>
      </c>
      <c r="AD195" s="80"/>
    </row>
    <row r="196" spans="1:30" ht="15.75" customHeight="1" x14ac:dyDescent="0.2">
      <c r="A196" s="62" t="s">
        <v>117</v>
      </c>
      <c r="B196" s="63" t="s">
        <v>131</v>
      </c>
      <c r="C196" s="64" t="s">
        <v>132</v>
      </c>
      <c r="D196" s="65" t="s">
        <v>162</v>
      </c>
      <c r="E196" s="66" t="s">
        <v>1029</v>
      </c>
      <c r="F196" s="67"/>
      <c r="G196" s="68" t="s">
        <v>1030</v>
      </c>
      <c r="H196" s="69" t="s">
        <v>1031</v>
      </c>
      <c r="I196" s="66" t="s">
        <v>1032</v>
      </c>
      <c r="J196" s="70">
        <v>1989</v>
      </c>
      <c r="K196" s="71">
        <v>0.75</v>
      </c>
      <c r="L196" s="72">
        <v>1</v>
      </c>
      <c r="M196" s="241"/>
      <c r="N196" s="242"/>
      <c r="O196" s="243"/>
      <c r="P196" s="244" t="s">
        <v>1133</v>
      </c>
      <c r="Q196" s="245" t="s">
        <v>1134</v>
      </c>
      <c r="R196" s="84" t="s">
        <v>509</v>
      </c>
      <c r="S196" s="73">
        <v>187.5</v>
      </c>
      <c r="T196" s="74">
        <v>225</v>
      </c>
      <c r="U196" s="75">
        <v>99</v>
      </c>
      <c r="V196" s="153">
        <f>T196/AA196*AB196</f>
        <v>2.2727272727272729</v>
      </c>
      <c r="W196" s="76"/>
      <c r="X196" s="77">
        <f>W196*S196</f>
        <v>0</v>
      </c>
      <c r="Y196" s="78">
        <f>W196*T196</f>
        <v>0</v>
      </c>
      <c r="Z196" s="250"/>
      <c r="AA196" s="249">
        <f>U196</f>
        <v>99</v>
      </c>
      <c r="AB196" s="79">
        <f>0.75/K196</f>
        <v>1</v>
      </c>
      <c r="AC196" s="244" t="s">
        <v>1133</v>
      </c>
      <c r="AD196" s="80"/>
    </row>
    <row r="197" spans="1:30" ht="15.75" customHeight="1" x14ac:dyDescent="0.2">
      <c r="A197" s="62" t="s">
        <v>117</v>
      </c>
      <c r="B197" s="63" t="s">
        <v>118</v>
      </c>
      <c r="C197" s="64" t="s">
        <v>119</v>
      </c>
      <c r="D197" s="65" t="s">
        <v>229</v>
      </c>
      <c r="E197" s="66" t="s">
        <v>230</v>
      </c>
      <c r="F197" s="67"/>
      <c r="G197" s="68" t="s">
        <v>630</v>
      </c>
      <c r="H197" s="69" t="s">
        <v>631</v>
      </c>
      <c r="I197" s="66" t="s">
        <v>233</v>
      </c>
      <c r="J197" s="70">
        <v>2017</v>
      </c>
      <c r="K197" s="71">
        <v>0.75</v>
      </c>
      <c r="L197" s="72">
        <v>16</v>
      </c>
      <c r="M197" s="241" t="s">
        <v>344</v>
      </c>
      <c r="N197" s="242"/>
      <c r="O197" s="243"/>
      <c r="P197" s="244" t="s">
        <v>418</v>
      </c>
      <c r="Q197" s="245" t="s">
        <v>860</v>
      </c>
      <c r="R197" s="84" t="s">
        <v>509</v>
      </c>
      <c r="S197" s="73">
        <v>183.33333333333334</v>
      </c>
      <c r="T197" s="74">
        <v>220</v>
      </c>
      <c r="U197" s="75">
        <v>96</v>
      </c>
      <c r="V197" s="153">
        <f>T197/AA197*AB197</f>
        <v>2.2916666666666665</v>
      </c>
      <c r="W197" s="76"/>
      <c r="X197" s="77">
        <f>W197*S197</f>
        <v>0</v>
      </c>
      <c r="Y197" s="78">
        <f>W197*T197</f>
        <v>0</v>
      </c>
      <c r="Z197" s="250"/>
      <c r="AA197" s="249">
        <f>U197</f>
        <v>96</v>
      </c>
      <c r="AB197" s="79">
        <f>0.75/K197</f>
        <v>1</v>
      </c>
      <c r="AC197" s="244" t="s">
        <v>418</v>
      </c>
      <c r="AD197" s="80"/>
    </row>
    <row r="198" spans="1:30" ht="15.75" customHeight="1" x14ac:dyDescent="0.2">
      <c r="A198" s="62" t="s">
        <v>117</v>
      </c>
      <c r="B198" s="63" t="s">
        <v>131</v>
      </c>
      <c r="C198" s="64" t="s">
        <v>119</v>
      </c>
      <c r="D198" s="65" t="s">
        <v>129</v>
      </c>
      <c r="E198" s="66" t="s">
        <v>141</v>
      </c>
      <c r="F198" s="67"/>
      <c r="G198" s="68" t="s">
        <v>147</v>
      </c>
      <c r="H198" s="69" t="s">
        <v>534</v>
      </c>
      <c r="I198" s="66" t="s">
        <v>136</v>
      </c>
      <c r="J198" s="70">
        <v>2018</v>
      </c>
      <c r="K198" s="71">
        <v>1.5</v>
      </c>
      <c r="L198" s="72">
        <v>1</v>
      </c>
      <c r="M198" s="241" t="s">
        <v>344</v>
      </c>
      <c r="N198" s="242"/>
      <c r="O198" s="243"/>
      <c r="P198" s="244" t="s">
        <v>364</v>
      </c>
      <c r="Q198" s="245" t="s">
        <v>368</v>
      </c>
      <c r="R198" s="84" t="s">
        <v>508</v>
      </c>
      <c r="S198" s="73">
        <v>375</v>
      </c>
      <c r="T198" s="74">
        <v>450</v>
      </c>
      <c r="U198" s="75" t="s">
        <v>513</v>
      </c>
      <c r="V198" s="153">
        <f>T198/AA198*AB198</f>
        <v>2.3195876288659796</v>
      </c>
      <c r="W198" s="76"/>
      <c r="X198" s="77">
        <f>W198*S198</f>
        <v>0</v>
      </c>
      <c r="Y198" s="78">
        <f>W198*T198</f>
        <v>0</v>
      </c>
      <c r="Z198" s="250"/>
      <c r="AA198" s="249" t="s">
        <v>1224</v>
      </c>
      <c r="AB198" s="79">
        <f>0.75/K198</f>
        <v>0.5</v>
      </c>
      <c r="AC198" s="244" t="s">
        <v>364</v>
      </c>
      <c r="AD198" s="80"/>
    </row>
    <row r="199" spans="1:30" ht="15.75" customHeight="1" x14ac:dyDescent="0.2">
      <c r="A199" s="62" t="s">
        <v>117</v>
      </c>
      <c r="B199" s="63" t="s">
        <v>118</v>
      </c>
      <c r="C199" s="64" t="s">
        <v>119</v>
      </c>
      <c r="D199" s="65" t="s">
        <v>162</v>
      </c>
      <c r="E199" s="66" t="s">
        <v>206</v>
      </c>
      <c r="F199" s="67" t="s">
        <v>207</v>
      </c>
      <c r="G199" s="68" t="s">
        <v>220</v>
      </c>
      <c r="H199" s="69" t="s">
        <v>221</v>
      </c>
      <c r="I199" s="66" t="s">
        <v>126</v>
      </c>
      <c r="J199" s="70">
        <v>2000</v>
      </c>
      <c r="K199" s="71">
        <v>0.75</v>
      </c>
      <c r="L199" s="72">
        <v>1</v>
      </c>
      <c r="M199" s="241">
        <v>-0.5</v>
      </c>
      <c r="N199" s="242"/>
      <c r="O199" s="243"/>
      <c r="P199" s="244" t="s">
        <v>431</v>
      </c>
      <c r="Q199" s="245" t="s">
        <v>432</v>
      </c>
      <c r="R199" s="84" t="s">
        <v>508</v>
      </c>
      <c r="S199" s="73">
        <v>191.66666666666669</v>
      </c>
      <c r="T199" s="74">
        <v>230</v>
      </c>
      <c r="U199" s="75">
        <v>99</v>
      </c>
      <c r="V199" s="153">
        <f>T199/AA199*AB199</f>
        <v>2.3232323232323231</v>
      </c>
      <c r="W199" s="76"/>
      <c r="X199" s="77">
        <f>W199*S199</f>
        <v>0</v>
      </c>
      <c r="Y199" s="78">
        <f>W199*T199</f>
        <v>0</v>
      </c>
      <c r="Z199" s="250"/>
      <c r="AA199" s="249">
        <f>U199</f>
        <v>99</v>
      </c>
      <c r="AB199" s="79">
        <f>0.75/K199</f>
        <v>1</v>
      </c>
      <c r="AC199" s="244" t="s">
        <v>431</v>
      </c>
      <c r="AD199" s="80"/>
    </row>
    <row r="200" spans="1:30" ht="15.75" customHeight="1" x14ac:dyDescent="0.2">
      <c r="A200" s="62" t="s">
        <v>117</v>
      </c>
      <c r="B200" s="63" t="s">
        <v>131</v>
      </c>
      <c r="C200" s="64" t="s">
        <v>119</v>
      </c>
      <c r="D200" s="65" t="s">
        <v>129</v>
      </c>
      <c r="E200" s="66" t="s">
        <v>141</v>
      </c>
      <c r="F200" s="67"/>
      <c r="G200" s="68" t="s">
        <v>147</v>
      </c>
      <c r="H200" s="69" t="s">
        <v>534</v>
      </c>
      <c r="I200" s="66" t="s">
        <v>136</v>
      </c>
      <c r="J200" s="70">
        <v>2016</v>
      </c>
      <c r="K200" s="71">
        <v>1.5</v>
      </c>
      <c r="L200" s="72">
        <v>1</v>
      </c>
      <c r="M200" s="241" t="s">
        <v>344</v>
      </c>
      <c r="N200" s="242"/>
      <c r="O200" s="243"/>
      <c r="P200" s="244" t="s">
        <v>364</v>
      </c>
      <c r="Q200" s="245" t="s">
        <v>366</v>
      </c>
      <c r="R200" s="84" t="s">
        <v>508</v>
      </c>
      <c r="S200" s="73">
        <v>375</v>
      </c>
      <c r="T200" s="74">
        <v>450</v>
      </c>
      <c r="U200" s="75">
        <v>95</v>
      </c>
      <c r="V200" s="153">
        <f>T200/AA200*AB200</f>
        <v>2.3684210526315788</v>
      </c>
      <c r="W200" s="76"/>
      <c r="X200" s="77">
        <f>W200*S200</f>
        <v>0</v>
      </c>
      <c r="Y200" s="78">
        <f>W200*T200</f>
        <v>0</v>
      </c>
      <c r="Z200" s="250"/>
      <c r="AA200" s="249">
        <f>U200</f>
        <v>95</v>
      </c>
      <c r="AB200" s="79">
        <f>0.75/K200</f>
        <v>0.5</v>
      </c>
      <c r="AC200" s="244" t="s">
        <v>364</v>
      </c>
      <c r="AD200" s="80"/>
    </row>
    <row r="201" spans="1:30" ht="15.75" customHeight="1" x14ac:dyDescent="0.2">
      <c r="A201" s="62" t="s">
        <v>117</v>
      </c>
      <c r="B201" s="63" t="s">
        <v>131</v>
      </c>
      <c r="C201" s="64" t="s">
        <v>119</v>
      </c>
      <c r="D201" s="65" t="s">
        <v>129</v>
      </c>
      <c r="E201" s="66" t="s">
        <v>141</v>
      </c>
      <c r="F201" s="67"/>
      <c r="G201" s="68" t="s">
        <v>147</v>
      </c>
      <c r="H201" s="69" t="s">
        <v>534</v>
      </c>
      <c r="I201" s="66" t="s">
        <v>136</v>
      </c>
      <c r="J201" s="70">
        <v>2016</v>
      </c>
      <c r="K201" s="71">
        <v>1.5</v>
      </c>
      <c r="L201" s="72">
        <v>1</v>
      </c>
      <c r="M201" s="241" t="s">
        <v>344</v>
      </c>
      <c r="N201" s="242"/>
      <c r="O201" s="243"/>
      <c r="P201" s="244" t="s">
        <v>363</v>
      </c>
      <c r="Q201" s="245" t="s">
        <v>365</v>
      </c>
      <c r="R201" s="84" t="s">
        <v>509</v>
      </c>
      <c r="S201" s="73">
        <v>375</v>
      </c>
      <c r="T201" s="74">
        <v>450</v>
      </c>
      <c r="U201" s="75">
        <v>95</v>
      </c>
      <c r="V201" s="153">
        <f>T201/AA201*AB201</f>
        <v>2.3684210526315788</v>
      </c>
      <c r="W201" s="76"/>
      <c r="X201" s="77">
        <f>W201*S201</f>
        <v>0</v>
      </c>
      <c r="Y201" s="78">
        <f>W201*T201</f>
        <v>0</v>
      </c>
      <c r="Z201" s="250"/>
      <c r="AA201" s="249">
        <f>U201</f>
        <v>95</v>
      </c>
      <c r="AB201" s="79">
        <f>0.75/K201</f>
        <v>0.5</v>
      </c>
      <c r="AC201" s="244" t="s">
        <v>363</v>
      </c>
      <c r="AD201" s="80"/>
    </row>
    <row r="202" spans="1:30" ht="15.75" customHeight="1" x14ac:dyDescent="0.2">
      <c r="A202" s="62" t="s">
        <v>117</v>
      </c>
      <c r="B202" s="63" t="s">
        <v>118</v>
      </c>
      <c r="C202" s="64" t="s">
        <v>119</v>
      </c>
      <c r="D202" s="65" t="s">
        <v>162</v>
      </c>
      <c r="E202" s="66" t="s">
        <v>206</v>
      </c>
      <c r="F202" s="67" t="s">
        <v>225</v>
      </c>
      <c r="G202" s="68" t="s">
        <v>226</v>
      </c>
      <c r="H202" s="69" t="s">
        <v>1035</v>
      </c>
      <c r="I202" s="66" t="s">
        <v>128</v>
      </c>
      <c r="J202" s="70">
        <v>1996</v>
      </c>
      <c r="K202" s="71">
        <v>0.75</v>
      </c>
      <c r="L202" s="72">
        <v>5</v>
      </c>
      <c r="M202" s="241" t="s">
        <v>344</v>
      </c>
      <c r="N202" s="242"/>
      <c r="O202" s="243"/>
      <c r="P202" s="244" t="s">
        <v>938</v>
      </c>
      <c r="Q202" s="245" t="s">
        <v>1144</v>
      </c>
      <c r="R202" s="84" t="s">
        <v>508</v>
      </c>
      <c r="S202" s="73">
        <v>191.66666666666669</v>
      </c>
      <c r="T202" s="74">
        <v>230</v>
      </c>
      <c r="U202" s="75">
        <v>97</v>
      </c>
      <c r="V202" s="153">
        <f>T202/AA202*AB202</f>
        <v>2.3711340206185567</v>
      </c>
      <c r="W202" s="76"/>
      <c r="X202" s="77">
        <f>W202*S202</f>
        <v>0</v>
      </c>
      <c r="Y202" s="78">
        <f>W202*T202</f>
        <v>0</v>
      </c>
      <c r="Z202" s="250"/>
      <c r="AA202" s="249">
        <f>U202</f>
        <v>97</v>
      </c>
      <c r="AB202" s="79">
        <f>0.75/K202</f>
        <v>1</v>
      </c>
      <c r="AC202" s="244" t="s">
        <v>938</v>
      </c>
      <c r="AD202" s="80"/>
    </row>
    <row r="203" spans="1:30" ht="15.75" customHeight="1" x14ac:dyDescent="0.2">
      <c r="A203" s="62" t="s">
        <v>117</v>
      </c>
      <c r="B203" s="63" t="s">
        <v>118</v>
      </c>
      <c r="C203" s="64" t="s">
        <v>119</v>
      </c>
      <c r="D203" s="65" t="s">
        <v>162</v>
      </c>
      <c r="E203" s="66" t="s">
        <v>206</v>
      </c>
      <c r="F203" s="67" t="s">
        <v>207</v>
      </c>
      <c r="G203" s="68" t="s">
        <v>611</v>
      </c>
      <c r="H203" s="69" t="s">
        <v>610</v>
      </c>
      <c r="I203" s="66" t="s">
        <v>126</v>
      </c>
      <c r="J203" s="70">
        <v>2007</v>
      </c>
      <c r="K203" s="71">
        <v>0.75</v>
      </c>
      <c r="L203" s="72">
        <v>1</v>
      </c>
      <c r="M203" s="241" t="s">
        <v>344</v>
      </c>
      <c r="N203" s="242"/>
      <c r="O203" s="243"/>
      <c r="P203" s="244" t="s">
        <v>372</v>
      </c>
      <c r="Q203" s="245" t="s">
        <v>841</v>
      </c>
      <c r="R203" s="84" t="s">
        <v>509</v>
      </c>
      <c r="S203" s="73">
        <v>200</v>
      </c>
      <c r="T203" s="74">
        <v>240</v>
      </c>
      <c r="U203" s="75">
        <v>100</v>
      </c>
      <c r="V203" s="153">
        <f>T203/AA203*AB203</f>
        <v>2.4</v>
      </c>
      <c r="W203" s="76"/>
      <c r="X203" s="77">
        <f>W203*S203</f>
        <v>0</v>
      </c>
      <c r="Y203" s="78">
        <f>W203*T203</f>
        <v>0</v>
      </c>
      <c r="Z203" s="250"/>
      <c r="AA203" s="249">
        <f>U203</f>
        <v>100</v>
      </c>
      <c r="AB203" s="79">
        <f>0.75/K203</f>
        <v>1</v>
      </c>
      <c r="AC203" s="244" t="s">
        <v>372</v>
      </c>
      <c r="AD203" s="80"/>
    </row>
    <row r="204" spans="1:30" ht="15.75" customHeight="1" x14ac:dyDescent="0.2">
      <c r="A204" s="62" t="s">
        <v>196</v>
      </c>
      <c r="B204" s="63" t="s">
        <v>131</v>
      </c>
      <c r="C204" s="64" t="s">
        <v>119</v>
      </c>
      <c r="D204" s="65" t="s">
        <v>162</v>
      </c>
      <c r="E204" s="66" t="s">
        <v>197</v>
      </c>
      <c r="F204" s="67"/>
      <c r="G204" s="68" t="s">
        <v>579</v>
      </c>
      <c r="H204" s="69" t="s">
        <v>579</v>
      </c>
      <c r="I204" s="66" t="s">
        <v>126</v>
      </c>
      <c r="J204" s="70">
        <v>2013</v>
      </c>
      <c r="K204" s="71">
        <v>0.75</v>
      </c>
      <c r="L204" s="72">
        <v>6</v>
      </c>
      <c r="M204" s="241" t="s">
        <v>344</v>
      </c>
      <c r="N204" s="242"/>
      <c r="O204" s="243"/>
      <c r="P204" s="244" t="s">
        <v>788</v>
      </c>
      <c r="Q204" s="245" t="s">
        <v>789</v>
      </c>
      <c r="R204" s="84" t="s">
        <v>509</v>
      </c>
      <c r="S204" s="73">
        <v>191.66666666666669</v>
      </c>
      <c r="T204" s="74">
        <v>230</v>
      </c>
      <c r="U204" s="75">
        <v>95</v>
      </c>
      <c r="V204" s="153">
        <f>T204/AA204*AB204</f>
        <v>2.4210526315789473</v>
      </c>
      <c r="W204" s="76"/>
      <c r="X204" s="77">
        <f>W204*S204</f>
        <v>0</v>
      </c>
      <c r="Y204" s="78">
        <f>W204*T204</f>
        <v>0</v>
      </c>
      <c r="Z204" s="250"/>
      <c r="AA204" s="249">
        <f>U204</f>
        <v>95</v>
      </c>
      <c r="AB204" s="79">
        <f>0.75/K204</f>
        <v>1</v>
      </c>
      <c r="AC204" s="244" t="s">
        <v>788</v>
      </c>
      <c r="AD204" s="80"/>
    </row>
    <row r="205" spans="1:30" ht="15.75" customHeight="1" x14ac:dyDescent="0.2">
      <c r="A205" s="62" t="s">
        <v>117</v>
      </c>
      <c r="B205" s="63" t="s">
        <v>118</v>
      </c>
      <c r="C205" s="64" t="s">
        <v>119</v>
      </c>
      <c r="D205" s="65" t="s">
        <v>229</v>
      </c>
      <c r="E205" s="66" t="s">
        <v>230</v>
      </c>
      <c r="F205" s="67"/>
      <c r="G205" s="68" t="s">
        <v>234</v>
      </c>
      <c r="H205" s="69" t="s">
        <v>628</v>
      </c>
      <c r="I205" s="66" t="s">
        <v>233</v>
      </c>
      <c r="J205" s="70">
        <v>2019</v>
      </c>
      <c r="K205" s="71">
        <v>0.75</v>
      </c>
      <c r="L205" s="72">
        <v>8</v>
      </c>
      <c r="M205" s="241" t="s">
        <v>344</v>
      </c>
      <c r="N205" s="242"/>
      <c r="O205" s="243"/>
      <c r="P205" s="244" t="s">
        <v>856</v>
      </c>
      <c r="Q205" s="245" t="s">
        <v>857</v>
      </c>
      <c r="R205" s="84" t="s">
        <v>508</v>
      </c>
      <c r="S205" s="73">
        <v>191.66666666666669</v>
      </c>
      <c r="T205" s="74">
        <v>230</v>
      </c>
      <c r="U205" s="75" t="s">
        <v>510</v>
      </c>
      <c r="V205" s="153">
        <f>T205/AA205*AB205</f>
        <v>2.4210526315789473</v>
      </c>
      <c r="W205" s="76"/>
      <c r="X205" s="77">
        <f>W205*S205</f>
        <v>0</v>
      </c>
      <c r="Y205" s="78">
        <f>W205*T205</f>
        <v>0</v>
      </c>
      <c r="Z205" s="250"/>
      <c r="AA205" s="249" t="s">
        <v>1221</v>
      </c>
      <c r="AB205" s="79">
        <f>0.75/K205</f>
        <v>1</v>
      </c>
      <c r="AC205" s="244" t="s">
        <v>856</v>
      </c>
      <c r="AD205" s="80"/>
    </row>
    <row r="206" spans="1:30" ht="15.75" customHeight="1" x14ac:dyDescent="0.2">
      <c r="A206" s="62" t="s">
        <v>117</v>
      </c>
      <c r="B206" s="63" t="s">
        <v>118</v>
      </c>
      <c r="C206" s="64" t="s">
        <v>119</v>
      </c>
      <c r="D206" s="65" t="s">
        <v>293</v>
      </c>
      <c r="E206" s="66" t="s">
        <v>299</v>
      </c>
      <c r="F206" s="67"/>
      <c r="G206" s="68" t="s">
        <v>301</v>
      </c>
      <c r="H206" s="69" t="s">
        <v>302</v>
      </c>
      <c r="I206" s="66" t="s">
        <v>126</v>
      </c>
      <c r="J206" s="70">
        <v>2001</v>
      </c>
      <c r="K206" s="71">
        <v>0.75</v>
      </c>
      <c r="L206" s="72">
        <v>5</v>
      </c>
      <c r="M206" s="241" t="s">
        <v>344</v>
      </c>
      <c r="N206" s="242"/>
      <c r="O206" s="243"/>
      <c r="P206" s="244" t="s">
        <v>809</v>
      </c>
      <c r="Q206" s="245" t="s">
        <v>949</v>
      </c>
      <c r="R206" s="84" t="s">
        <v>509</v>
      </c>
      <c r="S206" s="73">
        <v>200</v>
      </c>
      <c r="T206" s="74">
        <v>240</v>
      </c>
      <c r="U206" s="75">
        <v>98</v>
      </c>
      <c r="V206" s="153">
        <f>T206/AA206*AB206</f>
        <v>2.4489795918367347</v>
      </c>
      <c r="W206" s="76"/>
      <c r="X206" s="77">
        <f>W206*S206</f>
        <v>0</v>
      </c>
      <c r="Y206" s="78">
        <f>W206*T206</f>
        <v>0</v>
      </c>
      <c r="Z206" s="250"/>
      <c r="AA206" s="249">
        <f>U206</f>
        <v>98</v>
      </c>
      <c r="AB206" s="79">
        <f>0.75/K206</f>
        <v>1</v>
      </c>
      <c r="AC206" s="244" t="s">
        <v>809</v>
      </c>
      <c r="AD206" s="80"/>
    </row>
    <row r="207" spans="1:30" ht="15.75" customHeight="1" x14ac:dyDescent="0.2">
      <c r="A207" s="62" t="s">
        <v>117</v>
      </c>
      <c r="B207" s="63" t="s">
        <v>118</v>
      </c>
      <c r="C207" s="64" t="s">
        <v>119</v>
      </c>
      <c r="D207" s="65" t="s">
        <v>162</v>
      </c>
      <c r="E207" s="66" t="s">
        <v>206</v>
      </c>
      <c r="F207" s="67" t="s">
        <v>207</v>
      </c>
      <c r="G207" s="68" t="s">
        <v>210</v>
      </c>
      <c r="H207" s="69" t="s">
        <v>211</v>
      </c>
      <c r="I207" s="66" t="s">
        <v>126</v>
      </c>
      <c r="J207" s="70">
        <v>1989</v>
      </c>
      <c r="K207" s="71">
        <v>0.75</v>
      </c>
      <c r="L207" s="72">
        <v>6</v>
      </c>
      <c r="M207" s="241">
        <v>-2</v>
      </c>
      <c r="N207" s="242" t="s">
        <v>241</v>
      </c>
      <c r="O207" s="243" t="s">
        <v>241</v>
      </c>
      <c r="P207" s="244" t="s">
        <v>471</v>
      </c>
      <c r="Q207" s="245" t="s">
        <v>1142</v>
      </c>
      <c r="R207" s="84" t="s">
        <v>508</v>
      </c>
      <c r="S207" s="73">
        <v>200</v>
      </c>
      <c r="T207" s="74">
        <v>240</v>
      </c>
      <c r="U207" s="75">
        <v>97</v>
      </c>
      <c r="V207" s="153">
        <f>T207/AA207*AB207</f>
        <v>2.4742268041237114</v>
      </c>
      <c r="W207" s="76"/>
      <c r="X207" s="77">
        <f>W207*S207</f>
        <v>0</v>
      </c>
      <c r="Y207" s="78">
        <f>W207*T207</f>
        <v>0</v>
      </c>
      <c r="Z207" s="250"/>
      <c r="AA207" s="249">
        <f>U207</f>
        <v>97</v>
      </c>
      <c r="AB207" s="79">
        <f>0.75/K207</f>
        <v>1</v>
      </c>
      <c r="AC207" s="244" t="s">
        <v>471</v>
      </c>
      <c r="AD207" s="80"/>
    </row>
    <row r="208" spans="1:30" ht="15.75" customHeight="1" x14ac:dyDescent="0.2">
      <c r="A208" s="62" t="s">
        <v>117</v>
      </c>
      <c r="B208" s="63" t="s">
        <v>118</v>
      </c>
      <c r="C208" s="64" t="s">
        <v>119</v>
      </c>
      <c r="D208" s="65" t="s">
        <v>303</v>
      </c>
      <c r="E208" s="66" t="s">
        <v>304</v>
      </c>
      <c r="F208" s="67" t="s">
        <v>305</v>
      </c>
      <c r="G208" s="68" t="s">
        <v>310</v>
      </c>
      <c r="H208" s="69" t="s">
        <v>311</v>
      </c>
      <c r="I208" s="66" t="s">
        <v>123</v>
      </c>
      <c r="J208" s="70">
        <v>2009</v>
      </c>
      <c r="K208" s="71">
        <v>0.75</v>
      </c>
      <c r="L208" s="72">
        <v>2</v>
      </c>
      <c r="M208" s="241" t="s">
        <v>344</v>
      </c>
      <c r="N208" s="242"/>
      <c r="O208" s="243"/>
      <c r="P208" s="244" t="s">
        <v>954</v>
      </c>
      <c r="Q208" s="245" t="s">
        <v>470</v>
      </c>
      <c r="R208" s="84" t="s">
        <v>509</v>
      </c>
      <c r="S208" s="73">
        <v>200</v>
      </c>
      <c r="T208" s="74">
        <v>240</v>
      </c>
      <c r="U208" s="75">
        <v>97</v>
      </c>
      <c r="V208" s="153">
        <f>T208/AA208*AB208</f>
        <v>2.4742268041237114</v>
      </c>
      <c r="W208" s="76"/>
      <c r="X208" s="77">
        <f>W208*S208</f>
        <v>0</v>
      </c>
      <c r="Y208" s="78">
        <f>W208*T208</f>
        <v>0</v>
      </c>
      <c r="Z208" s="250"/>
      <c r="AA208" s="249">
        <f>U208</f>
        <v>97</v>
      </c>
      <c r="AB208" s="79">
        <f>0.75/K208</f>
        <v>1</v>
      </c>
      <c r="AC208" s="244" t="s">
        <v>954</v>
      </c>
      <c r="AD208" s="80"/>
    </row>
    <row r="209" spans="1:30" ht="15.75" customHeight="1" x14ac:dyDescent="0.2">
      <c r="A209" s="62" t="s">
        <v>117</v>
      </c>
      <c r="B209" s="63" t="s">
        <v>118</v>
      </c>
      <c r="C209" s="64" t="s">
        <v>119</v>
      </c>
      <c r="D209" s="65" t="s">
        <v>303</v>
      </c>
      <c r="E209" s="66" t="s">
        <v>304</v>
      </c>
      <c r="F209" s="67" t="s">
        <v>305</v>
      </c>
      <c r="G209" s="68" t="s">
        <v>323</v>
      </c>
      <c r="H209" s="69" t="s">
        <v>324</v>
      </c>
      <c r="I209" s="66" t="s">
        <v>123</v>
      </c>
      <c r="J209" s="70">
        <v>2018</v>
      </c>
      <c r="K209" s="71">
        <v>0.75</v>
      </c>
      <c r="L209" s="72">
        <v>3</v>
      </c>
      <c r="M209" s="241" t="s">
        <v>344</v>
      </c>
      <c r="N209" s="242"/>
      <c r="O209" s="243"/>
      <c r="P209" s="244" t="s">
        <v>486</v>
      </c>
      <c r="Q209" s="245" t="s">
        <v>487</v>
      </c>
      <c r="R209" s="84" t="s">
        <v>509</v>
      </c>
      <c r="S209" s="73">
        <v>200</v>
      </c>
      <c r="T209" s="74">
        <v>240</v>
      </c>
      <c r="U209" s="75" t="s">
        <v>513</v>
      </c>
      <c r="V209" s="153">
        <f>T209/AA209*AB209</f>
        <v>2.4742268041237114</v>
      </c>
      <c r="W209" s="76"/>
      <c r="X209" s="77">
        <f>W209*S209</f>
        <v>0</v>
      </c>
      <c r="Y209" s="78">
        <f>W209*T209</f>
        <v>0</v>
      </c>
      <c r="Z209" s="250"/>
      <c r="AA209" s="249" t="s">
        <v>1224</v>
      </c>
      <c r="AB209" s="79">
        <f>0.75/K209</f>
        <v>1</v>
      </c>
      <c r="AC209" s="244" t="s">
        <v>486</v>
      </c>
      <c r="AD209" s="80"/>
    </row>
    <row r="210" spans="1:30" ht="15.75" customHeight="1" x14ac:dyDescent="0.2">
      <c r="A210" s="62" t="s">
        <v>117</v>
      </c>
      <c r="B210" s="63" t="s">
        <v>118</v>
      </c>
      <c r="C210" s="64" t="s">
        <v>119</v>
      </c>
      <c r="D210" s="65" t="s">
        <v>303</v>
      </c>
      <c r="E210" s="66" t="s">
        <v>304</v>
      </c>
      <c r="F210" s="67" t="s">
        <v>305</v>
      </c>
      <c r="G210" s="68" t="s">
        <v>323</v>
      </c>
      <c r="H210" s="69" t="s">
        <v>324</v>
      </c>
      <c r="I210" s="66" t="s">
        <v>123</v>
      </c>
      <c r="J210" s="70">
        <v>2018</v>
      </c>
      <c r="K210" s="71">
        <v>1.5</v>
      </c>
      <c r="L210" s="72">
        <v>2</v>
      </c>
      <c r="M210" s="241" t="s">
        <v>344</v>
      </c>
      <c r="N210" s="242"/>
      <c r="O210" s="243"/>
      <c r="P210" s="244" t="s">
        <v>494</v>
      </c>
      <c r="Q210" s="245" t="s">
        <v>964</v>
      </c>
      <c r="R210" s="84" t="s">
        <v>509</v>
      </c>
      <c r="S210" s="73">
        <v>400</v>
      </c>
      <c r="T210" s="74">
        <v>480</v>
      </c>
      <c r="U210" s="75" t="s">
        <v>513</v>
      </c>
      <c r="V210" s="153">
        <f>T210/AA210*AB210</f>
        <v>2.4742268041237114</v>
      </c>
      <c r="W210" s="76"/>
      <c r="X210" s="77">
        <f>W210*S210</f>
        <v>0</v>
      </c>
      <c r="Y210" s="78">
        <f>W210*T210</f>
        <v>0</v>
      </c>
      <c r="Z210" s="250"/>
      <c r="AA210" s="249" t="s">
        <v>1224</v>
      </c>
      <c r="AB210" s="79">
        <f>0.75/K210</f>
        <v>0.5</v>
      </c>
      <c r="AC210" s="244" t="s">
        <v>494</v>
      </c>
      <c r="AD210" s="80"/>
    </row>
    <row r="211" spans="1:30" ht="15.75" customHeight="1" x14ac:dyDescent="0.2">
      <c r="A211" s="62" t="s">
        <v>117</v>
      </c>
      <c r="B211" s="63" t="s">
        <v>118</v>
      </c>
      <c r="C211" s="64" t="s">
        <v>119</v>
      </c>
      <c r="D211" s="65" t="s">
        <v>162</v>
      </c>
      <c r="E211" s="66" t="s">
        <v>206</v>
      </c>
      <c r="F211" s="67" t="s">
        <v>207</v>
      </c>
      <c r="G211" s="68" t="s">
        <v>210</v>
      </c>
      <c r="H211" s="69" t="s">
        <v>211</v>
      </c>
      <c r="I211" s="66" t="s">
        <v>126</v>
      </c>
      <c r="J211" s="70">
        <v>1990</v>
      </c>
      <c r="K211" s="71">
        <v>0.75</v>
      </c>
      <c r="L211" s="72">
        <v>2</v>
      </c>
      <c r="M211" s="241">
        <v>-1.5</v>
      </c>
      <c r="N211" s="242"/>
      <c r="O211" s="243"/>
      <c r="P211" s="244" t="s">
        <v>799</v>
      </c>
      <c r="Q211" s="245" t="s">
        <v>423</v>
      </c>
      <c r="R211" s="84" t="s">
        <v>508</v>
      </c>
      <c r="S211" s="73">
        <v>200</v>
      </c>
      <c r="T211" s="74">
        <v>240</v>
      </c>
      <c r="U211" s="75">
        <v>96</v>
      </c>
      <c r="V211" s="153">
        <f>T211/AA211*AB211</f>
        <v>2.5</v>
      </c>
      <c r="W211" s="76"/>
      <c r="X211" s="77">
        <f>W211*S211</f>
        <v>0</v>
      </c>
      <c r="Y211" s="78">
        <f>W211*T211</f>
        <v>0</v>
      </c>
      <c r="Z211" s="250"/>
      <c r="AA211" s="249">
        <f>U211</f>
        <v>96</v>
      </c>
      <c r="AB211" s="79">
        <f>0.75/K211</f>
        <v>1</v>
      </c>
      <c r="AC211" s="244" t="s">
        <v>799</v>
      </c>
      <c r="AD211" s="80"/>
    </row>
    <row r="212" spans="1:30" ht="15.75" customHeight="1" x14ac:dyDescent="0.2">
      <c r="A212" s="62" t="s">
        <v>117</v>
      </c>
      <c r="B212" s="63" t="s">
        <v>118</v>
      </c>
      <c r="C212" s="64" t="s">
        <v>119</v>
      </c>
      <c r="D212" s="65" t="s">
        <v>303</v>
      </c>
      <c r="E212" s="66" t="s">
        <v>304</v>
      </c>
      <c r="F212" s="67" t="s">
        <v>305</v>
      </c>
      <c r="G212" s="68" t="s">
        <v>317</v>
      </c>
      <c r="H212" s="69" t="s">
        <v>318</v>
      </c>
      <c r="I212" s="66" t="s">
        <v>126</v>
      </c>
      <c r="J212" s="70">
        <v>2014</v>
      </c>
      <c r="K212" s="71">
        <v>1.5</v>
      </c>
      <c r="L212" s="72">
        <v>2</v>
      </c>
      <c r="M212" s="241" t="s">
        <v>344</v>
      </c>
      <c r="N212" s="242"/>
      <c r="O212" s="243"/>
      <c r="P212" s="244" t="s">
        <v>476</v>
      </c>
      <c r="Q212" s="245" t="s">
        <v>477</v>
      </c>
      <c r="R212" s="84" t="s">
        <v>509</v>
      </c>
      <c r="S212" s="73">
        <v>408.33333333333337</v>
      </c>
      <c r="T212" s="74">
        <v>490</v>
      </c>
      <c r="U212" s="75" t="s">
        <v>513</v>
      </c>
      <c r="V212" s="153">
        <f>T212/AA212*AB212</f>
        <v>2.5257731958762886</v>
      </c>
      <c r="W212" s="76"/>
      <c r="X212" s="77">
        <f>W212*S212</f>
        <v>0</v>
      </c>
      <c r="Y212" s="78">
        <f>W212*T212</f>
        <v>0</v>
      </c>
      <c r="Z212" s="250"/>
      <c r="AA212" s="249" t="s">
        <v>1224</v>
      </c>
      <c r="AB212" s="79">
        <f>0.75/K212</f>
        <v>0.5</v>
      </c>
      <c r="AC212" s="244" t="s">
        <v>476</v>
      </c>
      <c r="AD212" s="80"/>
    </row>
    <row r="213" spans="1:30" ht="15.75" customHeight="1" x14ac:dyDescent="0.2">
      <c r="A213" s="62" t="s">
        <v>117</v>
      </c>
      <c r="B213" s="63" t="s">
        <v>118</v>
      </c>
      <c r="C213" s="64" t="s">
        <v>119</v>
      </c>
      <c r="D213" s="65" t="s">
        <v>303</v>
      </c>
      <c r="E213" s="66" t="s">
        <v>304</v>
      </c>
      <c r="F213" s="67" t="s">
        <v>305</v>
      </c>
      <c r="G213" s="68" t="s">
        <v>317</v>
      </c>
      <c r="H213" s="69" t="s">
        <v>318</v>
      </c>
      <c r="I213" s="66" t="s">
        <v>126</v>
      </c>
      <c r="J213" s="70">
        <v>2014</v>
      </c>
      <c r="K213" s="71">
        <v>1.5</v>
      </c>
      <c r="L213" s="72">
        <v>1</v>
      </c>
      <c r="M213" s="241" t="s">
        <v>344</v>
      </c>
      <c r="N213" s="242"/>
      <c r="O213" s="243"/>
      <c r="P213" s="244" t="s">
        <v>478</v>
      </c>
      <c r="Q213" s="245" t="s">
        <v>479</v>
      </c>
      <c r="R213" s="84" t="s">
        <v>509</v>
      </c>
      <c r="S213" s="73">
        <v>408.33333333333337</v>
      </c>
      <c r="T213" s="74">
        <v>490</v>
      </c>
      <c r="U213" s="75" t="s">
        <v>513</v>
      </c>
      <c r="V213" s="153">
        <f>T213/AA213*AB213</f>
        <v>2.5257731958762886</v>
      </c>
      <c r="W213" s="76"/>
      <c r="X213" s="77">
        <f>W213*S213</f>
        <v>0</v>
      </c>
      <c r="Y213" s="78">
        <f>W213*T213</f>
        <v>0</v>
      </c>
      <c r="Z213" s="250"/>
      <c r="AA213" s="249" t="s">
        <v>1224</v>
      </c>
      <c r="AB213" s="79">
        <f>0.75/K213</f>
        <v>0.5</v>
      </c>
      <c r="AC213" s="244" t="s">
        <v>478</v>
      </c>
      <c r="AD213" s="80"/>
    </row>
    <row r="214" spans="1:30" ht="15.75" customHeight="1" x14ac:dyDescent="0.2">
      <c r="A214" s="62" t="s">
        <v>117</v>
      </c>
      <c r="B214" s="63" t="s">
        <v>131</v>
      </c>
      <c r="C214" s="64" t="s">
        <v>119</v>
      </c>
      <c r="D214" s="65" t="s">
        <v>129</v>
      </c>
      <c r="E214" s="66" t="s">
        <v>141</v>
      </c>
      <c r="F214" s="67"/>
      <c r="G214" s="68" t="s">
        <v>147</v>
      </c>
      <c r="H214" s="69" t="s">
        <v>534</v>
      </c>
      <c r="I214" s="66" t="s">
        <v>136</v>
      </c>
      <c r="J214" s="70">
        <v>2016</v>
      </c>
      <c r="K214" s="71">
        <v>1.5</v>
      </c>
      <c r="L214" s="72">
        <v>1</v>
      </c>
      <c r="M214" s="241" t="s">
        <v>344</v>
      </c>
      <c r="N214" s="242"/>
      <c r="O214" s="243"/>
      <c r="P214" s="244" t="s">
        <v>363</v>
      </c>
      <c r="Q214" s="245" t="s">
        <v>367</v>
      </c>
      <c r="R214" s="84" t="s">
        <v>509</v>
      </c>
      <c r="S214" s="73">
        <v>400</v>
      </c>
      <c r="T214" s="74">
        <v>480</v>
      </c>
      <c r="U214" s="75">
        <v>95</v>
      </c>
      <c r="V214" s="153">
        <f>T214/AA214*AB214</f>
        <v>2.5263157894736841</v>
      </c>
      <c r="W214" s="76"/>
      <c r="X214" s="77">
        <f>W214*S214</f>
        <v>0</v>
      </c>
      <c r="Y214" s="78">
        <f>W214*T214</f>
        <v>0</v>
      </c>
      <c r="Z214" s="250"/>
      <c r="AA214" s="249">
        <f>U214</f>
        <v>95</v>
      </c>
      <c r="AB214" s="79">
        <f>0.75/K214</f>
        <v>0.5</v>
      </c>
      <c r="AC214" s="244" t="s">
        <v>363</v>
      </c>
      <c r="AD214" s="80"/>
    </row>
    <row r="215" spans="1:30" ht="15.75" customHeight="1" x14ac:dyDescent="0.2">
      <c r="A215" s="62" t="s">
        <v>117</v>
      </c>
      <c r="B215" s="63" t="s">
        <v>118</v>
      </c>
      <c r="C215" s="64" t="s">
        <v>119</v>
      </c>
      <c r="D215" s="65" t="s">
        <v>162</v>
      </c>
      <c r="E215" s="66" t="s">
        <v>206</v>
      </c>
      <c r="F215" s="67" t="s">
        <v>207</v>
      </c>
      <c r="G215" s="68" t="s">
        <v>222</v>
      </c>
      <c r="H215" s="69" t="s">
        <v>221</v>
      </c>
      <c r="I215" s="66" t="s">
        <v>126</v>
      </c>
      <c r="J215" s="70">
        <v>2000</v>
      </c>
      <c r="K215" s="71">
        <v>0.75</v>
      </c>
      <c r="L215" s="72">
        <v>1</v>
      </c>
      <c r="M215" s="241">
        <v>-1</v>
      </c>
      <c r="N215" s="242"/>
      <c r="O215" s="243"/>
      <c r="P215" s="244" t="s">
        <v>433</v>
      </c>
      <c r="Q215" s="245" t="s">
        <v>434</v>
      </c>
      <c r="R215" s="84" t="s">
        <v>508</v>
      </c>
      <c r="S215" s="73">
        <v>212.5</v>
      </c>
      <c r="T215" s="74">
        <v>255</v>
      </c>
      <c r="U215" s="75">
        <v>99</v>
      </c>
      <c r="V215" s="153">
        <f>T215/AA215*AB215</f>
        <v>2.5757575757575757</v>
      </c>
      <c r="W215" s="76"/>
      <c r="X215" s="77">
        <f>W215*S215</f>
        <v>0</v>
      </c>
      <c r="Y215" s="78">
        <f>W215*T215</f>
        <v>0</v>
      </c>
      <c r="Z215" s="250"/>
      <c r="AA215" s="249">
        <f>U215</f>
        <v>99</v>
      </c>
      <c r="AB215" s="79">
        <f>0.75/K215</f>
        <v>1</v>
      </c>
      <c r="AC215" s="244" t="s">
        <v>433</v>
      </c>
      <c r="AD215" s="80"/>
    </row>
    <row r="216" spans="1:30" ht="15.75" customHeight="1" x14ac:dyDescent="0.2">
      <c r="A216" s="62" t="s">
        <v>117</v>
      </c>
      <c r="B216" s="63" t="s">
        <v>131</v>
      </c>
      <c r="C216" s="64" t="s">
        <v>119</v>
      </c>
      <c r="D216" s="65" t="s">
        <v>129</v>
      </c>
      <c r="E216" s="66" t="s">
        <v>141</v>
      </c>
      <c r="F216" s="67"/>
      <c r="G216" s="68" t="s">
        <v>147</v>
      </c>
      <c r="H216" s="69" t="s">
        <v>534</v>
      </c>
      <c r="I216" s="66" t="s">
        <v>136</v>
      </c>
      <c r="J216" s="70">
        <v>2009</v>
      </c>
      <c r="K216" s="71">
        <v>1.5</v>
      </c>
      <c r="L216" s="72">
        <v>1</v>
      </c>
      <c r="M216" s="241" t="s">
        <v>344</v>
      </c>
      <c r="N216" s="242"/>
      <c r="O216" s="243"/>
      <c r="P216" s="244" t="s">
        <v>363</v>
      </c>
      <c r="Q216" s="245" t="s">
        <v>710</v>
      </c>
      <c r="R216" s="84" t="s">
        <v>508</v>
      </c>
      <c r="S216" s="73">
        <v>416.66666666666669</v>
      </c>
      <c r="T216" s="74">
        <v>500</v>
      </c>
      <c r="U216" s="75" t="s">
        <v>513</v>
      </c>
      <c r="V216" s="153">
        <f>T216/AA216*AB216</f>
        <v>2.5773195876288661</v>
      </c>
      <c r="W216" s="76"/>
      <c r="X216" s="77">
        <f>W216*S216</f>
        <v>0</v>
      </c>
      <c r="Y216" s="78">
        <f>W216*T216</f>
        <v>0</v>
      </c>
      <c r="Z216" s="250"/>
      <c r="AA216" s="249" t="s">
        <v>1224</v>
      </c>
      <c r="AB216" s="79">
        <f>0.75/K216</f>
        <v>0.5</v>
      </c>
      <c r="AC216" s="244" t="s">
        <v>363</v>
      </c>
      <c r="AD216" s="80"/>
    </row>
    <row r="217" spans="1:30" ht="15.75" customHeight="1" x14ac:dyDescent="0.2">
      <c r="A217" s="62" t="s">
        <v>117</v>
      </c>
      <c r="B217" s="63" t="s">
        <v>118</v>
      </c>
      <c r="C217" s="64" t="s">
        <v>119</v>
      </c>
      <c r="D217" s="65" t="s">
        <v>162</v>
      </c>
      <c r="E217" s="66" t="s">
        <v>42</v>
      </c>
      <c r="F217" s="67" t="s">
        <v>172</v>
      </c>
      <c r="G217" s="68" t="s">
        <v>558</v>
      </c>
      <c r="H217" s="69" t="s">
        <v>559</v>
      </c>
      <c r="I217" s="66" t="s">
        <v>126</v>
      </c>
      <c r="J217" s="70">
        <v>2015</v>
      </c>
      <c r="K217" s="71">
        <v>0.75</v>
      </c>
      <c r="L217" s="72">
        <v>4</v>
      </c>
      <c r="M217" s="241" t="s">
        <v>343</v>
      </c>
      <c r="N217" s="242"/>
      <c r="O217" s="243"/>
      <c r="P217" s="244" t="s">
        <v>762</v>
      </c>
      <c r="Q217" s="245" t="s">
        <v>763</v>
      </c>
      <c r="R217" s="84" t="s">
        <v>508</v>
      </c>
      <c r="S217" s="73">
        <v>208.33333333333334</v>
      </c>
      <c r="T217" s="74">
        <v>250</v>
      </c>
      <c r="U217" s="75">
        <v>96</v>
      </c>
      <c r="V217" s="153">
        <f>T217/AA217*AB217</f>
        <v>2.6041666666666665</v>
      </c>
      <c r="W217" s="76"/>
      <c r="X217" s="77">
        <f>W217*S217</f>
        <v>0</v>
      </c>
      <c r="Y217" s="78">
        <f>W217*T217</f>
        <v>0</v>
      </c>
      <c r="Z217" s="250"/>
      <c r="AA217" s="249">
        <f>U217</f>
        <v>96</v>
      </c>
      <c r="AB217" s="79">
        <f>0.75/K217</f>
        <v>1</v>
      </c>
      <c r="AC217" s="244" t="s">
        <v>762</v>
      </c>
      <c r="AD217" s="80"/>
    </row>
    <row r="218" spans="1:30" ht="15.75" customHeight="1" x14ac:dyDescent="0.2">
      <c r="A218" s="62" t="s">
        <v>117</v>
      </c>
      <c r="B218" s="63" t="s">
        <v>118</v>
      </c>
      <c r="C218" s="64" t="s">
        <v>119</v>
      </c>
      <c r="D218" s="65" t="s">
        <v>162</v>
      </c>
      <c r="E218" s="66" t="s">
        <v>42</v>
      </c>
      <c r="F218" s="67" t="s">
        <v>172</v>
      </c>
      <c r="G218" s="68" t="s">
        <v>560</v>
      </c>
      <c r="H218" s="69" t="s">
        <v>561</v>
      </c>
      <c r="I218" s="66" t="s">
        <v>126</v>
      </c>
      <c r="J218" s="70">
        <v>2005</v>
      </c>
      <c r="K218" s="71">
        <v>0.75</v>
      </c>
      <c r="L218" s="72">
        <v>2</v>
      </c>
      <c r="M218" s="241" t="s">
        <v>344</v>
      </c>
      <c r="N218" s="242"/>
      <c r="O218" s="243"/>
      <c r="P218" s="244" t="s">
        <v>765</v>
      </c>
      <c r="Q218" s="245" t="s">
        <v>766</v>
      </c>
      <c r="R218" s="84" t="s">
        <v>508</v>
      </c>
      <c r="S218" s="73">
        <v>208.33333333333334</v>
      </c>
      <c r="T218" s="74">
        <v>250</v>
      </c>
      <c r="U218" s="75">
        <v>96</v>
      </c>
      <c r="V218" s="153">
        <f>T218/AA218*AB218</f>
        <v>2.6041666666666665</v>
      </c>
      <c r="W218" s="76"/>
      <c r="X218" s="77">
        <f>W218*S218</f>
        <v>0</v>
      </c>
      <c r="Y218" s="78">
        <f>W218*T218</f>
        <v>0</v>
      </c>
      <c r="Z218" s="250"/>
      <c r="AA218" s="249">
        <f>U218</f>
        <v>96</v>
      </c>
      <c r="AB218" s="79">
        <f>0.75/K218</f>
        <v>1</v>
      </c>
      <c r="AC218" s="244" t="s">
        <v>765</v>
      </c>
      <c r="AD218" s="80"/>
    </row>
    <row r="219" spans="1:30" ht="15.75" customHeight="1" x14ac:dyDescent="0.2">
      <c r="A219" s="62" t="s">
        <v>117</v>
      </c>
      <c r="B219" s="63" t="s">
        <v>118</v>
      </c>
      <c r="C219" s="64" t="s">
        <v>119</v>
      </c>
      <c r="D219" s="65" t="s">
        <v>229</v>
      </c>
      <c r="E219" s="66" t="s">
        <v>230</v>
      </c>
      <c r="F219" s="67"/>
      <c r="G219" s="68" t="s">
        <v>623</v>
      </c>
      <c r="H219" s="69" t="s">
        <v>624</v>
      </c>
      <c r="I219" s="66" t="s">
        <v>233</v>
      </c>
      <c r="J219" s="70">
        <v>2008</v>
      </c>
      <c r="K219" s="71">
        <v>0.75</v>
      </c>
      <c r="L219" s="72">
        <v>1</v>
      </c>
      <c r="M219" s="241" t="s">
        <v>344</v>
      </c>
      <c r="N219" s="242"/>
      <c r="O219" s="243" t="s">
        <v>350</v>
      </c>
      <c r="P219" s="244" t="s">
        <v>850</v>
      </c>
      <c r="Q219" s="245" t="s">
        <v>851</v>
      </c>
      <c r="R219" s="84" t="s">
        <v>508</v>
      </c>
      <c r="S219" s="73">
        <v>208.33333333333334</v>
      </c>
      <c r="T219" s="74">
        <v>250</v>
      </c>
      <c r="U219" s="75">
        <v>96</v>
      </c>
      <c r="V219" s="153">
        <f>T219/AA219*AB219</f>
        <v>2.6041666666666665</v>
      </c>
      <c r="W219" s="76"/>
      <c r="X219" s="77">
        <f>W219*S219</f>
        <v>0</v>
      </c>
      <c r="Y219" s="78">
        <f>W219*T219</f>
        <v>0</v>
      </c>
      <c r="Z219" s="250"/>
      <c r="AA219" s="249">
        <f>U219</f>
        <v>96</v>
      </c>
      <c r="AB219" s="79">
        <f>0.75/K219</f>
        <v>1</v>
      </c>
      <c r="AC219" s="244" t="s">
        <v>850</v>
      </c>
      <c r="AD219" s="80"/>
    </row>
    <row r="220" spans="1:30" ht="15.75" customHeight="1" x14ac:dyDescent="0.2">
      <c r="A220" s="62" t="s">
        <v>117</v>
      </c>
      <c r="B220" s="63" t="s">
        <v>118</v>
      </c>
      <c r="C220" s="64" t="s">
        <v>119</v>
      </c>
      <c r="D220" s="65" t="s">
        <v>293</v>
      </c>
      <c r="E220" s="66" t="s">
        <v>299</v>
      </c>
      <c r="F220" s="67"/>
      <c r="G220" s="68" t="s">
        <v>301</v>
      </c>
      <c r="H220" s="69" t="s">
        <v>670</v>
      </c>
      <c r="I220" s="66" t="s">
        <v>126</v>
      </c>
      <c r="J220" s="70">
        <v>2001</v>
      </c>
      <c r="K220" s="71">
        <v>0.75</v>
      </c>
      <c r="L220" s="72">
        <v>4</v>
      </c>
      <c r="M220" s="241" t="s">
        <v>344</v>
      </c>
      <c r="N220" s="242"/>
      <c r="O220" s="243"/>
      <c r="P220" s="244" t="s">
        <v>809</v>
      </c>
      <c r="Q220" s="245" t="s">
        <v>948</v>
      </c>
      <c r="R220" s="84" t="s">
        <v>509</v>
      </c>
      <c r="S220" s="73">
        <v>208.33333333333334</v>
      </c>
      <c r="T220" s="74">
        <v>250</v>
      </c>
      <c r="U220" s="75">
        <v>96</v>
      </c>
      <c r="V220" s="153">
        <f>T220/AA220*AB220</f>
        <v>2.6041666666666665</v>
      </c>
      <c r="W220" s="76"/>
      <c r="X220" s="77">
        <f>W220*S220</f>
        <v>0</v>
      </c>
      <c r="Y220" s="78">
        <f>W220*T220</f>
        <v>0</v>
      </c>
      <c r="Z220" s="250"/>
      <c r="AA220" s="249">
        <f>U220</f>
        <v>96</v>
      </c>
      <c r="AB220" s="79">
        <f>0.75/K220</f>
        <v>1</v>
      </c>
      <c r="AC220" s="244" t="s">
        <v>809</v>
      </c>
      <c r="AD220" s="80"/>
    </row>
    <row r="221" spans="1:30" ht="15.75" customHeight="1" x14ac:dyDescent="0.2">
      <c r="A221" s="62" t="s">
        <v>117</v>
      </c>
      <c r="B221" s="63" t="s">
        <v>118</v>
      </c>
      <c r="C221" s="64" t="s">
        <v>119</v>
      </c>
      <c r="D221" s="65" t="s">
        <v>303</v>
      </c>
      <c r="E221" s="66" t="s">
        <v>304</v>
      </c>
      <c r="F221" s="67" t="s">
        <v>305</v>
      </c>
      <c r="G221" s="68" t="s">
        <v>323</v>
      </c>
      <c r="H221" s="69" t="s">
        <v>341</v>
      </c>
      <c r="I221" s="66" t="s">
        <v>123</v>
      </c>
      <c r="J221" s="70">
        <v>2019</v>
      </c>
      <c r="K221" s="71">
        <v>0.75</v>
      </c>
      <c r="L221" s="72">
        <v>2</v>
      </c>
      <c r="M221" s="241" t="s">
        <v>344</v>
      </c>
      <c r="N221" s="242"/>
      <c r="O221" s="243"/>
      <c r="P221" s="244" t="s">
        <v>486</v>
      </c>
      <c r="Q221" s="245" t="s">
        <v>505</v>
      </c>
      <c r="R221" s="84" t="s">
        <v>509</v>
      </c>
      <c r="S221" s="73">
        <v>216.66666666666669</v>
      </c>
      <c r="T221" s="74">
        <v>260</v>
      </c>
      <c r="U221" s="75">
        <v>98</v>
      </c>
      <c r="V221" s="153">
        <f>T221/AA221*AB221</f>
        <v>2.6530612244897958</v>
      </c>
      <c r="W221" s="76"/>
      <c r="X221" s="77">
        <f>W221*S221</f>
        <v>0</v>
      </c>
      <c r="Y221" s="78">
        <f>W221*T221</f>
        <v>0</v>
      </c>
      <c r="Z221" s="250"/>
      <c r="AA221" s="249">
        <f>U221</f>
        <v>98</v>
      </c>
      <c r="AB221" s="79">
        <f>0.75/K221</f>
        <v>1</v>
      </c>
      <c r="AC221" s="244" t="s">
        <v>486</v>
      </c>
      <c r="AD221" s="80"/>
    </row>
    <row r="222" spans="1:30" ht="15.75" customHeight="1" x14ac:dyDescent="0.2">
      <c r="A222" s="62" t="s">
        <v>117</v>
      </c>
      <c r="B222" s="63" t="s">
        <v>118</v>
      </c>
      <c r="C222" s="64" t="s">
        <v>119</v>
      </c>
      <c r="D222" s="65" t="s">
        <v>303</v>
      </c>
      <c r="E222" s="66" t="s">
        <v>304</v>
      </c>
      <c r="F222" s="67" t="s">
        <v>305</v>
      </c>
      <c r="G222" s="68" t="s">
        <v>323</v>
      </c>
      <c r="H222" s="69" t="s">
        <v>324</v>
      </c>
      <c r="I222" s="66" t="s">
        <v>123</v>
      </c>
      <c r="J222" s="70">
        <v>2012</v>
      </c>
      <c r="K222" s="71">
        <v>0.75</v>
      </c>
      <c r="L222" s="72">
        <v>1</v>
      </c>
      <c r="M222" s="241" t="s">
        <v>343</v>
      </c>
      <c r="N222" s="242"/>
      <c r="O222" s="243" t="s">
        <v>350</v>
      </c>
      <c r="P222" s="244" t="s">
        <v>854</v>
      </c>
      <c r="Q222" s="245" t="s">
        <v>962</v>
      </c>
      <c r="R222" s="84" t="s">
        <v>508</v>
      </c>
      <c r="S222" s="73">
        <v>225</v>
      </c>
      <c r="T222" s="74">
        <v>270</v>
      </c>
      <c r="U222" s="75">
        <v>100</v>
      </c>
      <c r="V222" s="153">
        <f>T222/AA222*AB222</f>
        <v>2.7</v>
      </c>
      <c r="W222" s="76"/>
      <c r="X222" s="77">
        <f>W222*S222</f>
        <v>0</v>
      </c>
      <c r="Y222" s="78">
        <f>W222*T222</f>
        <v>0</v>
      </c>
      <c r="Z222" s="250"/>
      <c r="AA222" s="249">
        <f>U222</f>
        <v>100</v>
      </c>
      <c r="AB222" s="79">
        <f>0.75/K222</f>
        <v>1</v>
      </c>
      <c r="AC222" s="244" t="s">
        <v>854</v>
      </c>
      <c r="AD222" s="80"/>
    </row>
    <row r="223" spans="1:30" ht="15.75" customHeight="1" x14ac:dyDescent="0.2">
      <c r="A223" s="62" t="s">
        <v>196</v>
      </c>
      <c r="B223" s="63" t="s">
        <v>131</v>
      </c>
      <c r="C223" s="64" t="s">
        <v>119</v>
      </c>
      <c r="D223" s="65" t="s">
        <v>162</v>
      </c>
      <c r="E223" s="66" t="s">
        <v>197</v>
      </c>
      <c r="F223" s="67"/>
      <c r="G223" s="68" t="s">
        <v>201</v>
      </c>
      <c r="H223" s="69" t="s">
        <v>204</v>
      </c>
      <c r="I223" s="66" t="s">
        <v>126</v>
      </c>
      <c r="J223" s="70" t="s">
        <v>203</v>
      </c>
      <c r="K223" s="71">
        <v>0.75</v>
      </c>
      <c r="L223" s="72">
        <v>15</v>
      </c>
      <c r="M223" s="241" t="s">
        <v>344</v>
      </c>
      <c r="N223" s="242"/>
      <c r="O223" s="243"/>
      <c r="P223" s="244" t="s">
        <v>419</v>
      </c>
      <c r="Q223" s="245" t="s">
        <v>420</v>
      </c>
      <c r="R223" s="84" t="s">
        <v>509</v>
      </c>
      <c r="S223" s="73">
        <v>216.66666666666669</v>
      </c>
      <c r="T223" s="74">
        <v>260</v>
      </c>
      <c r="U223" s="75">
        <v>95</v>
      </c>
      <c r="V223" s="153">
        <f>T223/AA223*AB223</f>
        <v>2.736842105263158</v>
      </c>
      <c r="W223" s="76"/>
      <c r="X223" s="77">
        <f>W223*S223</f>
        <v>0</v>
      </c>
      <c r="Y223" s="78">
        <f>W223*T223</f>
        <v>0</v>
      </c>
      <c r="Z223" s="250"/>
      <c r="AA223" s="249">
        <f>U223</f>
        <v>95</v>
      </c>
      <c r="AB223" s="79">
        <f>0.75/K223</f>
        <v>1</v>
      </c>
      <c r="AC223" s="244" t="s">
        <v>419</v>
      </c>
      <c r="AD223" s="80"/>
    </row>
    <row r="224" spans="1:30" ht="15.75" customHeight="1" x14ac:dyDescent="0.2">
      <c r="A224" s="62" t="s">
        <v>196</v>
      </c>
      <c r="B224" s="63" t="s">
        <v>131</v>
      </c>
      <c r="C224" s="64" t="s">
        <v>119</v>
      </c>
      <c r="D224" s="65" t="s">
        <v>162</v>
      </c>
      <c r="E224" s="66" t="s">
        <v>197</v>
      </c>
      <c r="F224" s="67"/>
      <c r="G224" s="68" t="s">
        <v>205</v>
      </c>
      <c r="H224" s="69" t="s">
        <v>581</v>
      </c>
      <c r="I224" s="66" t="s">
        <v>126</v>
      </c>
      <c r="J224" s="70">
        <v>2015</v>
      </c>
      <c r="K224" s="71">
        <v>0.75</v>
      </c>
      <c r="L224" s="72">
        <v>6</v>
      </c>
      <c r="M224" s="241" t="s">
        <v>344</v>
      </c>
      <c r="N224" s="242"/>
      <c r="O224" s="243"/>
      <c r="P224" s="244" t="s">
        <v>471</v>
      </c>
      <c r="Q224" s="245" t="s">
        <v>795</v>
      </c>
      <c r="R224" s="84" t="s">
        <v>509</v>
      </c>
      <c r="S224" s="73">
        <v>216.66666666666669</v>
      </c>
      <c r="T224" s="74">
        <v>260</v>
      </c>
      <c r="U224" s="75" t="s">
        <v>510</v>
      </c>
      <c r="V224" s="153">
        <f>T224/AA224*AB224</f>
        <v>2.736842105263158</v>
      </c>
      <c r="W224" s="76"/>
      <c r="X224" s="77">
        <f>W224*S224</f>
        <v>0</v>
      </c>
      <c r="Y224" s="78">
        <f>W224*T224</f>
        <v>0</v>
      </c>
      <c r="Z224" s="250"/>
      <c r="AA224" s="249" t="s">
        <v>1221</v>
      </c>
      <c r="AB224" s="79">
        <f>0.75/K224</f>
        <v>1</v>
      </c>
      <c r="AC224" s="244" t="s">
        <v>471</v>
      </c>
      <c r="AD224" s="80"/>
    </row>
    <row r="225" spans="1:30" ht="15.75" customHeight="1" x14ac:dyDescent="0.2">
      <c r="A225" s="62" t="s">
        <v>117</v>
      </c>
      <c r="B225" s="63" t="s">
        <v>131</v>
      </c>
      <c r="C225" s="64" t="s">
        <v>119</v>
      </c>
      <c r="D225" s="65" t="s">
        <v>257</v>
      </c>
      <c r="E225" s="66" t="s">
        <v>283</v>
      </c>
      <c r="F225" s="67"/>
      <c r="G225" s="68" t="s">
        <v>284</v>
      </c>
      <c r="H225" s="69" t="s">
        <v>664</v>
      </c>
      <c r="I225" s="66" t="s">
        <v>136</v>
      </c>
      <c r="J225" s="70">
        <v>2020</v>
      </c>
      <c r="K225" s="71">
        <v>0.75</v>
      </c>
      <c r="L225" s="72">
        <v>4</v>
      </c>
      <c r="M225" s="241" t="s">
        <v>344</v>
      </c>
      <c r="N225" s="242"/>
      <c r="O225" s="243"/>
      <c r="P225" s="244" t="s">
        <v>433</v>
      </c>
      <c r="Q225" s="245" t="s">
        <v>934</v>
      </c>
      <c r="R225" s="84" t="s">
        <v>509</v>
      </c>
      <c r="S225" s="73">
        <v>216.66666666666669</v>
      </c>
      <c r="T225" s="74">
        <v>260</v>
      </c>
      <c r="U225" s="75" t="s">
        <v>1217</v>
      </c>
      <c r="V225" s="153">
        <f>T225/AA225*AB225</f>
        <v>2.736842105263158</v>
      </c>
      <c r="W225" s="76"/>
      <c r="X225" s="77">
        <f>W225*S225</f>
        <v>0</v>
      </c>
      <c r="Y225" s="78">
        <f>W225*T225</f>
        <v>0</v>
      </c>
      <c r="Z225" s="250"/>
      <c r="AA225" s="249" t="s">
        <v>1221</v>
      </c>
      <c r="AB225" s="79">
        <f>0.75/K225</f>
        <v>1</v>
      </c>
      <c r="AC225" s="244" t="s">
        <v>433</v>
      </c>
      <c r="AD225" s="80"/>
    </row>
    <row r="226" spans="1:30" ht="15.75" customHeight="1" x14ac:dyDescent="0.2">
      <c r="A226" s="62" t="s">
        <v>117</v>
      </c>
      <c r="B226" s="63" t="s">
        <v>118</v>
      </c>
      <c r="C226" s="64" t="s">
        <v>119</v>
      </c>
      <c r="D226" s="65" t="s">
        <v>303</v>
      </c>
      <c r="E226" s="66" t="s">
        <v>304</v>
      </c>
      <c r="F226" s="67" t="s">
        <v>305</v>
      </c>
      <c r="G226" s="68" t="s">
        <v>675</v>
      </c>
      <c r="H226" s="69" t="s">
        <v>676</v>
      </c>
      <c r="I226" s="66" t="s">
        <v>123</v>
      </c>
      <c r="J226" s="70">
        <v>1997</v>
      </c>
      <c r="K226" s="71">
        <v>0.75</v>
      </c>
      <c r="L226" s="72">
        <v>1</v>
      </c>
      <c r="M226" s="241" t="s">
        <v>344</v>
      </c>
      <c r="N226" s="242"/>
      <c r="O226" s="243"/>
      <c r="P226" s="244" t="s">
        <v>958</v>
      </c>
      <c r="Q226" s="245" t="s">
        <v>959</v>
      </c>
      <c r="R226" s="84" t="s">
        <v>508</v>
      </c>
      <c r="S226" s="73">
        <v>225</v>
      </c>
      <c r="T226" s="74">
        <v>270</v>
      </c>
      <c r="U226" s="75">
        <v>95</v>
      </c>
      <c r="V226" s="153">
        <f>T226/AA226*AB226</f>
        <v>2.8421052631578947</v>
      </c>
      <c r="W226" s="76"/>
      <c r="X226" s="77">
        <f>W226*S226</f>
        <v>0</v>
      </c>
      <c r="Y226" s="78">
        <f>W226*T226</f>
        <v>0</v>
      </c>
      <c r="Z226" s="250"/>
      <c r="AA226" s="249">
        <f>U226</f>
        <v>95</v>
      </c>
      <c r="AB226" s="79">
        <f>0.75/K226</f>
        <v>1</v>
      </c>
      <c r="AC226" s="244" t="s">
        <v>958</v>
      </c>
      <c r="AD226" s="80"/>
    </row>
    <row r="227" spans="1:30" ht="15.75" customHeight="1" x14ac:dyDescent="0.2">
      <c r="A227" s="62" t="s">
        <v>117</v>
      </c>
      <c r="B227" s="63" t="s">
        <v>118</v>
      </c>
      <c r="C227" s="64" t="s">
        <v>119</v>
      </c>
      <c r="D227" s="65" t="s">
        <v>229</v>
      </c>
      <c r="E227" s="66" t="s">
        <v>230</v>
      </c>
      <c r="F227" s="67"/>
      <c r="G227" s="68" t="s">
        <v>1041</v>
      </c>
      <c r="H227" s="69" t="s">
        <v>1042</v>
      </c>
      <c r="I227" s="66" t="s">
        <v>233</v>
      </c>
      <c r="J227" s="70">
        <v>2013</v>
      </c>
      <c r="K227" s="71">
        <v>0.75</v>
      </c>
      <c r="L227" s="72">
        <v>1</v>
      </c>
      <c r="M227" s="241">
        <v>-1</v>
      </c>
      <c r="N227" s="242"/>
      <c r="O227" s="243" t="s">
        <v>1073</v>
      </c>
      <c r="P227" s="244" t="s">
        <v>1152</v>
      </c>
      <c r="Q227" s="245" t="s">
        <v>1154</v>
      </c>
      <c r="R227" s="84" t="s">
        <v>508</v>
      </c>
      <c r="S227" s="73">
        <v>241.66666666666669</v>
      </c>
      <c r="T227" s="74">
        <v>290</v>
      </c>
      <c r="U227" s="75">
        <v>98</v>
      </c>
      <c r="V227" s="153">
        <f>T227/AA227*AB227</f>
        <v>2.9591836734693877</v>
      </c>
      <c r="W227" s="76"/>
      <c r="X227" s="77">
        <f>W227*S227</f>
        <v>0</v>
      </c>
      <c r="Y227" s="78">
        <f>W227*T227</f>
        <v>0</v>
      </c>
      <c r="Z227" s="250"/>
      <c r="AA227" s="249">
        <f>U227</f>
        <v>98</v>
      </c>
      <c r="AB227" s="79">
        <f>0.75/K227</f>
        <v>1</v>
      </c>
      <c r="AC227" s="244" t="s">
        <v>1152</v>
      </c>
      <c r="AD227" s="80"/>
    </row>
    <row r="228" spans="1:30" ht="15.75" customHeight="1" x14ac:dyDescent="0.2">
      <c r="A228" s="62" t="s">
        <v>117</v>
      </c>
      <c r="B228" s="63" t="s">
        <v>118</v>
      </c>
      <c r="C228" s="64" t="s">
        <v>119</v>
      </c>
      <c r="D228" s="65" t="s">
        <v>229</v>
      </c>
      <c r="E228" s="66" t="s">
        <v>646</v>
      </c>
      <c r="F228" s="67"/>
      <c r="G228" s="68" t="s">
        <v>1045</v>
      </c>
      <c r="H228" s="69" t="s">
        <v>1046</v>
      </c>
      <c r="I228" s="66" t="s">
        <v>126</v>
      </c>
      <c r="J228" s="70">
        <v>2013</v>
      </c>
      <c r="K228" s="71">
        <v>0.75</v>
      </c>
      <c r="L228" s="72">
        <v>1</v>
      </c>
      <c r="M228" s="241" t="s">
        <v>344</v>
      </c>
      <c r="N228" s="242"/>
      <c r="O228" s="243"/>
      <c r="P228" s="244" t="s">
        <v>1119</v>
      </c>
      <c r="Q228" s="245" t="s">
        <v>1157</v>
      </c>
      <c r="R228" s="84" t="s">
        <v>508</v>
      </c>
      <c r="S228" s="73">
        <v>241.66666666666669</v>
      </c>
      <c r="T228" s="74">
        <v>290</v>
      </c>
      <c r="U228" s="75">
        <v>98</v>
      </c>
      <c r="V228" s="153">
        <f>T228/AA228*AB228</f>
        <v>2.9591836734693877</v>
      </c>
      <c r="W228" s="76"/>
      <c r="X228" s="77">
        <f>W228*S228</f>
        <v>0</v>
      </c>
      <c r="Y228" s="78">
        <f>W228*T228</f>
        <v>0</v>
      </c>
      <c r="Z228" s="250"/>
      <c r="AA228" s="249">
        <f>U228</f>
        <v>98</v>
      </c>
      <c r="AB228" s="79">
        <f>0.75/K228</f>
        <v>1</v>
      </c>
      <c r="AC228" s="244" t="s">
        <v>1119</v>
      </c>
      <c r="AD228" s="80"/>
    </row>
    <row r="229" spans="1:30" ht="15.75" customHeight="1" x14ac:dyDescent="0.2">
      <c r="A229" s="62" t="s">
        <v>117</v>
      </c>
      <c r="B229" s="63" t="s">
        <v>131</v>
      </c>
      <c r="C229" s="64" t="s">
        <v>132</v>
      </c>
      <c r="D229" s="65" t="s">
        <v>129</v>
      </c>
      <c r="E229" s="66" t="s">
        <v>141</v>
      </c>
      <c r="F229" s="67"/>
      <c r="G229" s="68" t="s">
        <v>142</v>
      </c>
      <c r="H229" s="69" t="s">
        <v>144</v>
      </c>
      <c r="I229" s="66"/>
      <c r="J229" s="70">
        <v>2015</v>
      </c>
      <c r="K229" s="71">
        <v>0.375</v>
      </c>
      <c r="L229" s="72">
        <v>1</v>
      </c>
      <c r="M229" s="241" t="s">
        <v>344</v>
      </c>
      <c r="N229" s="242"/>
      <c r="O229" s="243"/>
      <c r="P229" s="244" t="s">
        <v>703</v>
      </c>
      <c r="Q229" s="245" t="s">
        <v>361</v>
      </c>
      <c r="R229" s="84" t="s">
        <v>508</v>
      </c>
      <c r="S229" s="73">
        <v>120.83333333333334</v>
      </c>
      <c r="T229" s="74">
        <v>145</v>
      </c>
      <c r="U229" s="75">
        <v>97</v>
      </c>
      <c r="V229" s="153">
        <f>T229/AA229*AB229</f>
        <v>2.9896907216494846</v>
      </c>
      <c r="W229" s="76"/>
      <c r="X229" s="77">
        <f>W229*S229</f>
        <v>0</v>
      </c>
      <c r="Y229" s="78">
        <f>W229*T229</f>
        <v>0</v>
      </c>
      <c r="Z229" s="250"/>
      <c r="AA229" s="249">
        <f>U229</f>
        <v>97</v>
      </c>
      <c r="AB229" s="79">
        <f>0.75/K229</f>
        <v>2</v>
      </c>
      <c r="AC229" s="244" t="s">
        <v>703</v>
      </c>
      <c r="AD229" s="80"/>
    </row>
    <row r="230" spans="1:30" ht="15.75" customHeight="1" x14ac:dyDescent="0.2">
      <c r="A230" s="62" t="s">
        <v>117</v>
      </c>
      <c r="B230" s="63" t="s">
        <v>118</v>
      </c>
      <c r="C230" s="64" t="s">
        <v>119</v>
      </c>
      <c r="D230" s="65" t="s">
        <v>162</v>
      </c>
      <c r="E230" s="66" t="s">
        <v>206</v>
      </c>
      <c r="F230" s="67" t="s">
        <v>591</v>
      </c>
      <c r="G230" s="68" t="s">
        <v>592</v>
      </c>
      <c r="H230" s="69" t="s">
        <v>594</v>
      </c>
      <c r="I230" s="66" t="s">
        <v>128</v>
      </c>
      <c r="J230" s="70">
        <v>2014</v>
      </c>
      <c r="K230" s="71">
        <v>0.75</v>
      </c>
      <c r="L230" s="72">
        <v>4</v>
      </c>
      <c r="M230" s="241"/>
      <c r="N230" s="242"/>
      <c r="O230" s="243"/>
      <c r="P230" s="244" t="s">
        <v>471</v>
      </c>
      <c r="Q230" s="245" t="s">
        <v>818</v>
      </c>
      <c r="R230" s="84" t="s">
        <v>509</v>
      </c>
      <c r="S230" s="73">
        <v>241.66666666666669</v>
      </c>
      <c r="T230" s="74">
        <v>290</v>
      </c>
      <c r="U230" s="75">
        <v>97</v>
      </c>
      <c r="V230" s="153">
        <f>T230/AA230*AB230</f>
        <v>2.9896907216494846</v>
      </c>
      <c r="W230" s="76"/>
      <c r="X230" s="77">
        <f>W230*S230</f>
        <v>0</v>
      </c>
      <c r="Y230" s="78">
        <f>W230*T230</f>
        <v>0</v>
      </c>
      <c r="Z230" s="250"/>
      <c r="AA230" s="249">
        <f>U230</f>
        <v>97</v>
      </c>
      <c r="AB230" s="79">
        <f>0.75/K230</f>
        <v>1</v>
      </c>
      <c r="AC230" s="244" t="s">
        <v>471</v>
      </c>
      <c r="AD230" s="80"/>
    </row>
    <row r="231" spans="1:30" ht="15.75" customHeight="1" x14ac:dyDescent="0.2">
      <c r="A231" s="62" t="s">
        <v>117</v>
      </c>
      <c r="B231" s="63" t="s">
        <v>118</v>
      </c>
      <c r="C231" s="64" t="s">
        <v>119</v>
      </c>
      <c r="D231" s="65" t="s">
        <v>162</v>
      </c>
      <c r="E231" s="66" t="s">
        <v>206</v>
      </c>
      <c r="F231" s="67" t="s">
        <v>207</v>
      </c>
      <c r="G231" s="68" t="s">
        <v>208</v>
      </c>
      <c r="H231" s="69" t="s">
        <v>209</v>
      </c>
      <c r="I231" s="66" t="s">
        <v>126</v>
      </c>
      <c r="J231" s="70">
        <v>2019</v>
      </c>
      <c r="K231" s="71">
        <v>0.75</v>
      </c>
      <c r="L231" s="72">
        <v>3</v>
      </c>
      <c r="M231" s="241" t="s">
        <v>344</v>
      </c>
      <c r="N231" s="242"/>
      <c r="O231" s="243"/>
      <c r="P231" s="244" t="s">
        <v>371</v>
      </c>
      <c r="Q231" s="245" t="s">
        <v>1140</v>
      </c>
      <c r="R231" s="84" t="s">
        <v>509</v>
      </c>
      <c r="S231" s="73">
        <v>250</v>
      </c>
      <c r="T231" s="74">
        <v>300</v>
      </c>
      <c r="U231" s="75">
        <v>100</v>
      </c>
      <c r="V231" s="153">
        <f>T231/AA231*AB231</f>
        <v>3</v>
      </c>
      <c r="W231" s="76"/>
      <c r="X231" s="77">
        <f>W231*S231</f>
        <v>0</v>
      </c>
      <c r="Y231" s="78">
        <f>W231*T231</f>
        <v>0</v>
      </c>
      <c r="Z231" s="250"/>
      <c r="AA231" s="249">
        <f>U231</f>
        <v>100</v>
      </c>
      <c r="AB231" s="79">
        <f>0.75/K231</f>
        <v>1</v>
      </c>
      <c r="AC231" s="244" t="s">
        <v>371</v>
      </c>
      <c r="AD231" s="80"/>
    </row>
    <row r="232" spans="1:30" ht="15.75" customHeight="1" x14ac:dyDescent="0.2">
      <c r="A232" s="62" t="s">
        <v>117</v>
      </c>
      <c r="B232" s="63" t="s">
        <v>131</v>
      </c>
      <c r="C232" s="64" t="s">
        <v>132</v>
      </c>
      <c r="D232" s="65" t="s">
        <v>229</v>
      </c>
      <c r="E232" s="66" t="s">
        <v>646</v>
      </c>
      <c r="F232" s="67"/>
      <c r="G232" s="68" t="s">
        <v>255</v>
      </c>
      <c r="H232" s="69" t="s">
        <v>256</v>
      </c>
      <c r="I232" s="66" t="s">
        <v>126</v>
      </c>
      <c r="J232" s="70">
        <v>2003</v>
      </c>
      <c r="K232" s="71">
        <v>0.375</v>
      </c>
      <c r="L232" s="72">
        <v>2</v>
      </c>
      <c r="M232" s="241" t="s">
        <v>346</v>
      </c>
      <c r="N232" s="242"/>
      <c r="O232" s="243"/>
      <c r="P232" s="244" t="s">
        <v>446</v>
      </c>
      <c r="Q232" s="245" t="s">
        <v>447</v>
      </c>
      <c r="R232" s="84" t="s">
        <v>508</v>
      </c>
      <c r="S232" s="73">
        <v>120.83333333333334</v>
      </c>
      <c r="T232" s="74">
        <v>145</v>
      </c>
      <c r="U232" s="75">
        <v>95</v>
      </c>
      <c r="V232" s="153">
        <f>T232/AA232*AB232</f>
        <v>3.0526315789473686</v>
      </c>
      <c r="W232" s="76"/>
      <c r="X232" s="77">
        <f>W232*S232</f>
        <v>0</v>
      </c>
      <c r="Y232" s="78">
        <f>W232*T232</f>
        <v>0</v>
      </c>
      <c r="Z232" s="250"/>
      <c r="AA232" s="249">
        <f>U232</f>
        <v>95</v>
      </c>
      <c r="AB232" s="79">
        <f>0.75/K232</f>
        <v>2</v>
      </c>
      <c r="AC232" s="244" t="s">
        <v>446</v>
      </c>
      <c r="AD232" s="80"/>
    </row>
    <row r="233" spans="1:30" ht="15.75" customHeight="1" x14ac:dyDescent="0.2">
      <c r="A233" s="62" t="s">
        <v>117</v>
      </c>
      <c r="B233" s="63" t="s">
        <v>131</v>
      </c>
      <c r="C233" s="64" t="s">
        <v>119</v>
      </c>
      <c r="D233" s="65" t="s">
        <v>257</v>
      </c>
      <c r="E233" s="66" t="s">
        <v>283</v>
      </c>
      <c r="F233" s="67"/>
      <c r="G233" s="68" t="s">
        <v>284</v>
      </c>
      <c r="H233" s="69" t="s">
        <v>662</v>
      </c>
      <c r="I233" s="66" t="s">
        <v>266</v>
      </c>
      <c r="J233" s="70">
        <v>2017</v>
      </c>
      <c r="K233" s="71">
        <v>1.5</v>
      </c>
      <c r="L233" s="72">
        <v>4</v>
      </c>
      <c r="M233" s="241" t="s">
        <v>344</v>
      </c>
      <c r="N233" s="242"/>
      <c r="O233" s="243"/>
      <c r="P233" s="244" t="s">
        <v>450</v>
      </c>
      <c r="Q233" s="245" t="s">
        <v>928</v>
      </c>
      <c r="R233" s="84" t="s">
        <v>509</v>
      </c>
      <c r="S233" s="73">
        <v>500</v>
      </c>
      <c r="T233" s="74">
        <v>600</v>
      </c>
      <c r="U233" s="75" t="s">
        <v>513</v>
      </c>
      <c r="V233" s="153">
        <f>T233/AA233*AB233</f>
        <v>3.0927835051546393</v>
      </c>
      <c r="W233" s="76"/>
      <c r="X233" s="77">
        <f>W233*S233</f>
        <v>0</v>
      </c>
      <c r="Y233" s="78">
        <f>W233*T233</f>
        <v>0</v>
      </c>
      <c r="Z233" s="250"/>
      <c r="AA233" s="249" t="s">
        <v>1224</v>
      </c>
      <c r="AB233" s="79">
        <f>0.75/K233</f>
        <v>0.5</v>
      </c>
      <c r="AC233" s="244" t="s">
        <v>450</v>
      </c>
      <c r="AD233" s="80"/>
    </row>
    <row r="234" spans="1:30" ht="15.75" customHeight="1" x14ac:dyDescent="0.2">
      <c r="A234" s="62" t="s">
        <v>117</v>
      </c>
      <c r="B234" s="63" t="s">
        <v>118</v>
      </c>
      <c r="C234" s="64" t="s">
        <v>119</v>
      </c>
      <c r="D234" s="65" t="s">
        <v>229</v>
      </c>
      <c r="E234" s="66" t="s">
        <v>230</v>
      </c>
      <c r="F234" s="67"/>
      <c r="G234" s="68" t="s">
        <v>623</v>
      </c>
      <c r="H234" s="69" t="s">
        <v>1037</v>
      </c>
      <c r="I234" s="66" t="s">
        <v>233</v>
      </c>
      <c r="J234" s="70">
        <v>1989</v>
      </c>
      <c r="K234" s="71">
        <v>0.75</v>
      </c>
      <c r="L234" s="72">
        <v>3</v>
      </c>
      <c r="M234" s="241" t="s">
        <v>344</v>
      </c>
      <c r="N234" s="242"/>
      <c r="O234" s="243" t="s">
        <v>345</v>
      </c>
      <c r="P234" s="244" t="s">
        <v>699</v>
      </c>
      <c r="Q234" s="245" t="s">
        <v>1149</v>
      </c>
      <c r="R234" s="84" t="s">
        <v>508</v>
      </c>
      <c r="S234" s="73">
        <v>250</v>
      </c>
      <c r="T234" s="74">
        <v>300</v>
      </c>
      <c r="U234" s="75">
        <v>96</v>
      </c>
      <c r="V234" s="153">
        <f>T234/AA234*AB234</f>
        <v>3.125</v>
      </c>
      <c r="W234" s="76"/>
      <c r="X234" s="77">
        <f>W234*S234</f>
        <v>0</v>
      </c>
      <c r="Y234" s="78">
        <f>W234*T234</f>
        <v>0</v>
      </c>
      <c r="Z234" s="250"/>
      <c r="AA234" s="249">
        <f>U234</f>
        <v>96</v>
      </c>
      <c r="AB234" s="79">
        <f>0.75/K234</f>
        <v>1</v>
      </c>
      <c r="AC234" s="244" t="s">
        <v>699</v>
      </c>
      <c r="AD234" s="80"/>
    </row>
    <row r="235" spans="1:30" ht="15.75" customHeight="1" x14ac:dyDescent="0.2">
      <c r="A235" s="62" t="s">
        <v>117</v>
      </c>
      <c r="B235" s="63" t="s">
        <v>131</v>
      </c>
      <c r="C235" s="64" t="s">
        <v>119</v>
      </c>
      <c r="D235" s="65" t="s">
        <v>257</v>
      </c>
      <c r="E235" s="66" t="s">
        <v>283</v>
      </c>
      <c r="F235" s="67"/>
      <c r="G235" s="68" t="s">
        <v>284</v>
      </c>
      <c r="H235" s="69" t="s">
        <v>287</v>
      </c>
      <c r="I235" s="66" t="s">
        <v>136</v>
      </c>
      <c r="J235" s="70">
        <v>2010</v>
      </c>
      <c r="K235" s="71">
        <v>0.75</v>
      </c>
      <c r="L235" s="72">
        <v>1</v>
      </c>
      <c r="M235" s="241" t="s">
        <v>344</v>
      </c>
      <c r="N235" s="242"/>
      <c r="O235" s="243"/>
      <c r="P235" s="244" t="s">
        <v>389</v>
      </c>
      <c r="Q235" s="245" t="s">
        <v>1198</v>
      </c>
      <c r="R235" s="84" t="s">
        <v>509</v>
      </c>
      <c r="S235" s="73">
        <v>250</v>
      </c>
      <c r="T235" s="74">
        <v>300</v>
      </c>
      <c r="U235" s="75">
        <v>96</v>
      </c>
      <c r="V235" s="153">
        <f>T235/AA235*AB235</f>
        <v>3.125</v>
      </c>
      <c r="W235" s="76"/>
      <c r="X235" s="77">
        <f>W235*S235</f>
        <v>0</v>
      </c>
      <c r="Y235" s="78">
        <f>W235*T235</f>
        <v>0</v>
      </c>
      <c r="Z235" s="250"/>
      <c r="AA235" s="249">
        <f>U235</f>
        <v>96</v>
      </c>
      <c r="AB235" s="79">
        <f>0.75/K235</f>
        <v>1</v>
      </c>
      <c r="AC235" s="244" t="s">
        <v>389</v>
      </c>
      <c r="AD235" s="80"/>
    </row>
    <row r="236" spans="1:30" ht="15.75" customHeight="1" x14ac:dyDescent="0.2">
      <c r="A236" s="62" t="s">
        <v>117</v>
      </c>
      <c r="B236" s="63" t="s">
        <v>118</v>
      </c>
      <c r="C236" s="64" t="s">
        <v>119</v>
      </c>
      <c r="D236" s="65" t="s">
        <v>303</v>
      </c>
      <c r="E236" s="66" t="s">
        <v>304</v>
      </c>
      <c r="F236" s="67" t="s">
        <v>305</v>
      </c>
      <c r="G236" s="68" t="s">
        <v>323</v>
      </c>
      <c r="H236" s="69" t="s">
        <v>324</v>
      </c>
      <c r="I236" s="66" t="s">
        <v>123</v>
      </c>
      <c r="J236" s="70">
        <v>2006</v>
      </c>
      <c r="K236" s="71">
        <v>0.75</v>
      </c>
      <c r="L236" s="72">
        <v>1</v>
      </c>
      <c r="M236" s="241" t="s">
        <v>343</v>
      </c>
      <c r="N236" s="242"/>
      <c r="O236" s="243" t="s">
        <v>347</v>
      </c>
      <c r="P236" s="244" t="s">
        <v>490</v>
      </c>
      <c r="Q236" s="245" t="s">
        <v>961</v>
      </c>
      <c r="R236" s="84" t="s">
        <v>508</v>
      </c>
      <c r="S236" s="73">
        <v>250</v>
      </c>
      <c r="T236" s="74">
        <v>300</v>
      </c>
      <c r="U236" s="75">
        <v>96</v>
      </c>
      <c r="V236" s="153">
        <f>T236/AA236*AB236</f>
        <v>3.125</v>
      </c>
      <c r="W236" s="76"/>
      <c r="X236" s="77">
        <f>W236*S236</f>
        <v>0</v>
      </c>
      <c r="Y236" s="78">
        <f>W236*T236</f>
        <v>0</v>
      </c>
      <c r="Z236" s="250"/>
      <c r="AA236" s="249">
        <f>U236</f>
        <v>96</v>
      </c>
      <c r="AB236" s="79">
        <f>0.75/K236</f>
        <v>1</v>
      </c>
      <c r="AC236" s="244" t="s">
        <v>490</v>
      </c>
      <c r="AD236" s="80"/>
    </row>
    <row r="237" spans="1:30" ht="15.75" customHeight="1" x14ac:dyDescent="0.2">
      <c r="A237" s="62" t="s">
        <v>117</v>
      </c>
      <c r="B237" s="63" t="s">
        <v>118</v>
      </c>
      <c r="C237" s="64" t="s">
        <v>119</v>
      </c>
      <c r="D237" s="65" t="s">
        <v>229</v>
      </c>
      <c r="E237" s="66" t="s">
        <v>230</v>
      </c>
      <c r="F237" s="67"/>
      <c r="G237" s="68" t="s">
        <v>625</v>
      </c>
      <c r="H237" s="69" t="s">
        <v>627</v>
      </c>
      <c r="I237" s="66" t="s">
        <v>233</v>
      </c>
      <c r="J237" s="70">
        <v>2014</v>
      </c>
      <c r="K237" s="71">
        <v>0.75</v>
      </c>
      <c r="L237" s="72">
        <v>1</v>
      </c>
      <c r="M237" s="241" t="s">
        <v>343</v>
      </c>
      <c r="N237" s="242"/>
      <c r="O237" s="243" t="s">
        <v>347</v>
      </c>
      <c r="P237" s="244" t="s">
        <v>854</v>
      </c>
      <c r="Q237" s="245" t="s">
        <v>855</v>
      </c>
      <c r="R237" s="84" t="s">
        <v>508</v>
      </c>
      <c r="S237" s="73">
        <v>250</v>
      </c>
      <c r="T237" s="74">
        <v>300</v>
      </c>
      <c r="U237" s="75">
        <v>95</v>
      </c>
      <c r="V237" s="153">
        <f>T237/AA237*AB237</f>
        <v>3.1578947368421053</v>
      </c>
      <c r="W237" s="76"/>
      <c r="X237" s="77">
        <f>W237*S237</f>
        <v>0</v>
      </c>
      <c r="Y237" s="78">
        <f>W237*T237</f>
        <v>0</v>
      </c>
      <c r="Z237" s="250"/>
      <c r="AA237" s="249">
        <f>U237</f>
        <v>95</v>
      </c>
      <c r="AB237" s="79">
        <f>0.75/K237</f>
        <v>1</v>
      </c>
      <c r="AC237" s="244" t="s">
        <v>854</v>
      </c>
      <c r="AD237" s="80"/>
    </row>
    <row r="238" spans="1:30" ht="15.75" customHeight="1" x14ac:dyDescent="0.2">
      <c r="A238" s="62" t="s">
        <v>117</v>
      </c>
      <c r="B238" s="63" t="s">
        <v>118</v>
      </c>
      <c r="C238" s="64" t="s">
        <v>119</v>
      </c>
      <c r="D238" s="65" t="s">
        <v>162</v>
      </c>
      <c r="E238" s="66" t="s">
        <v>206</v>
      </c>
      <c r="F238" s="67" t="s">
        <v>207</v>
      </c>
      <c r="G238" s="68" t="s">
        <v>208</v>
      </c>
      <c r="H238" s="69" t="s">
        <v>209</v>
      </c>
      <c r="I238" s="66" t="s">
        <v>126</v>
      </c>
      <c r="J238" s="70">
        <v>2020</v>
      </c>
      <c r="K238" s="71">
        <v>0.75</v>
      </c>
      <c r="L238" s="72">
        <v>6</v>
      </c>
      <c r="M238" s="241" t="s">
        <v>344</v>
      </c>
      <c r="N238" s="242"/>
      <c r="O238" s="243"/>
      <c r="P238" s="244" t="s">
        <v>371</v>
      </c>
      <c r="Q238" s="245" t="s">
        <v>1141</v>
      </c>
      <c r="R238" s="84" t="s">
        <v>509</v>
      </c>
      <c r="S238" s="73">
        <v>258.33333333333337</v>
      </c>
      <c r="T238" s="74">
        <v>310</v>
      </c>
      <c r="U238" s="75" t="s">
        <v>1219</v>
      </c>
      <c r="V238" s="153">
        <f>T238/AA238*AB238</f>
        <v>3.195876288659794</v>
      </c>
      <c r="W238" s="76"/>
      <c r="X238" s="77">
        <f>W238*S238</f>
        <v>0</v>
      </c>
      <c r="Y238" s="78">
        <f>W238*T238</f>
        <v>0</v>
      </c>
      <c r="Z238" s="250"/>
      <c r="AA238" s="249" t="s">
        <v>1224</v>
      </c>
      <c r="AB238" s="79">
        <f>0.75/K238</f>
        <v>1</v>
      </c>
      <c r="AC238" s="244" t="s">
        <v>371</v>
      </c>
      <c r="AD238" s="80"/>
    </row>
    <row r="239" spans="1:30" ht="15.75" customHeight="1" x14ac:dyDescent="0.2">
      <c r="A239" s="62" t="s">
        <v>117</v>
      </c>
      <c r="B239" s="63" t="s">
        <v>118</v>
      </c>
      <c r="C239" s="64" t="s">
        <v>119</v>
      </c>
      <c r="D239" s="65" t="s">
        <v>229</v>
      </c>
      <c r="E239" s="66" t="s">
        <v>230</v>
      </c>
      <c r="F239" s="67"/>
      <c r="G239" s="68" t="s">
        <v>625</v>
      </c>
      <c r="H239" s="69" t="s">
        <v>626</v>
      </c>
      <c r="I239" s="66" t="s">
        <v>233</v>
      </c>
      <c r="J239" s="70">
        <v>2017</v>
      </c>
      <c r="K239" s="71">
        <v>0.75</v>
      </c>
      <c r="L239" s="72">
        <v>3</v>
      </c>
      <c r="M239" s="241" t="s">
        <v>344</v>
      </c>
      <c r="N239" s="242"/>
      <c r="O239" s="243"/>
      <c r="P239" s="244" t="s">
        <v>852</v>
      </c>
      <c r="Q239" s="245" t="s">
        <v>853</v>
      </c>
      <c r="R239" s="84" t="s">
        <v>508</v>
      </c>
      <c r="S239" s="73">
        <v>258.33333333333337</v>
      </c>
      <c r="T239" s="74">
        <v>310</v>
      </c>
      <c r="U239" s="75">
        <v>97</v>
      </c>
      <c r="V239" s="153">
        <f>T239/AA239*AB239</f>
        <v>3.195876288659794</v>
      </c>
      <c r="W239" s="76"/>
      <c r="X239" s="77">
        <f>W239*S239</f>
        <v>0</v>
      </c>
      <c r="Y239" s="78">
        <f>W239*T239</f>
        <v>0</v>
      </c>
      <c r="Z239" s="250"/>
      <c r="AA239" s="249">
        <f>U239</f>
        <v>97</v>
      </c>
      <c r="AB239" s="79">
        <f>0.75/K239</f>
        <v>1</v>
      </c>
      <c r="AC239" s="244" t="s">
        <v>852</v>
      </c>
      <c r="AD239" s="80"/>
    </row>
    <row r="240" spans="1:30" ht="15.75" customHeight="1" x14ac:dyDescent="0.2">
      <c r="A240" s="62" t="s">
        <v>117</v>
      </c>
      <c r="B240" s="63" t="s">
        <v>118</v>
      </c>
      <c r="C240" s="64" t="s">
        <v>119</v>
      </c>
      <c r="D240" s="65" t="s">
        <v>162</v>
      </c>
      <c r="E240" s="66" t="s">
        <v>206</v>
      </c>
      <c r="F240" s="67" t="s">
        <v>1034</v>
      </c>
      <c r="G240" s="68" t="s">
        <v>615</v>
      </c>
      <c r="H240" s="69" t="s">
        <v>616</v>
      </c>
      <c r="I240" s="66" t="s">
        <v>126</v>
      </c>
      <c r="J240" s="70">
        <v>2007</v>
      </c>
      <c r="K240" s="71">
        <v>0.75</v>
      </c>
      <c r="L240" s="72">
        <v>1</v>
      </c>
      <c r="M240" s="241" t="s">
        <v>344</v>
      </c>
      <c r="N240" s="242"/>
      <c r="O240" s="243"/>
      <c r="P240" s="244" t="s">
        <v>422</v>
      </c>
      <c r="Q240" s="245" t="s">
        <v>846</v>
      </c>
      <c r="R240" s="84" t="s">
        <v>509</v>
      </c>
      <c r="S240" s="73">
        <v>266.66666666666669</v>
      </c>
      <c r="T240" s="74">
        <v>320</v>
      </c>
      <c r="U240" s="75">
        <v>100</v>
      </c>
      <c r="V240" s="153">
        <f>T240/AA240*AB240</f>
        <v>3.2</v>
      </c>
      <c r="W240" s="76"/>
      <c r="X240" s="77">
        <f>W240*S240</f>
        <v>0</v>
      </c>
      <c r="Y240" s="78">
        <f>W240*T240</f>
        <v>0</v>
      </c>
      <c r="Z240" s="250"/>
      <c r="AA240" s="249">
        <f>U240</f>
        <v>100</v>
      </c>
      <c r="AB240" s="79">
        <f>0.75/K240</f>
        <v>1</v>
      </c>
      <c r="AC240" s="244" t="s">
        <v>422</v>
      </c>
      <c r="AD240" s="80"/>
    </row>
    <row r="241" spans="1:30" ht="15.75" customHeight="1" x14ac:dyDescent="0.2">
      <c r="A241" s="62" t="s">
        <v>117</v>
      </c>
      <c r="B241" s="63" t="s">
        <v>131</v>
      </c>
      <c r="C241" s="64" t="s">
        <v>119</v>
      </c>
      <c r="D241" s="65" t="s">
        <v>257</v>
      </c>
      <c r="E241" s="66" t="s">
        <v>283</v>
      </c>
      <c r="F241" s="67"/>
      <c r="G241" s="68" t="s">
        <v>284</v>
      </c>
      <c r="H241" s="69" t="s">
        <v>287</v>
      </c>
      <c r="I241" s="66" t="s">
        <v>136</v>
      </c>
      <c r="J241" s="70">
        <v>2019</v>
      </c>
      <c r="K241" s="71">
        <v>1.5</v>
      </c>
      <c r="L241" s="72">
        <v>18</v>
      </c>
      <c r="M241" s="241" t="s">
        <v>344</v>
      </c>
      <c r="N241" s="242"/>
      <c r="O241" s="243"/>
      <c r="P241" s="244" t="s">
        <v>933</v>
      </c>
      <c r="Q241" s="245" t="s">
        <v>935</v>
      </c>
      <c r="R241" s="84" t="s">
        <v>509</v>
      </c>
      <c r="S241" s="73">
        <v>516.66666666666674</v>
      </c>
      <c r="T241" s="74">
        <v>620</v>
      </c>
      <c r="U241" s="75" t="s">
        <v>512</v>
      </c>
      <c r="V241" s="153">
        <f>T241/AA241*AB241</f>
        <v>3.2291666666666665</v>
      </c>
      <c r="W241" s="76"/>
      <c r="X241" s="77">
        <f>W241*S241</f>
        <v>0</v>
      </c>
      <c r="Y241" s="78">
        <f>W241*T241</f>
        <v>0</v>
      </c>
      <c r="Z241" s="250"/>
      <c r="AA241" s="249" t="s">
        <v>1223</v>
      </c>
      <c r="AB241" s="79">
        <f>0.75/K241</f>
        <v>0.5</v>
      </c>
      <c r="AC241" s="244" t="s">
        <v>933</v>
      </c>
      <c r="AD241" s="80"/>
    </row>
    <row r="242" spans="1:30" ht="15.75" customHeight="1" x14ac:dyDescent="0.2">
      <c r="A242" s="62" t="s">
        <v>117</v>
      </c>
      <c r="B242" s="63" t="s">
        <v>118</v>
      </c>
      <c r="C242" s="64" t="s">
        <v>119</v>
      </c>
      <c r="D242" s="65" t="s">
        <v>162</v>
      </c>
      <c r="E242" s="66" t="s">
        <v>206</v>
      </c>
      <c r="F242" s="67" t="s">
        <v>591</v>
      </c>
      <c r="G242" s="68" t="s">
        <v>592</v>
      </c>
      <c r="H242" s="69" t="s">
        <v>593</v>
      </c>
      <c r="I242" s="66" t="s">
        <v>128</v>
      </c>
      <c r="J242" s="70">
        <v>2016</v>
      </c>
      <c r="K242" s="71">
        <v>0.75</v>
      </c>
      <c r="L242" s="72">
        <v>3</v>
      </c>
      <c r="M242" s="241" t="s">
        <v>344</v>
      </c>
      <c r="N242" s="242"/>
      <c r="O242" s="243"/>
      <c r="P242" s="244" t="s">
        <v>815</v>
      </c>
      <c r="Q242" s="245" t="s">
        <v>816</v>
      </c>
      <c r="R242" s="84" t="s">
        <v>509</v>
      </c>
      <c r="S242" s="73">
        <v>266.66666666666669</v>
      </c>
      <c r="T242" s="74">
        <v>320</v>
      </c>
      <c r="U242" s="75">
        <v>99</v>
      </c>
      <c r="V242" s="153">
        <f>T242/AA242*AB242</f>
        <v>3.2323232323232323</v>
      </c>
      <c r="W242" s="76"/>
      <c r="X242" s="77">
        <f>W242*S242</f>
        <v>0</v>
      </c>
      <c r="Y242" s="78">
        <f>W242*T242</f>
        <v>0</v>
      </c>
      <c r="Z242" s="250"/>
      <c r="AA242" s="249">
        <f>U242</f>
        <v>99</v>
      </c>
      <c r="AB242" s="79">
        <f>0.75/K242</f>
        <v>1</v>
      </c>
      <c r="AC242" s="244" t="s">
        <v>815</v>
      </c>
      <c r="AD242" s="80"/>
    </row>
    <row r="243" spans="1:30" ht="15.75" customHeight="1" x14ac:dyDescent="0.2">
      <c r="A243" s="62" t="s">
        <v>117</v>
      </c>
      <c r="B243" s="63" t="s">
        <v>118</v>
      </c>
      <c r="C243" s="64" t="s">
        <v>119</v>
      </c>
      <c r="D243" s="65" t="s">
        <v>162</v>
      </c>
      <c r="E243" s="66" t="s">
        <v>42</v>
      </c>
      <c r="F243" s="67" t="s">
        <v>177</v>
      </c>
      <c r="G243" s="68" t="s">
        <v>562</v>
      </c>
      <c r="H243" s="69" t="s">
        <v>563</v>
      </c>
      <c r="I243" s="66" t="s">
        <v>126</v>
      </c>
      <c r="J243" s="70">
        <v>2009</v>
      </c>
      <c r="K243" s="71">
        <v>0.75</v>
      </c>
      <c r="L243" s="72">
        <v>1</v>
      </c>
      <c r="M243" s="241" t="s">
        <v>344</v>
      </c>
      <c r="N243" s="242"/>
      <c r="O243" s="243"/>
      <c r="P243" s="244" t="s">
        <v>767</v>
      </c>
      <c r="Q243" s="245" t="s">
        <v>768</v>
      </c>
      <c r="R243" s="84" t="s">
        <v>509</v>
      </c>
      <c r="S243" s="73">
        <v>266.66666666666669</v>
      </c>
      <c r="T243" s="74">
        <v>320</v>
      </c>
      <c r="U243" s="75">
        <v>98</v>
      </c>
      <c r="V243" s="153">
        <f>T243/AA243*AB243</f>
        <v>3.2653061224489797</v>
      </c>
      <c r="W243" s="76"/>
      <c r="X243" s="77">
        <f>W243*S243</f>
        <v>0</v>
      </c>
      <c r="Y243" s="78">
        <f>W243*T243</f>
        <v>0</v>
      </c>
      <c r="Z243" s="250"/>
      <c r="AA243" s="249">
        <f>U243</f>
        <v>98</v>
      </c>
      <c r="AB243" s="79">
        <f>0.75/K243</f>
        <v>1</v>
      </c>
      <c r="AC243" s="244" t="s">
        <v>767</v>
      </c>
      <c r="AD243" s="80"/>
    </row>
    <row r="244" spans="1:30" ht="15.75" customHeight="1" x14ac:dyDescent="0.2">
      <c r="A244" s="62" t="s">
        <v>117</v>
      </c>
      <c r="B244" s="63" t="s">
        <v>118</v>
      </c>
      <c r="C244" s="64" t="s">
        <v>119</v>
      </c>
      <c r="D244" s="65" t="s">
        <v>162</v>
      </c>
      <c r="E244" s="66" t="s">
        <v>206</v>
      </c>
      <c r="F244" s="67" t="s">
        <v>225</v>
      </c>
      <c r="G244" s="68" t="s">
        <v>226</v>
      </c>
      <c r="H244" s="69" t="s">
        <v>227</v>
      </c>
      <c r="I244" s="66" t="s">
        <v>128</v>
      </c>
      <c r="J244" s="70">
        <v>2001</v>
      </c>
      <c r="K244" s="71">
        <v>0.75</v>
      </c>
      <c r="L244" s="72">
        <v>2</v>
      </c>
      <c r="M244" s="241" t="s">
        <v>344</v>
      </c>
      <c r="N244" s="242"/>
      <c r="O244" s="243"/>
      <c r="P244" s="244" t="s">
        <v>728</v>
      </c>
      <c r="Q244" s="245" t="s">
        <v>436</v>
      </c>
      <c r="R244" s="84" t="s">
        <v>508</v>
      </c>
      <c r="S244" s="73">
        <v>266.66666666666669</v>
      </c>
      <c r="T244" s="74">
        <v>320</v>
      </c>
      <c r="U244" s="75" t="s">
        <v>518</v>
      </c>
      <c r="V244" s="153">
        <f>T244/AA244*AB244</f>
        <v>3.2653061224489797</v>
      </c>
      <c r="W244" s="76"/>
      <c r="X244" s="77">
        <f>W244*S244</f>
        <v>0</v>
      </c>
      <c r="Y244" s="78">
        <f>W244*T244</f>
        <v>0</v>
      </c>
      <c r="Z244" s="250"/>
      <c r="AA244" s="249" t="s">
        <v>1222</v>
      </c>
      <c r="AB244" s="79">
        <f>0.75/K244</f>
        <v>1</v>
      </c>
      <c r="AC244" s="244" t="s">
        <v>728</v>
      </c>
      <c r="AD244" s="80"/>
    </row>
    <row r="245" spans="1:30" ht="15.75" customHeight="1" x14ac:dyDescent="0.2">
      <c r="A245" s="62" t="s">
        <v>117</v>
      </c>
      <c r="B245" s="63" t="s">
        <v>118</v>
      </c>
      <c r="C245" s="64" t="s">
        <v>119</v>
      </c>
      <c r="D245" s="65" t="s">
        <v>162</v>
      </c>
      <c r="E245" s="66" t="s">
        <v>42</v>
      </c>
      <c r="F245" s="67" t="s">
        <v>165</v>
      </c>
      <c r="G245" s="68" t="s">
        <v>551</v>
      </c>
      <c r="H245" s="69" t="s">
        <v>552</v>
      </c>
      <c r="I245" s="66" t="s">
        <v>126</v>
      </c>
      <c r="J245" s="70">
        <v>2000</v>
      </c>
      <c r="K245" s="71">
        <v>0.75</v>
      </c>
      <c r="L245" s="72">
        <v>5</v>
      </c>
      <c r="M245" s="241" t="s">
        <v>343</v>
      </c>
      <c r="N245" s="242"/>
      <c r="O245" s="243"/>
      <c r="P245" s="244" t="s">
        <v>409</v>
      </c>
      <c r="Q245" s="245" t="s">
        <v>759</v>
      </c>
      <c r="R245" s="84" t="s">
        <v>508</v>
      </c>
      <c r="S245" s="73">
        <v>266.66666666666669</v>
      </c>
      <c r="T245" s="74">
        <v>320</v>
      </c>
      <c r="U245" s="75">
        <v>97</v>
      </c>
      <c r="V245" s="153">
        <f>T245/AA245*AB245</f>
        <v>3.2989690721649483</v>
      </c>
      <c r="W245" s="76"/>
      <c r="X245" s="77">
        <f>W245*S245</f>
        <v>0</v>
      </c>
      <c r="Y245" s="78">
        <f>W245*T245</f>
        <v>0</v>
      </c>
      <c r="Z245" s="250"/>
      <c r="AA245" s="249">
        <f>U245</f>
        <v>97</v>
      </c>
      <c r="AB245" s="79">
        <f>0.75/K245</f>
        <v>1</v>
      </c>
      <c r="AC245" s="244" t="s">
        <v>409</v>
      </c>
      <c r="AD245" s="80"/>
    </row>
    <row r="246" spans="1:30" ht="15.75" customHeight="1" x14ac:dyDescent="0.2">
      <c r="A246" s="62" t="s">
        <v>117</v>
      </c>
      <c r="B246" s="63" t="s">
        <v>118</v>
      </c>
      <c r="C246" s="64" t="s">
        <v>119</v>
      </c>
      <c r="D246" s="65" t="s">
        <v>162</v>
      </c>
      <c r="E246" s="66" t="s">
        <v>42</v>
      </c>
      <c r="F246" s="67" t="s">
        <v>177</v>
      </c>
      <c r="G246" s="68" t="s">
        <v>1011</v>
      </c>
      <c r="H246" s="69" t="s">
        <v>1012</v>
      </c>
      <c r="I246" s="66" t="s">
        <v>126</v>
      </c>
      <c r="J246" s="70">
        <v>1990</v>
      </c>
      <c r="K246" s="71">
        <v>0.75</v>
      </c>
      <c r="L246" s="72">
        <v>2</v>
      </c>
      <c r="M246" s="241" t="s">
        <v>343</v>
      </c>
      <c r="N246" s="242"/>
      <c r="O246" s="243"/>
      <c r="P246" s="244" t="s">
        <v>1120</v>
      </c>
      <c r="Q246" s="245" t="s">
        <v>1122</v>
      </c>
      <c r="R246" s="84" t="s">
        <v>508</v>
      </c>
      <c r="S246" s="73">
        <v>266.66666666666669</v>
      </c>
      <c r="T246" s="74">
        <v>320</v>
      </c>
      <c r="U246" s="75">
        <v>97</v>
      </c>
      <c r="V246" s="153">
        <f>T246/AA246*AB246</f>
        <v>3.2989690721649483</v>
      </c>
      <c r="W246" s="76"/>
      <c r="X246" s="77">
        <f>W246*S246</f>
        <v>0</v>
      </c>
      <c r="Y246" s="78">
        <f>W246*T246</f>
        <v>0</v>
      </c>
      <c r="Z246" s="250"/>
      <c r="AA246" s="249">
        <f>U246</f>
        <v>97</v>
      </c>
      <c r="AB246" s="79">
        <f>0.75/K246</f>
        <v>1</v>
      </c>
      <c r="AC246" s="244" t="s">
        <v>1120</v>
      </c>
      <c r="AD246" s="80"/>
    </row>
    <row r="247" spans="1:30" ht="15.75" customHeight="1" x14ac:dyDescent="0.2">
      <c r="A247" s="62" t="s">
        <v>117</v>
      </c>
      <c r="B247" s="63" t="s">
        <v>118</v>
      </c>
      <c r="C247" s="64" t="s">
        <v>119</v>
      </c>
      <c r="D247" s="65" t="s">
        <v>162</v>
      </c>
      <c r="E247" s="66" t="s">
        <v>206</v>
      </c>
      <c r="F247" s="67" t="s">
        <v>591</v>
      </c>
      <c r="G247" s="68" t="s">
        <v>592</v>
      </c>
      <c r="H247" s="69" t="s">
        <v>594</v>
      </c>
      <c r="I247" s="66" t="s">
        <v>128</v>
      </c>
      <c r="J247" s="70">
        <v>2016</v>
      </c>
      <c r="K247" s="71">
        <v>0.75</v>
      </c>
      <c r="L247" s="72">
        <v>5</v>
      </c>
      <c r="M247" s="241" t="s">
        <v>344</v>
      </c>
      <c r="N247" s="242"/>
      <c r="O247" s="243"/>
      <c r="P247" s="244" t="s">
        <v>815</v>
      </c>
      <c r="Q247" s="245" t="s">
        <v>819</v>
      </c>
      <c r="R247" s="84" t="s">
        <v>509</v>
      </c>
      <c r="S247" s="73">
        <v>266.66666666666669</v>
      </c>
      <c r="T247" s="74">
        <v>320</v>
      </c>
      <c r="U247" s="75">
        <v>97</v>
      </c>
      <c r="V247" s="153">
        <f>T247/AA247*AB247</f>
        <v>3.2989690721649483</v>
      </c>
      <c r="W247" s="76"/>
      <c r="X247" s="77">
        <f>W247*S247</f>
        <v>0</v>
      </c>
      <c r="Y247" s="78">
        <f>W247*T247</f>
        <v>0</v>
      </c>
      <c r="Z247" s="250"/>
      <c r="AA247" s="249">
        <f>U247</f>
        <v>97</v>
      </c>
      <c r="AB247" s="79">
        <f>0.75/K247</f>
        <v>1</v>
      </c>
      <c r="AC247" s="244" t="s">
        <v>815</v>
      </c>
      <c r="AD247" s="80"/>
    </row>
    <row r="248" spans="1:30" ht="15.75" customHeight="1" x14ac:dyDescent="0.2">
      <c r="A248" s="62" t="s">
        <v>117</v>
      </c>
      <c r="B248" s="63" t="s">
        <v>118</v>
      </c>
      <c r="C248" s="64" t="s">
        <v>119</v>
      </c>
      <c r="D248" s="65" t="s">
        <v>229</v>
      </c>
      <c r="E248" s="66" t="s">
        <v>240</v>
      </c>
      <c r="F248" s="67"/>
      <c r="G248" s="68" t="s">
        <v>253</v>
      </c>
      <c r="H248" s="69" t="s">
        <v>254</v>
      </c>
      <c r="I248" s="66" t="s">
        <v>126</v>
      </c>
      <c r="J248" s="70">
        <v>2018</v>
      </c>
      <c r="K248" s="71">
        <v>0.375</v>
      </c>
      <c r="L248" s="72">
        <v>6</v>
      </c>
      <c r="M248" s="241" t="s">
        <v>344</v>
      </c>
      <c r="N248" s="242"/>
      <c r="O248" s="243"/>
      <c r="P248" s="244" t="s">
        <v>883</v>
      </c>
      <c r="Q248" s="245" t="s">
        <v>884</v>
      </c>
      <c r="R248" s="84" t="s">
        <v>508</v>
      </c>
      <c r="S248" s="73">
        <v>133.33333333333334</v>
      </c>
      <c r="T248" s="74">
        <v>160</v>
      </c>
      <c r="U248" s="75" t="s">
        <v>513</v>
      </c>
      <c r="V248" s="153">
        <f>T248/AA248*AB248</f>
        <v>3.2989690721649483</v>
      </c>
      <c r="W248" s="76"/>
      <c r="X248" s="77">
        <f>W248*S248</f>
        <v>0</v>
      </c>
      <c r="Y248" s="78">
        <f>W248*T248</f>
        <v>0</v>
      </c>
      <c r="Z248" s="250"/>
      <c r="AA248" s="249" t="s">
        <v>1224</v>
      </c>
      <c r="AB248" s="79">
        <f>0.75/K248</f>
        <v>2</v>
      </c>
      <c r="AC248" s="244" t="s">
        <v>883</v>
      </c>
      <c r="AD248" s="80"/>
    </row>
    <row r="249" spans="1:30" ht="15.75" customHeight="1" x14ac:dyDescent="0.2">
      <c r="A249" s="62" t="s">
        <v>117</v>
      </c>
      <c r="B249" s="63" t="s">
        <v>118</v>
      </c>
      <c r="C249" s="64" t="s">
        <v>119</v>
      </c>
      <c r="D249" s="65" t="s">
        <v>162</v>
      </c>
      <c r="E249" s="66" t="s">
        <v>42</v>
      </c>
      <c r="F249" s="67" t="s">
        <v>177</v>
      </c>
      <c r="G249" s="68" t="s">
        <v>1009</v>
      </c>
      <c r="H249" s="69" t="s">
        <v>1010</v>
      </c>
      <c r="I249" s="66" t="s">
        <v>126</v>
      </c>
      <c r="J249" s="70">
        <v>2016</v>
      </c>
      <c r="K249" s="71">
        <v>0.75</v>
      </c>
      <c r="L249" s="72">
        <v>1</v>
      </c>
      <c r="M249" s="241" t="s">
        <v>344</v>
      </c>
      <c r="N249" s="242"/>
      <c r="O249" s="243"/>
      <c r="P249" s="244" t="s">
        <v>1119</v>
      </c>
      <c r="Q249" s="245" t="s">
        <v>1121</v>
      </c>
      <c r="R249" s="84" t="s">
        <v>508</v>
      </c>
      <c r="S249" s="73">
        <v>275</v>
      </c>
      <c r="T249" s="74">
        <v>330</v>
      </c>
      <c r="U249" s="75">
        <v>100</v>
      </c>
      <c r="V249" s="153">
        <f>T249/AA249*AB249</f>
        <v>3.3</v>
      </c>
      <c r="W249" s="76"/>
      <c r="X249" s="77">
        <f>W249*S249</f>
        <v>0</v>
      </c>
      <c r="Y249" s="78">
        <f>W249*T249</f>
        <v>0</v>
      </c>
      <c r="Z249" s="250"/>
      <c r="AA249" s="249">
        <f>U249</f>
        <v>100</v>
      </c>
      <c r="AB249" s="79">
        <f>0.75/K249</f>
        <v>1</v>
      </c>
      <c r="AC249" s="244" t="s">
        <v>1119</v>
      </c>
      <c r="AD249" s="80"/>
    </row>
    <row r="250" spans="1:30" ht="15.75" customHeight="1" x14ac:dyDescent="0.2">
      <c r="A250" s="62" t="s">
        <v>117</v>
      </c>
      <c r="B250" s="63" t="s">
        <v>131</v>
      </c>
      <c r="C250" s="64" t="s">
        <v>119</v>
      </c>
      <c r="D250" s="65" t="s">
        <v>162</v>
      </c>
      <c r="E250" s="66" t="s">
        <v>1023</v>
      </c>
      <c r="F250" s="67"/>
      <c r="G250" s="68" t="s">
        <v>1024</v>
      </c>
      <c r="H250" s="69" t="s">
        <v>1025</v>
      </c>
      <c r="I250" s="66" t="s">
        <v>1026</v>
      </c>
      <c r="J250" s="70">
        <v>1999</v>
      </c>
      <c r="K250" s="71">
        <v>0.62</v>
      </c>
      <c r="L250" s="72">
        <v>2</v>
      </c>
      <c r="M250" s="241" t="s">
        <v>343</v>
      </c>
      <c r="N250" s="242"/>
      <c r="O250" s="243" t="s">
        <v>347</v>
      </c>
      <c r="P250" s="244" t="s">
        <v>784</v>
      </c>
      <c r="Q250" s="245" t="s">
        <v>1131</v>
      </c>
      <c r="R250" s="84" t="s">
        <v>508</v>
      </c>
      <c r="S250" s="73">
        <v>225</v>
      </c>
      <c r="T250" s="74">
        <v>270</v>
      </c>
      <c r="U250" s="75">
        <v>98</v>
      </c>
      <c r="V250" s="153">
        <f>T250/AA250*AB250</f>
        <v>3.3327847267939439</v>
      </c>
      <c r="W250" s="76"/>
      <c r="X250" s="77">
        <f>W250*S250</f>
        <v>0</v>
      </c>
      <c r="Y250" s="78">
        <f>W250*T250</f>
        <v>0</v>
      </c>
      <c r="Z250" s="250"/>
      <c r="AA250" s="249">
        <f>U250</f>
        <v>98</v>
      </c>
      <c r="AB250" s="79">
        <f>0.75/K250</f>
        <v>1.2096774193548387</v>
      </c>
      <c r="AC250" s="244" t="s">
        <v>784</v>
      </c>
      <c r="AD250" s="80"/>
    </row>
    <row r="251" spans="1:30" ht="15.75" customHeight="1" x14ac:dyDescent="0.2">
      <c r="A251" s="62" t="s">
        <v>117</v>
      </c>
      <c r="B251" s="63" t="s">
        <v>118</v>
      </c>
      <c r="C251" s="64" t="s">
        <v>119</v>
      </c>
      <c r="D251" s="65" t="s">
        <v>229</v>
      </c>
      <c r="E251" s="66" t="s">
        <v>230</v>
      </c>
      <c r="F251" s="67"/>
      <c r="G251" s="68" t="s">
        <v>1041</v>
      </c>
      <c r="H251" s="69" t="s">
        <v>1042</v>
      </c>
      <c r="I251" s="66" t="s">
        <v>233</v>
      </c>
      <c r="J251" s="70">
        <v>2010</v>
      </c>
      <c r="K251" s="71">
        <v>0.75</v>
      </c>
      <c r="L251" s="72">
        <v>1</v>
      </c>
      <c r="M251" s="241">
        <v>-1</v>
      </c>
      <c r="N251" s="242"/>
      <c r="O251" s="243" t="s">
        <v>1073</v>
      </c>
      <c r="P251" s="244" t="s">
        <v>1152</v>
      </c>
      <c r="Q251" s="245" t="s">
        <v>1153</v>
      </c>
      <c r="R251" s="84" t="s">
        <v>508</v>
      </c>
      <c r="S251" s="73">
        <v>266.66666666666669</v>
      </c>
      <c r="T251" s="74">
        <v>320</v>
      </c>
      <c r="U251" s="75">
        <v>96</v>
      </c>
      <c r="V251" s="153">
        <f>T251/AA251*AB251</f>
        <v>3.3333333333333335</v>
      </c>
      <c r="W251" s="76"/>
      <c r="X251" s="77">
        <f>W251*S251</f>
        <v>0</v>
      </c>
      <c r="Y251" s="78">
        <f>W251*T251</f>
        <v>0</v>
      </c>
      <c r="Z251" s="250"/>
      <c r="AA251" s="249">
        <f>U251</f>
        <v>96</v>
      </c>
      <c r="AB251" s="79">
        <f>0.75/K251</f>
        <v>1</v>
      </c>
      <c r="AC251" s="244" t="s">
        <v>1152</v>
      </c>
      <c r="AD251" s="80"/>
    </row>
    <row r="252" spans="1:30" ht="15.75" customHeight="1" x14ac:dyDescent="0.2">
      <c r="A252" s="62" t="s">
        <v>117</v>
      </c>
      <c r="B252" s="63" t="s">
        <v>118</v>
      </c>
      <c r="C252" s="64" t="s">
        <v>119</v>
      </c>
      <c r="D252" s="65" t="s">
        <v>303</v>
      </c>
      <c r="E252" s="66" t="s">
        <v>304</v>
      </c>
      <c r="F252" s="67" t="s">
        <v>305</v>
      </c>
      <c r="G252" s="68" t="s">
        <v>321</v>
      </c>
      <c r="H252" s="69" t="s">
        <v>322</v>
      </c>
      <c r="I252" s="66" t="s">
        <v>123</v>
      </c>
      <c r="J252" s="70">
        <v>2017</v>
      </c>
      <c r="K252" s="71">
        <v>0.75</v>
      </c>
      <c r="L252" s="72">
        <v>24</v>
      </c>
      <c r="M252" s="241" t="s">
        <v>344</v>
      </c>
      <c r="N252" s="242"/>
      <c r="O252" s="243"/>
      <c r="P252" s="244" t="s">
        <v>483</v>
      </c>
      <c r="Q252" s="245" t="s">
        <v>484</v>
      </c>
      <c r="R252" s="84" t="s">
        <v>509</v>
      </c>
      <c r="S252" s="73">
        <v>275</v>
      </c>
      <c r="T252" s="74">
        <v>330</v>
      </c>
      <c r="U252" s="75" t="s">
        <v>511</v>
      </c>
      <c r="V252" s="153">
        <f>T252/AA252*AB252</f>
        <v>3.3673469387755102</v>
      </c>
      <c r="W252" s="76"/>
      <c r="X252" s="77">
        <f>W252*S252</f>
        <v>0</v>
      </c>
      <c r="Y252" s="78">
        <f>W252*T252</f>
        <v>0</v>
      </c>
      <c r="Z252" s="250"/>
      <c r="AA252" s="249" t="s">
        <v>1222</v>
      </c>
      <c r="AB252" s="79">
        <f>0.75/K252</f>
        <v>1</v>
      </c>
      <c r="AC252" s="244" t="s">
        <v>483</v>
      </c>
      <c r="AD252" s="80"/>
    </row>
    <row r="253" spans="1:30" ht="15.75" customHeight="1" x14ac:dyDescent="0.2">
      <c r="A253" s="62" t="s">
        <v>117</v>
      </c>
      <c r="B253" s="63" t="s">
        <v>118</v>
      </c>
      <c r="C253" s="64" t="s">
        <v>119</v>
      </c>
      <c r="D253" s="65" t="s">
        <v>162</v>
      </c>
      <c r="E253" s="66" t="s">
        <v>42</v>
      </c>
      <c r="F253" s="67" t="s">
        <v>169</v>
      </c>
      <c r="G253" s="68" t="s">
        <v>1002</v>
      </c>
      <c r="H253" s="69" t="s">
        <v>1003</v>
      </c>
      <c r="I253" s="66" t="s">
        <v>126</v>
      </c>
      <c r="J253" s="70">
        <v>2005</v>
      </c>
      <c r="K253" s="71">
        <v>0.75</v>
      </c>
      <c r="L253" s="72">
        <v>2</v>
      </c>
      <c r="M253" s="241" t="s">
        <v>343</v>
      </c>
      <c r="N253" s="242"/>
      <c r="O253" s="243"/>
      <c r="P253" s="244" t="s">
        <v>1111</v>
      </c>
      <c r="Q253" s="245" t="s">
        <v>1112</v>
      </c>
      <c r="R253" s="84" t="s">
        <v>508</v>
      </c>
      <c r="S253" s="73">
        <v>275</v>
      </c>
      <c r="T253" s="74">
        <v>330</v>
      </c>
      <c r="U253" s="75">
        <v>97</v>
      </c>
      <c r="V253" s="153">
        <f>T253/AA253*AB253</f>
        <v>3.402061855670103</v>
      </c>
      <c r="W253" s="76"/>
      <c r="X253" s="77">
        <f>W253*S253</f>
        <v>0</v>
      </c>
      <c r="Y253" s="78">
        <f>W253*T253</f>
        <v>0</v>
      </c>
      <c r="Z253" s="250"/>
      <c r="AA253" s="249">
        <f>U253</f>
        <v>97</v>
      </c>
      <c r="AB253" s="79">
        <f>0.75/K253</f>
        <v>1</v>
      </c>
      <c r="AC253" s="244" t="s">
        <v>1111</v>
      </c>
      <c r="AD253" s="80"/>
    </row>
    <row r="254" spans="1:30" ht="15.75" customHeight="1" x14ac:dyDescent="0.2">
      <c r="A254" s="62" t="s">
        <v>117</v>
      </c>
      <c r="B254" s="63" t="s">
        <v>131</v>
      </c>
      <c r="C254" s="64" t="s">
        <v>119</v>
      </c>
      <c r="D254" s="65" t="s">
        <v>162</v>
      </c>
      <c r="E254" s="66" t="s">
        <v>206</v>
      </c>
      <c r="F254" s="67" t="s">
        <v>225</v>
      </c>
      <c r="G254" s="68" t="s">
        <v>600</v>
      </c>
      <c r="H254" s="69" t="s">
        <v>1036</v>
      </c>
      <c r="I254" s="66" t="s">
        <v>128</v>
      </c>
      <c r="J254" s="70">
        <v>2003</v>
      </c>
      <c r="K254" s="71">
        <v>0.75</v>
      </c>
      <c r="L254" s="72">
        <v>1</v>
      </c>
      <c r="M254" s="241" t="s">
        <v>344</v>
      </c>
      <c r="N254" s="242"/>
      <c r="O254" s="243" t="s">
        <v>1072</v>
      </c>
      <c r="P254" s="244" t="s">
        <v>854</v>
      </c>
      <c r="Q254" s="245" t="s">
        <v>1145</v>
      </c>
      <c r="R254" s="84" t="s">
        <v>508</v>
      </c>
      <c r="S254" s="73">
        <v>283.33333333333337</v>
      </c>
      <c r="T254" s="74">
        <v>340</v>
      </c>
      <c r="U254" s="75">
        <v>99</v>
      </c>
      <c r="V254" s="153">
        <f>T254/AA254*AB254</f>
        <v>3.4343434343434343</v>
      </c>
      <c r="W254" s="76"/>
      <c r="X254" s="77">
        <f>W254*S254</f>
        <v>0</v>
      </c>
      <c r="Y254" s="78">
        <f>W254*T254</f>
        <v>0</v>
      </c>
      <c r="Z254" s="250"/>
      <c r="AA254" s="249">
        <f>U254</f>
        <v>99</v>
      </c>
      <c r="AB254" s="79">
        <f>0.75/K254</f>
        <v>1</v>
      </c>
      <c r="AC254" s="244" t="s">
        <v>854</v>
      </c>
      <c r="AD254" s="80"/>
    </row>
    <row r="255" spans="1:30" ht="15.75" customHeight="1" x14ac:dyDescent="0.2">
      <c r="A255" s="62" t="s">
        <v>117</v>
      </c>
      <c r="B255" s="63" t="s">
        <v>118</v>
      </c>
      <c r="C255" s="64" t="s">
        <v>119</v>
      </c>
      <c r="D255" s="65" t="s">
        <v>162</v>
      </c>
      <c r="E255" s="66" t="s">
        <v>206</v>
      </c>
      <c r="F255" s="67" t="s">
        <v>207</v>
      </c>
      <c r="G255" s="68" t="s">
        <v>208</v>
      </c>
      <c r="H255" s="69" t="s">
        <v>209</v>
      </c>
      <c r="I255" s="66" t="s">
        <v>126</v>
      </c>
      <c r="J255" s="70">
        <v>2013</v>
      </c>
      <c r="K255" s="71">
        <v>0.75</v>
      </c>
      <c r="L255" s="72">
        <v>6</v>
      </c>
      <c r="M255" s="241" t="s">
        <v>344</v>
      </c>
      <c r="N255" s="242"/>
      <c r="O255" s="243"/>
      <c r="P255" s="244" t="s">
        <v>396</v>
      </c>
      <c r="Q255" s="245" t="s">
        <v>1135</v>
      </c>
      <c r="R255" s="84" t="s">
        <v>509</v>
      </c>
      <c r="S255" s="73">
        <v>275</v>
      </c>
      <c r="T255" s="74">
        <v>330</v>
      </c>
      <c r="U255" s="75" t="s">
        <v>512</v>
      </c>
      <c r="V255" s="153">
        <f>T255/AA255*AB255</f>
        <v>3.4375</v>
      </c>
      <c r="W255" s="76"/>
      <c r="X255" s="77">
        <f>W255*S255</f>
        <v>0</v>
      </c>
      <c r="Y255" s="78">
        <f>W255*T255</f>
        <v>0</v>
      </c>
      <c r="Z255" s="250"/>
      <c r="AA255" s="249" t="s">
        <v>1223</v>
      </c>
      <c r="AB255" s="79">
        <f>0.75/K255</f>
        <v>1</v>
      </c>
      <c r="AC255" s="244" t="s">
        <v>396</v>
      </c>
      <c r="AD255" s="80"/>
    </row>
    <row r="256" spans="1:30" ht="15.75" customHeight="1" x14ac:dyDescent="0.2">
      <c r="A256" s="62" t="s">
        <v>117</v>
      </c>
      <c r="B256" s="63" t="s">
        <v>118</v>
      </c>
      <c r="C256" s="64" t="s">
        <v>119</v>
      </c>
      <c r="D256" s="65" t="s">
        <v>162</v>
      </c>
      <c r="E256" s="66" t="s">
        <v>206</v>
      </c>
      <c r="F256" s="67" t="s">
        <v>207</v>
      </c>
      <c r="G256" s="68" t="s">
        <v>208</v>
      </c>
      <c r="H256" s="69" t="s">
        <v>209</v>
      </c>
      <c r="I256" s="66" t="s">
        <v>126</v>
      </c>
      <c r="J256" s="70">
        <v>2013</v>
      </c>
      <c r="K256" s="71">
        <v>1.5</v>
      </c>
      <c r="L256" s="72">
        <v>2</v>
      </c>
      <c r="M256" s="241" t="s">
        <v>344</v>
      </c>
      <c r="N256" s="242"/>
      <c r="O256" s="243"/>
      <c r="P256" s="244" t="s">
        <v>396</v>
      </c>
      <c r="Q256" s="245" t="s">
        <v>1136</v>
      </c>
      <c r="R256" s="84" t="s">
        <v>509</v>
      </c>
      <c r="S256" s="73">
        <v>550</v>
      </c>
      <c r="T256" s="74">
        <v>660</v>
      </c>
      <c r="U256" s="75" t="s">
        <v>512</v>
      </c>
      <c r="V256" s="153">
        <f>T256/AA256*AB256</f>
        <v>3.4375</v>
      </c>
      <c r="W256" s="76"/>
      <c r="X256" s="77">
        <f>W256*S256</f>
        <v>0</v>
      </c>
      <c r="Y256" s="78">
        <f>W256*T256</f>
        <v>0</v>
      </c>
      <c r="Z256" s="250"/>
      <c r="AA256" s="249" t="s">
        <v>1223</v>
      </c>
      <c r="AB256" s="79">
        <f>0.75/K256</f>
        <v>0.5</v>
      </c>
      <c r="AC256" s="244" t="s">
        <v>396</v>
      </c>
      <c r="AD256" s="80"/>
    </row>
    <row r="257" spans="1:30" ht="15.75" customHeight="1" x14ac:dyDescent="0.2">
      <c r="A257" s="62" t="s">
        <v>117</v>
      </c>
      <c r="B257" s="63" t="s">
        <v>118</v>
      </c>
      <c r="C257" s="64" t="s">
        <v>119</v>
      </c>
      <c r="D257" s="65" t="s">
        <v>162</v>
      </c>
      <c r="E257" s="66" t="s">
        <v>206</v>
      </c>
      <c r="F257" s="67" t="s">
        <v>207</v>
      </c>
      <c r="G257" s="68" t="s">
        <v>210</v>
      </c>
      <c r="H257" s="69" t="s">
        <v>209</v>
      </c>
      <c r="I257" s="66" t="s">
        <v>126</v>
      </c>
      <c r="J257" s="70">
        <v>2011</v>
      </c>
      <c r="K257" s="71">
        <v>0.75</v>
      </c>
      <c r="L257" s="72">
        <v>3</v>
      </c>
      <c r="M257" s="241"/>
      <c r="N257" s="242"/>
      <c r="O257" s="243"/>
      <c r="P257" s="244" t="s">
        <v>371</v>
      </c>
      <c r="Q257" s="245" t="s">
        <v>426</v>
      </c>
      <c r="R257" s="84" t="s">
        <v>509</v>
      </c>
      <c r="S257" s="73">
        <v>275</v>
      </c>
      <c r="T257" s="74">
        <v>330</v>
      </c>
      <c r="U257" s="75">
        <v>96</v>
      </c>
      <c r="V257" s="153">
        <f>T257/AA257*AB257</f>
        <v>3.4375</v>
      </c>
      <c r="W257" s="76"/>
      <c r="X257" s="77">
        <f>W257*S257</f>
        <v>0</v>
      </c>
      <c r="Y257" s="78">
        <f>W257*T257</f>
        <v>0</v>
      </c>
      <c r="Z257" s="250"/>
      <c r="AA257" s="249">
        <f>U257</f>
        <v>96</v>
      </c>
      <c r="AB257" s="79">
        <f>0.75/K257</f>
        <v>1</v>
      </c>
      <c r="AC257" s="244" t="s">
        <v>371</v>
      </c>
      <c r="AD257" s="80"/>
    </row>
    <row r="258" spans="1:30" ht="15.75" customHeight="1" x14ac:dyDescent="0.2">
      <c r="A258" s="62" t="s">
        <v>196</v>
      </c>
      <c r="B258" s="63" t="s">
        <v>131</v>
      </c>
      <c r="C258" s="64" t="s">
        <v>119</v>
      </c>
      <c r="D258" s="65" t="s">
        <v>162</v>
      </c>
      <c r="E258" s="66" t="s">
        <v>197</v>
      </c>
      <c r="F258" s="67"/>
      <c r="G258" s="68" t="s">
        <v>198</v>
      </c>
      <c r="H258" s="69" t="s">
        <v>199</v>
      </c>
      <c r="I258" s="66" t="s">
        <v>200</v>
      </c>
      <c r="J258" s="70">
        <v>2017</v>
      </c>
      <c r="K258" s="71">
        <v>0.75</v>
      </c>
      <c r="L258" s="72">
        <v>1</v>
      </c>
      <c r="M258" s="241" t="s">
        <v>344</v>
      </c>
      <c r="N258" s="242"/>
      <c r="O258" s="243"/>
      <c r="P258" s="244" t="s">
        <v>416</v>
      </c>
      <c r="Q258" s="245" t="s">
        <v>417</v>
      </c>
      <c r="R258" s="84" t="s">
        <v>509</v>
      </c>
      <c r="S258" s="73">
        <v>275</v>
      </c>
      <c r="T258" s="74">
        <v>330</v>
      </c>
      <c r="U258" s="75" t="s">
        <v>510</v>
      </c>
      <c r="V258" s="153">
        <f>T258/AA258*AB258</f>
        <v>3.4736842105263159</v>
      </c>
      <c r="W258" s="76"/>
      <c r="X258" s="77">
        <f>W258*S258</f>
        <v>0</v>
      </c>
      <c r="Y258" s="78">
        <f>W258*T258</f>
        <v>0</v>
      </c>
      <c r="Z258" s="250"/>
      <c r="AA258" s="249" t="s">
        <v>1221</v>
      </c>
      <c r="AB258" s="79">
        <f>0.75/K258</f>
        <v>1</v>
      </c>
      <c r="AC258" s="244" t="s">
        <v>416</v>
      </c>
      <c r="AD258" s="80"/>
    </row>
    <row r="259" spans="1:30" ht="15.75" customHeight="1" x14ac:dyDescent="0.2">
      <c r="A259" s="62" t="s">
        <v>117</v>
      </c>
      <c r="B259" s="63" t="s">
        <v>118</v>
      </c>
      <c r="C259" s="64" t="s">
        <v>119</v>
      </c>
      <c r="D259" s="65" t="s">
        <v>162</v>
      </c>
      <c r="E259" s="66" t="s">
        <v>206</v>
      </c>
      <c r="F259" s="67" t="s">
        <v>207</v>
      </c>
      <c r="G259" s="68" t="s">
        <v>208</v>
      </c>
      <c r="H259" s="69" t="s">
        <v>209</v>
      </c>
      <c r="I259" s="66" t="s">
        <v>126</v>
      </c>
      <c r="J259" s="70">
        <v>2015</v>
      </c>
      <c r="K259" s="71">
        <v>0.75</v>
      </c>
      <c r="L259" s="72">
        <v>6</v>
      </c>
      <c r="M259" s="241" t="s">
        <v>344</v>
      </c>
      <c r="N259" s="242"/>
      <c r="O259" s="243"/>
      <c r="P259" s="244" t="s">
        <v>480</v>
      </c>
      <c r="Q259" s="245" t="s">
        <v>1138</v>
      </c>
      <c r="R259" s="84" t="s">
        <v>509</v>
      </c>
      <c r="S259" s="73">
        <v>291.66666666666669</v>
      </c>
      <c r="T259" s="74">
        <v>350</v>
      </c>
      <c r="U259" s="75">
        <v>98</v>
      </c>
      <c r="V259" s="153">
        <f>T259/AA259*AB259</f>
        <v>3.5714285714285716</v>
      </c>
      <c r="W259" s="76"/>
      <c r="X259" s="77">
        <f>W259*S259</f>
        <v>0</v>
      </c>
      <c r="Y259" s="78">
        <f>W259*T259</f>
        <v>0</v>
      </c>
      <c r="Z259" s="250"/>
      <c r="AA259" s="249">
        <f>U259</f>
        <v>98</v>
      </c>
      <c r="AB259" s="79">
        <f>0.75/K259</f>
        <v>1</v>
      </c>
      <c r="AC259" s="244" t="s">
        <v>480</v>
      </c>
      <c r="AD259" s="80"/>
    </row>
    <row r="260" spans="1:30" ht="15.75" customHeight="1" x14ac:dyDescent="0.2">
      <c r="A260" s="62" t="s">
        <v>117</v>
      </c>
      <c r="B260" s="63" t="s">
        <v>118</v>
      </c>
      <c r="C260" s="64" t="s">
        <v>119</v>
      </c>
      <c r="D260" s="65" t="s">
        <v>162</v>
      </c>
      <c r="E260" s="66" t="s">
        <v>206</v>
      </c>
      <c r="F260" s="67" t="s">
        <v>207</v>
      </c>
      <c r="G260" s="68" t="s">
        <v>589</v>
      </c>
      <c r="H260" s="69" t="s">
        <v>590</v>
      </c>
      <c r="I260" s="66" t="s">
        <v>126</v>
      </c>
      <c r="J260" s="70">
        <v>2007</v>
      </c>
      <c r="K260" s="71">
        <v>0.75</v>
      </c>
      <c r="L260" s="72">
        <v>3</v>
      </c>
      <c r="M260" s="241" t="s">
        <v>344</v>
      </c>
      <c r="N260" s="242"/>
      <c r="O260" s="243"/>
      <c r="P260" s="244" t="s">
        <v>755</v>
      </c>
      <c r="Q260" s="245" t="s">
        <v>808</v>
      </c>
      <c r="R260" s="84" t="s">
        <v>509</v>
      </c>
      <c r="S260" s="73">
        <v>291.66666666666669</v>
      </c>
      <c r="T260" s="74">
        <v>350</v>
      </c>
      <c r="U260" s="75">
        <v>98</v>
      </c>
      <c r="V260" s="153">
        <f>T260/AA260*AB260</f>
        <v>3.5714285714285716</v>
      </c>
      <c r="W260" s="76"/>
      <c r="X260" s="77">
        <f>W260*S260</f>
        <v>0</v>
      </c>
      <c r="Y260" s="78">
        <f>W260*T260</f>
        <v>0</v>
      </c>
      <c r="Z260" s="250"/>
      <c r="AA260" s="249">
        <f>U260</f>
        <v>98</v>
      </c>
      <c r="AB260" s="79">
        <f>0.75/K260</f>
        <v>1</v>
      </c>
      <c r="AC260" s="244" t="s">
        <v>755</v>
      </c>
      <c r="AD260" s="80"/>
    </row>
    <row r="261" spans="1:30" ht="15.75" customHeight="1" x14ac:dyDescent="0.2">
      <c r="A261" s="62" t="s">
        <v>117</v>
      </c>
      <c r="B261" s="63" t="s">
        <v>118</v>
      </c>
      <c r="C261" s="64" t="s">
        <v>119</v>
      </c>
      <c r="D261" s="65" t="s">
        <v>229</v>
      </c>
      <c r="E261" s="66" t="s">
        <v>240</v>
      </c>
      <c r="F261" s="67"/>
      <c r="G261" s="68" t="s">
        <v>644</v>
      </c>
      <c r="H261" s="69" t="s">
        <v>645</v>
      </c>
      <c r="I261" s="66" t="s">
        <v>126</v>
      </c>
      <c r="J261" s="70">
        <v>2016</v>
      </c>
      <c r="K261" s="71">
        <v>0.75</v>
      </c>
      <c r="L261" s="72">
        <v>1</v>
      </c>
      <c r="M261" s="241" t="s">
        <v>344</v>
      </c>
      <c r="N261" s="242"/>
      <c r="O261" s="243"/>
      <c r="P261" s="244" t="s">
        <v>877</v>
      </c>
      <c r="Q261" s="245" t="s">
        <v>878</v>
      </c>
      <c r="R261" s="84" t="s">
        <v>508</v>
      </c>
      <c r="S261" s="73">
        <v>291.66666666666669</v>
      </c>
      <c r="T261" s="74">
        <v>350</v>
      </c>
      <c r="U261" s="75">
        <v>98</v>
      </c>
      <c r="V261" s="153">
        <f>T261/AA261*AB261</f>
        <v>3.5714285714285716</v>
      </c>
      <c r="W261" s="76"/>
      <c r="X261" s="77">
        <f>W261*S261</f>
        <v>0</v>
      </c>
      <c r="Y261" s="78">
        <f>W261*T261</f>
        <v>0</v>
      </c>
      <c r="Z261" s="250"/>
      <c r="AA261" s="249">
        <f>U261</f>
        <v>98</v>
      </c>
      <c r="AB261" s="79">
        <f>0.75/K261</f>
        <v>1</v>
      </c>
      <c r="AC261" s="244" t="s">
        <v>877</v>
      </c>
      <c r="AD261" s="80"/>
    </row>
    <row r="262" spans="1:30" ht="15.75" customHeight="1" x14ac:dyDescent="0.2">
      <c r="A262" s="62" t="s">
        <v>117</v>
      </c>
      <c r="B262" s="63" t="s">
        <v>118</v>
      </c>
      <c r="C262" s="64" t="s">
        <v>119</v>
      </c>
      <c r="D262" s="65" t="s">
        <v>303</v>
      </c>
      <c r="E262" s="66" t="s">
        <v>304</v>
      </c>
      <c r="F262" s="67" t="s">
        <v>305</v>
      </c>
      <c r="G262" s="68" t="s">
        <v>327</v>
      </c>
      <c r="H262" s="69" t="s">
        <v>328</v>
      </c>
      <c r="I262" s="66" t="s">
        <v>123</v>
      </c>
      <c r="J262" s="70">
        <v>2013</v>
      </c>
      <c r="K262" s="71">
        <v>0.75</v>
      </c>
      <c r="L262" s="72">
        <v>2</v>
      </c>
      <c r="M262" s="241" t="s">
        <v>344</v>
      </c>
      <c r="N262" s="242"/>
      <c r="O262" s="243"/>
      <c r="P262" s="244" t="s">
        <v>371</v>
      </c>
      <c r="Q262" s="245" t="s">
        <v>491</v>
      </c>
      <c r="R262" s="84" t="s">
        <v>509</v>
      </c>
      <c r="S262" s="73">
        <v>300</v>
      </c>
      <c r="T262" s="74">
        <v>360</v>
      </c>
      <c r="U262" s="75">
        <v>100</v>
      </c>
      <c r="V262" s="153">
        <f>T262/AA262*AB262</f>
        <v>3.6</v>
      </c>
      <c r="W262" s="76"/>
      <c r="X262" s="77">
        <f>W262*S262</f>
        <v>0</v>
      </c>
      <c r="Y262" s="78">
        <f>W262*T262</f>
        <v>0</v>
      </c>
      <c r="Z262" s="250"/>
      <c r="AA262" s="249">
        <f>U262</f>
        <v>100</v>
      </c>
      <c r="AB262" s="79">
        <f>0.75/K262</f>
        <v>1</v>
      </c>
      <c r="AC262" s="244" t="s">
        <v>371</v>
      </c>
      <c r="AD262" s="80"/>
    </row>
    <row r="263" spans="1:30" ht="15.75" customHeight="1" x14ac:dyDescent="0.2">
      <c r="A263" s="62" t="s">
        <v>117</v>
      </c>
      <c r="B263" s="63" t="s">
        <v>118</v>
      </c>
      <c r="C263" s="64" t="s">
        <v>119</v>
      </c>
      <c r="D263" s="65" t="s">
        <v>162</v>
      </c>
      <c r="E263" s="66" t="s">
        <v>206</v>
      </c>
      <c r="F263" s="67" t="s">
        <v>207</v>
      </c>
      <c r="G263" s="68" t="s">
        <v>208</v>
      </c>
      <c r="H263" s="69" t="s">
        <v>209</v>
      </c>
      <c r="I263" s="66" t="s">
        <v>126</v>
      </c>
      <c r="J263" s="70">
        <v>2014</v>
      </c>
      <c r="K263" s="71">
        <v>1.5</v>
      </c>
      <c r="L263" s="72">
        <v>2</v>
      </c>
      <c r="M263" s="241" t="s">
        <v>344</v>
      </c>
      <c r="N263" s="242"/>
      <c r="O263" s="243"/>
      <c r="P263" s="244" t="s">
        <v>363</v>
      </c>
      <c r="Q263" s="245" t="s">
        <v>1137</v>
      </c>
      <c r="R263" s="84" t="s">
        <v>509</v>
      </c>
      <c r="S263" s="73">
        <v>583.33333333333337</v>
      </c>
      <c r="T263" s="74">
        <v>700</v>
      </c>
      <c r="U263" s="75" t="s">
        <v>513</v>
      </c>
      <c r="V263" s="153">
        <f>T263/AA263*AB263</f>
        <v>3.6082474226804124</v>
      </c>
      <c r="W263" s="76"/>
      <c r="X263" s="77">
        <f>W263*S263</f>
        <v>0</v>
      </c>
      <c r="Y263" s="78">
        <f>W263*T263</f>
        <v>0</v>
      </c>
      <c r="Z263" s="250"/>
      <c r="AA263" s="249" t="s">
        <v>1224</v>
      </c>
      <c r="AB263" s="79">
        <f>0.75/K263</f>
        <v>0.5</v>
      </c>
      <c r="AC263" s="244" t="s">
        <v>363</v>
      </c>
      <c r="AD263" s="80"/>
    </row>
    <row r="264" spans="1:30" ht="15.75" customHeight="1" x14ac:dyDescent="0.2">
      <c r="A264" s="62" t="s">
        <v>117</v>
      </c>
      <c r="B264" s="63" t="s">
        <v>118</v>
      </c>
      <c r="C264" s="64" t="s">
        <v>119</v>
      </c>
      <c r="D264" s="65" t="s">
        <v>162</v>
      </c>
      <c r="E264" s="66" t="s">
        <v>206</v>
      </c>
      <c r="F264" s="67" t="s">
        <v>591</v>
      </c>
      <c r="G264" s="68" t="s">
        <v>596</v>
      </c>
      <c r="H264" s="69" t="s">
        <v>597</v>
      </c>
      <c r="I264" s="66" t="s">
        <v>128</v>
      </c>
      <c r="J264" s="70">
        <v>2010</v>
      </c>
      <c r="K264" s="71">
        <v>0.75</v>
      </c>
      <c r="L264" s="72">
        <v>1</v>
      </c>
      <c r="M264" s="241" t="s">
        <v>344</v>
      </c>
      <c r="N264" s="242"/>
      <c r="O264" s="243"/>
      <c r="P264" s="244" t="s">
        <v>805</v>
      </c>
      <c r="Q264" s="245" t="s">
        <v>821</v>
      </c>
      <c r="R264" s="84" t="s">
        <v>509</v>
      </c>
      <c r="S264" s="73">
        <v>300</v>
      </c>
      <c r="T264" s="74">
        <v>360</v>
      </c>
      <c r="U264" s="75">
        <v>99</v>
      </c>
      <c r="V264" s="153">
        <f>T264/AA264*AB264</f>
        <v>3.6363636363636362</v>
      </c>
      <c r="W264" s="76"/>
      <c r="X264" s="77">
        <f>W264*S264</f>
        <v>0</v>
      </c>
      <c r="Y264" s="78">
        <f>W264*T264</f>
        <v>0</v>
      </c>
      <c r="Z264" s="250"/>
      <c r="AA264" s="249">
        <f>U264</f>
        <v>99</v>
      </c>
      <c r="AB264" s="79">
        <f>0.75/K264</f>
        <v>1</v>
      </c>
      <c r="AC264" s="244" t="s">
        <v>805</v>
      </c>
      <c r="AD264" s="80"/>
    </row>
    <row r="265" spans="1:30" ht="15.75" customHeight="1" x14ac:dyDescent="0.2">
      <c r="A265" s="62" t="s">
        <v>117</v>
      </c>
      <c r="B265" s="63" t="s">
        <v>118</v>
      </c>
      <c r="C265" s="64" t="s">
        <v>119</v>
      </c>
      <c r="D265" s="65" t="s">
        <v>303</v>
      </c>
      <c r="E265" s="66" t="s">
        <v>304</v>
      </c>
      <c r="F265" s="67" t="s">
        <v>305</v>
      </c>
      <c r="G265" s="68" t="s">
        <v>327</v>
      </c>
      <c r="H265" s="69" t="s">
        <v>330</v>
      </c>
      <c r="I265" s="66" t="s">
        <v>123</v>
      </c>
      <c r="J265" s="70">
        <v>2013</v>
      </c>
      <c r="K265" s="71">
        <v>0.75</v>
      </c>
      <c r="L265" s="72">
        <v>10</v>
      </c>
      <c r="M265" s="241" t="s">
        <v>344</v>
      </c>
      <c r="N265" s="242"/>
      <c r="O265" s="243"/>
      <c r="P265" s="244" t="s">
        <v>371</v>
      </c>
      <c r="Q265" s="245" t="s">
        <v>493</v>
      </c>
      <c r="R265" s="84" t="s">
        <v>509</v>
      </c>
      <c r="S265" s="73">
        <v>300</v>
      </c>
      <c r="T265" s="74">
        <v>360</v>
      </c>
      <c r="U265" s="75">
        <v>99</v>
      </c>
      <c r="V265" s="153">
        <f>T265/AA265*AB265</f>
        <v>3.6363636363636362</v>
      </c>
      <c r="W265" s="76"/>
      <c r="X265" s="77">
        <f>W265*S265</f>
        <v>0</v>
      </c>
      <c r="Y265" s="78">
        <f>W265*T265</f>
        <v>0</v>
      </c>
      <c r="Z265" s="250"/>
      <c r="AA265" s="249">
        <f>U265</f>
        <v>99</v>
      </c>
      <c r="AB265" s="79">
        <f>0.75/K265</f>
        <v>1</v>
      </c>
      <c r="AC265" s="244" t="s">
        <v>371</v>
      </c>
      <c r="AD265" s="80"/>
    </row>
    <row r="266" spans="1:30" ht="15.75" customHeight="1" x14ac:dyDescent="0.2">
      <c r="A266" s="62" t="s">
        <v>117</v>
      </c>
      <c r="B266" s="63" t="s">
        <v>118</v>
      </c>
      <c r="C266" s="64" t="s">
        <v>119</v>
      </c>
      <c r="D266" s="65" t="s">
        <v>162</v>
      </c>
      <c r="E266" s="66" t="s">
        <v>206</v>
      </c>
      <c r="F266" s="67" t="s">
        <v>225</v>
      </c>
      <c r="G266" s="68" t="s">
        <v>600</v>
      </c>
      <c r="H266" s="69" t="s">
        <v>601</v>
      </c>
      <c r="I266" s="66" t="s">
        <v>128</v>
      </c>
      <c r="J266" s="70">
        <v>2017</v>
      </c>
      <c r="K266" s="71">
        <v>0.75</v>
      </c>
      <c r="L266" s="72">
        <v>2</v>
      </c>
      <c r="M266" s="241" t="s">
        <v>344</v>
      </c>
      <c r="N266" s="242"/>
      <c r="O266" s="243"/>
      <c r="P266" s="244" t="s">
        <v>402</v>
      </c>
      <c r="Q266" s="245" t="s">
        <v>829</v>
      </c>
      <c r="R266" s="84" t="s">
        <v>509</v>
      </c>
      <c r="S266" s="73">
        <v>291.66666666666669</v>
      </c>
      <c r="T266" s="74">
        <v>350</v>
      </c>
      <c r="U266" s="75" t="s">
        <v>981</v>
      </c>
      <c r="V266" s="153">
        <f>T266/AA266*AB266</f>
        <v>3.6458333333333335</v>
      </c>
      <c r="W266" s="76"/>
      <c r="X266" s="77">
        <f>W266*S266</f>
        <v>0</v>
      </c>
      <c r="Y266" s="78">
        <f>W266*T266</f>
        <v>0</v>
      </c>
      <c r="Z266" s="250"/>
      <c r="AA266" s="249" t="s">
        <v>1223</v>
      </c>
      <c r="AB266" s="79">
        <f>0.75/K266</f>
        <v>1</v>
      </c>
      <c r="AC266" s="244" t="s">
        <v>402</v>
      </c>
      <c r="AD266" s="80"/>
    </row>
    <row r="267" spans="1:30" ht="15.75" customHeight="1" x14ac:dyDescent="0.2">
      <c r="A267" s="62" t="s">
        <v>117</v>
      </c>
      <c r="B267" s="63" t="s">
        <v>118</v>
      </c>
      <c r="C267" s="64" t="s">
        <v>119</v>
      </c>
      <c r="D267" s="65" t="s">
        <v>229</v>
      </c>
      <c r="E267" s="66" t="s">
        <v>240</v>
      </c>
      <c r="F267" s="67"/>
      <c r="G267" s="68" t="s">
        <v>641</v>
      </c>
      <c r="H267" s="69" t="s">
        <v>642</v>
      </c>
      <c r="I267" s="66" t="s">
        <v>242</v>
      </c>
      <c r="J267" s="70">
        <v>2005</v>
      </c>
      <c r="K267" s="71">
        <v>0.75</v>
      </c>
      <c r="L267" s="72">
        <v>1</v>
      </c>
      <c r="M267" s="241" t="s">
        <v>343</v>
      </c>
      <c r="N267" s="242"/>
      <c r="O267" s="243" t="s">
        <v>690</v>
      </c>
      <c r="P267" s="244" t="s">
        <v>872</v>
      </c>
      <c r="Q267" s="245" t="s">
        <v>873</v>
      </c>
      <c r="R267" s="84" t="s">
        <v>508</v>
      </c>
      <c r="S267" s="73">
        <v>291.66666666666669</v>
      </c>
      <c r="T267" s="74">
        <v>350</v>
      </c>
      <c r="U267" s="75">
        <v>96</v>
      </c>
      <c r="V267" s="153">
        <f>T267/AA267*AB267</f>
        <v>3.6458333333333335</v>
      </c>
      <c r="W267" s="76"/>
      <c r="X267" s="77">
        <f>W267*S267</f>
        <v>0</v>
      </c>
      <c r="Y267" s="78">
        <f>W267*T267</f>
        <v>0</v>
      </c>
      <c r="Z267" s="250"/>
      <c r="AA267" s="249">
        <f>U267</f>
        <v>96</v>
      </c>
      <c r="AB267" s="79">
        <f>0.75/K267</f>
        <v>1</v>
      </c>
      <c r="AC267" s="244" t="s">
        <v>872</v>
      </c>
      <c r="AD267" s="80"/>
    </row>
    <row r="268" spans="1:30" ht="15.75" customHeight="1" x14ac:dyDescent="0.2">
      <c r="A268" s="62" t="s">
        <v>196</v>
      </c>
      <c r="B268" s="63" t="s">
        <v>131</v>
      </c>
      <c r="C268" s="64" t="s">
        <v>119</v>
      </c>
      <c r="D268" s="65" t="s">
        <v>162</v>
      </c>
      <c r="E268" s="66" t="s">
        <v>197</v>
      </c>
      <c r="F268" s="67"/>
      <c r="G268" s="68" t="s">
        <v>201</v>
      </c>
      <c r="H268" s="69" t="s">
        <v>202</v>
      </c>
      <c r="I268" s="66" t="s">
        <v>126</v>
      </c>
      <c r="J268" s="70">
        <v>2004</v>
      </c>
      <c r="K268" s="71">
        <v>0.75</v>
      </c>
      <c r="L268" s="72">
        <v>1</v>
      </c>
      <c r="M268" s="241" t="s">
        <v>344</v>
      </c>
      <c r="N268" s="242"/>
      <c r="O268" s="243"/>
      <c r="P268" s="244" t="s">
        <v>359</v>
      </c>
      <c r="Q268" s="245" t="s">
        <v>791</v>
      </c>
      <c r="R268" s="84" t="s">
        <v>509</v>
      </c>
      <c r="S268" s="73">
        <v>300</v>
      </c>
      <c r="T268" s="74">
        <v>360</v>
      </c>
      <c r="U268" s="75">
        <v>97</v>
      </c>
      <c r="V268" s="153">
        <f>T268/AA268*AB268</f>
        <v>3.7113402061855671</v>
      </c>
      <c r="W268" s="76"/>
      <c r="X268" s="77">
        <f>W268*S268</f>
        <v>0</v>
      </c>
      <c r="Y268" s="78">
        <f>W268*T268</f>
        <v>0</v>
      </c>
      <c r="Z268" s="250"/>
      <c r="AA268" s="249">
        <f>U268</f>
        <v>97</v>
      </c>
      <c r="AB268" s="79">
        <f>0.75/K268</f>
        <v>1</v>
      </c>
      <c r="AC268" s="244" t="s">
        <v>359</v>
      </c>
      <c r="AD268" s="80"/>
    </row>
    <row r="269" spans="1:30" ht="15.75" customHeight="1" x14ac:dyDescent="0.2">
      <c r="A269" s="62" t="s">
        <v>196</v>
      </c>
      <c r="B269" s="63" t="s">
        <v>131</v>
      </c>
      <c r="C269" s="64" t="s">
        <v>119</v>
      </c>
      <c r="D269" s="65" t="s">
        <v>162</v>
      </c>
      <c r="E269" s="66" t="s">
        <v>197</v>
      </c>
      <c r="F269" s="67"/>
      <c r="G269" s="68" t="s">
        <v>201</v>
      </c>
      <c r="H269" s="69" t="s">
        <v>202</v>
      </c>
      <c r="I269" s="66" t="s">
        <v>126</v>
      </c>
      <c r="J269" s="70">
        <v>2006</v>
      </c>
      <c r="K269" s="71">
        <v>0.75</v>
      </c>
      <c r="L269" s="72">
        <v>9</v>
      </c>
      <c r="M269" s="241" t="s">
        <v>344</v>
      </c>
      <c r="N269" s="242"/>
      <c r="O269" s="243"/>
      <c r="P269" s="244" t="s">
        <v>786</v>
      </c>
      <c r="Q269" s="245" t="s">
        <v>792</v>
      </c>
      <c r="R269" s="84" t="s">
        <v>509</v>
      </c>
      <c r="S269" s="73">
        <v>300</v>
      </c>
      <c r="T269" s="74">
        <v>360</v>
      </c>
      <c r="U269" s="75">
        <v>97</v>
      </c>
      <c r="V269" s="153">
        <f>T269/AA269*AB269</f>
        <v>3.7113402061855671</v>
      </c>
      <c r="W269" s="76"/>
      <c r="X269" s="77">
        <f>W269*S269</f>
        <v>0</v>
      </c>
      <c r="Y269" s="78">
        <f>W269*T269</f>
        <v>0</v>
      </c>
      <c r="Z269" s="250"/>
      <c r="AA269" s="249">
        <f>U269</f>
        <v>97</v>
      </c>
      <c r="AB269" s="79">
        <f>0.75/K269</f>
        <v>1</v>
      </c>
      <c r="AC269" s="244" t="s">
        <v>786</v>
      </c>
      <c r="AD269" s="80"/>
    </row>
    <row r="270" spans="1:30" ht="15.75" customHeight="1" x14ac:dyDescent="0.2">
      <c r="A270" s="62" t="s">
        <v>117</v>
      </c>
      <c r="B270" s="63" t="s">
        <v>118</v>
      </c>
      <c r="C270" s="64" t="s">
        <v>119</v>
      </c>
      <c r="D270" s="65" t="s">
        <v>162</v>
      </c>
      <c r="E270" s="66" t="s">
        <v>206</v>
      </c>
      <c r="F270" s="67" t="s">
        <v>207</v>
      </c>
      <c r="G270" s="68" t="s">
        <v>208</v>
      </c>
      <c r="H270" s="69" t="s">
        <v>209</v>
      </c>
      <c r="I270" s="66" t="s">
        <v>126</v>
      </c>
      <c r="J270" s="70">
        <v>2017</v>
      </c>
      <c r="K270" s="71">
        <v>3</v>
      </c>
      <c r="L270" s="72">
        <v>1</v>
      </c>
      <c r="M270" s="241" t="s">
        <v>344</v>
      </c>
      <c r="N270" s="242"/>
      <c r="O270" s="243"/>
      <c r="P270" s="244" t="s">
        <v>362</v>
      </c>
      <c r="Q270" s="245" t="s">
        <v>1139</v>
      </c>
      <c r="R270" s="84" t="s">
        <v>509</v>
      </c>
      <c r="S270" s="73">
        <v>1241.6666666666667</v>
      </c>
      <c r="T270" s="74">
        <v>1490</v>
      </c>
      <c r="U270" s="75" t="s">
        <v>1218</v>
      </c>
      <c r="V270" s="153">
        <f>T270/AA270*AB270</f>
        <v>3.8402061855670104</v>
      </c>
      <c r="W270" s="76"/>
      <c r="X270" s="77">
        <f>W270*S270</f>
        <v>0</v>
      </c>
      <c r="Y270" s="78">
        <f>W270*T270</f>
        <v>0</v>
      </c>
      <c r="Z270" s="250"/>
      <c r="AA270" s="249" t="s">
        <v>1224</v>
      </c>
      <c r="AB270" s="79">
        <f>0.75/K270</f>
        <v>0.25</v>
      </c>
      <c r="AC270" s="244" t="s">
        <v>362</v>
      </c>
      <c r="AD270" s="80"/>
    </row>
    <row r="271" spans="1:30" ht="15.75" customHeight="1" x14ac:dyDescent="0.2">
      <c r="A271" s="62" t="s">
        <v>117</v>
      </c>
      <c r="B271" s="63" t="s">
        <v>118</v>
      </c>
      <c r="C271" s="64" t="s">
        <v>119</v>
      </c>
      <c r="D271" s="65" t="s">
        <v>303</v>
      </c>
      <c r="E271" s="66" t="s">
        <v>304</v>
      </c>
      <c r="F271" s="67"/>
      <c r="G271" s="68" t="s">
        <v>332</v>
      </c>
      <c r="H271" s="69" t="s">
        <v>339</v>
      </c>
      <c r="I271" s="66" t="s">
        <v>125</v>
      </c>
      <c r="J271" s="70">
        <v>2018</v>
      </c>
      <c r="K271" s="71">
        <v>0.75</v>
      </c>
      <c r="L271" s="72">
        <v>8</v>
      </c>
      <c r="M271" s="241" t="s">
        <v>344</v>
      </c>
      <c r="N271" s="242"/>
      <c r="O271" s="243"/>
      <c r="P271" s="244" t="s">
        <v>501</v>
      </c>
      <c r="Q271" s="245" t="s">
        <v>502</v>
      </c>
      <c r="R271" s="84" t="s">
        <v>509</v>
      </c>
      <c r="S271" s="73">
        <v>316.66666666666669</v>
      </c>
      <c r="T271" s="74">
        <v>380</v>
      </c>
      <c r="U271" s="75">
        <v>98</v>
      </c>
      <c r="V271" s="153">
        <f>T271/AA271*AB271</f>
        <v>3.8775510204081631</v>
      </c>
      <c r="W271" s="76"/>
      <c r="X271" s="77">
        <f>W271*S271</f>
        <v>0</v>
      </c>
      <c r="Y271" s="78">
        <f>W271*T271</f>
        <v>0</v>
      </c>
      <c r="Z271" s="250"/>
      <c r="AA271" s="249">
        <f>U271</f>
        <v>98</v>
      </c>
      <c r="AB271" s="79">
        <f>0.75/K271</f>
        <v>1</v>
      </c>
      <c r="AC271" s="244" t="s">
        <v>501</v>
      </c>
      <c r="AD271" s="80"/>
    </row>
    <row r="272" spans="1:30" ht="15.75" customHeight="1" x14ac:dyDescent="0.2">
      <c r="A272" s="62" t="s">
        <v>117</v>
      </c>
      <c r="B272" s="63" t="s">
        <v>118</v>
      </c>
      <c r="C272" s="64" t="s">
        <v>119</v>
      </c>
      <c r="D272" s="65" t="s">
        <v>229</v>
      </c>
      <c r="E272" s="66" t="s">
        <v>240</v>
      </c>
      <c r="F272" s="67"/>
      <c r="G272" s="68" t="s">
        <v>1043</v>
      </c>
      <c r="H272" s="69" t="s">
        <v>1044</v>
      </c>
      <c r="I272" s="66" t="s">
        <v>126</v>
      </c>
      <c r="J272" s="70">
        <v>2007</v>
      </c>
      <c r="K272" s="71">
        <v>0.75</v>
      </c>
      <c r="L272" s="72">
        <v>2</v>
      </c>
      <c r="M272" s="241" t="s">
        <v>344</v>
      </c>
      <c r="N272" s="242"/>
      <c r="O272" s="243"/>
      <c r="P272" s="244" t="s">
        <v>1155</v>
      </c>
      <c r="Q272" s="245" t="s">
        <v>1156</v>
      </c>
      <c r="R272" s="84" t="s">
        <v>508</v>
      </c>
      <c r="S272" s="73">
        <v>316.66666666666669</v>
      </c>
      <c r="T272" s="74">
        <v>380</v>
      </c>
      <c r="U272" s="75">
        <v>97</v>
      </c>
      <c r="V272" s="153">
        <f>T272/AA272*AB272</f>
        <v>3.9175257731958761</v>
      </c>
      <c r="W272" s="76"/>
      <c r="X272" s="77">
        <f>W272*S272</f>
        <v>0</v>
      </c>
      <c r="Y272" s="78">
        <f>W272*T272</f>
        <v>0</v>
      </c>
      <c r="Z272" s="250"/>
      <c r="AA272" s="249">
        <f>U272</f>
        <v>97</v>
      </c>
      <c r="AB272" s="79">
        <f>0.75/K272</f>
        <v>1</v>
      </c>
      <c r="AC272" s="244" t="s">
        <v>1155</v>
      </c>
      <c r="AD272" s="80"/>
    </row>
    <row r="273" spans="1:30" ht="15.75" customHeight="1" x14ac:dyDescent="0.2">
      <c r="A273" s="62" t="s">
        <v>117</v>
      </c>
      <c r="B273" s="63" t="s">
        <v>118</v>
      </c>
      <c r="C273" s="64" t="s">
        <v>119</v>
      </c>
      <c r="D273" s="65" t="s">
        <v>303</v>
      </c>
      <c r="E273" s="66" t="s">
        <v>304</v>
      </c>
      <c r="F273" s="67" t="s">
        <v>305</v>
      </c>
      <c r="G273" s="68" t="s">
        <v>325</v>
      </c>
      <c r="H273" s="69" t="s">
        <v>326</v>
      </c>
      <c r="I273" s="66" t="s">
        <v>123</v>
      </c>
      <c r="J273" s="70">
        <v>2016</v>
      </c>
      <c r="K273" s="71">
        <v>0.75</v>
      </c>
      <c r="L273" s="72">
        <v>2</v>
      </c>
      <c r="M273" s="241" t="s">
        <v>344</v>
      </c>
      <c r="N273" s="242"/>
      <c r="O273" s="243"/>
      <c r="P273" s="244" t="s">
        <v>692</v>
      </c>
      <c r="Q273" s="245" t="s">
        <v>488</v>
      </c>
      <c r="R273" s="84" t="s">
        <v>509</v>
      </c>
      <c r="S273" s="73">
        <v>316.66666666666669</v>
      </c>
      <c r="T273" s="74">
        <v>380</v>
      </c>
      <c r="U273" s="75">
        <v>97</v>
      </c>
      <c r="V273" s="153">
        <f>T273/AA273*AB273</f>
        <v>3.9175257731958761</v>
      </c>
      <c r="W273" s="76"/>
      <c r="X273" s="77">
        <f>W273*S273</f>
        <v>0</v>
      </c>
      <c r="Y273" s="78">
        <f>W273*T273</f>
        <v>0</v>
      </c>
      <c r="Z273" s="250"/>
      <c r="AA273" s="249">
        <f>U273</f>
        <v>97</v>
      </c>
      <c r="AB273" s="79">
        <f>0.75/K273</f>
        <v>1</v>
      </c>
      <c r="AC273" s="244" t="s">
        <v>692</v>
      </c>
      <c r="AD273" s="80"/>
    </row>
    <row r="274" spans="1:30" ht="15.75" customHeight="1" x14ac:dyDescent="0.2">
      <c r="A274" s="62" t="s">
        <v>117</v>
      </c>
      <c r="B274" s="63" t="s">
        <v>118</v>
      </c>
      <c r="C274" s="64" t="s">
        <v>119</v>
      </c>
      <c r="D274" s="65" t="s">
        <v>162</v>
      </c>
      <c r="E274" s="66" t="s">
        <v>206</v>
      </c>
      <c r="F274" s="67" t="s">
        <v>225</v>
      </c>
      <c r="G274" s="68" t="s">
        <v>600</v>
      </c>
      <c r="H274" s="69" t="s">
        <v>601</v>
      </c>
      <c r="I274" s="66" t="s">
        <v>128</v>
      </c>
      <c r="J274" s="70">
        <v>2018</v>
      </c>
      <c r="K274" s="71">
        <v>0.75</v>
      </c>
      <c r="L274" s="72">
        <v>1</v>
      </c>
      <c r="M274" s="241" t="s">
        <v>344</v>
      </c>
      <c r="N274" s="242"/>
      <c r="O274" s="243"/>
      <c r="P274" s="244" t="s">
        <v>830</v>
      </c>
      <c r="Q274" s="245" t="s">
        <v>831</v>
      </c>
      <c r="R274" s="84" t="s">
        <v>509</v>
      </c>
      <c r="S274" s="73">
        <v>325</v>
      </c>
      <c r="T274" s="74">
        <v>390</v>
      </c>
      <c r="U274" s="75">
        <v>99</v>
      </c>
      <c r="V274" s="153">
        <f>T274/AA274*AB274</f>
        <v>3.9393939393939394</v>
      </c>
      <c r="W274" s="76"/>
      <c r="X274" s="77">
        <f>W274*S274</f>
        <v>0</v>
      </c>
      <c r="Y274" s="78">
        <f>W274*T274</f>
        <v>0</v>
      </c>
      <c r="Z274" s="250"/>
      <c r="AA274" s="249">
        <f>U274</f>
        <v>99</v>
      </c>
      <c r="AB274" s="79">
        <f>0.75/K274</f>
        <v>1</v>
      </c>
      <c r="AC274" s="244" t="s">
        <v>830</v>
      </c>
      <c r="AD274" s="80"/>
    </row>
    <row r="275" spans="1:30" ht="15.75" customHeight="1" x14ac:dyDescent="0.2">
      <c r="A275" s="62" t="s">
        <v>117</v>
      </c>
      <c r="B275" s="63" t="s">
        <v>118</v>
      </c>
      <c r="C275" s="64" t="s">
        <v>119</v>
      </c>
      <c r="D275" s="65" t="s">
        <v>303</v>
      </c>
      <c r="E275" s="66" t="s">
        <v>304</v>
      </c>
      <c r="F275" s="67"/>
      <c r="G275" s="68" t="s">
        <v>332</v>
      </c>
      <c r="H275" s="69" t="s">
        <v>687</v>
      </c>
      <c r="I275" s="66" t="s">
        <v>125</v>
      </c>
      <c r="J275" s="70">
        <v>2017</v>
      </c>
      <c r="K275" s="71">
        <v>0.75</v>
      </c>
      <c r="L275" s="72">
        <v>2</v>
      </c>
      <c r="M275" s="241" t="s">
        <v>344</v>
      </c>
      <c r="N275" s="242"/>
      <c r="O275" s="243"/>
      <c r="P275" s="244" t="s">
        <v>968</v>
      </c>
      <c r="Q275" s="245" t="s">
        <v>976</v>
      </c>
      <c r="R275" s="84" t="s">
        <v>509</v>
      </c>
      <c r="S275" s="73">
        <v>325</v>
      </c>
      <c r="T275" s="74">
        <v>390</v>
      </c>
      <c r="U275" s="75">
        <v>98</v>
      </c>
      <c r="V275" s="153">
        <f>T275/AA275*AB275</f>
        <v>3.9795918367346941</v>
      </c>
      <c r="W275" s="76"/>
      <c r="X275" s="77">
        <f>W275*S275</f>
        <v>0</v>
      </c>
      <c r="Y275" s="78">
        <f>W275*T275</f>
        <v>0</v>
      </c>
      <c r="Z275" s="250"/>
      <c r="AA275" s="249">
        <f>U275</f>
        <v>98</v>
      </c>
      <c r="AB275" s="79">
        <f>0.75/K275</f>
        <v>1</v>
      </c>
      <c r="AC275" s="244" t="s">
        <v>968</v>
      </c>
      <c r="AD275" s="80"/>
    </row>
    <row r="276" spans="1:30" ht="15.75" customHeight="1" x14ac:dyDescent="0.2">
      <c r="A276" s="62" t="s">
        <v>117</v>
      </c>
      <c r="B276" s="63" t="s">
        <v>131</v>
      </c>
      <c r="C276" s="64" t="s">
        <v>119</v>
      </c>
      <c r="D276" s="65" t="s">
        <v>257</v>
      </c>
      <c r="E276" s="66" t="s">
        <v>283</v>
      </c>
      <c r="F276" s="67"/>
      <c r="G276" s="68" t="s">
        <v>284</v>
      </c>
      <c r="H276" s="69" t="s">
        <v>662</v>
      </c>
      <c r="I276" s="66" t="s">
        <v>266</v>
      </c>
      <c r="J276" s="70">
        <v>2018</v>
      </c>
      <c r="K276" s="71">
        <v>0.75</v>
      </c>
      <c r="L276" s="72">
        <v>7</v>
      </c>
      <c r="M276" s="241" t="s">
        <v>344</v>
      </c>
      <c r="N276" s="242"/>
      <c r="O276" s="243"/>
      <c r="P276" s="244" t="s">
        <v>927</v>
      </c>
      <c r="Q276" s="245" t="s">
        <v>929</v>
      </c>
      <c r="R276" s="84" t="s">
        <v>509</v>
      </c>
      <c r="S276" s="73">
        <v>333.33333333333337</v>
      </c>
      <c r="T276" s="74">
        <v>400</v>
      </c>
      <c r="U276" s="75">
        <v>100</v>
      </c>
      <c r="V276" s="153">
        <f>T276/AA276*AB276</f>
        <v>4</v>
      </c>
      <c r="W276" s="76"/>
      <c r="X276" s="77">
        <f>W276*S276</f>
        <v>0</v>
      </c>
      <c r="Y276" s="78">
        <f>W276*T276</f>
        <v>0</v>
      </c>
      <c r="Z276" s="250"/>
      <c r="AA276" s="249">
        <f>U276</f>
        <v>100</v>
      </c>
      <c r="AB276" s="79">
        <f>0.75/K276</f>
        <v>1</v>
      </c>
      <c r="AC276" s="244" t="s">
        <v>927</v>
      </c>
      <c r="AD276" s="80"/>
    </row>
    <row r="277" spans="1:30" ht="15.75" customHeight="1" x14ac:dyDescent="0.2">
      <c r="A277" s="62" t="s">
        <v>117</v>
      </c>
      <c r="B277" s="63" t="s">
        <v>118</v>
      </c>
      <c r="C277" s="64" t="s">
        <v>119</v>
      </c>
      <c r="D277" s="65" t="s">
        <v>303</v>
      </c>
      <c r="E277" s="66" t="s">
        <v>304</v>
      </c>
      <c r="F277" s="67" t="s">
        <v>305</v>
      </c>
      <c r="G277" s="68" t="s">
        <v>327</v>
      </c>
      <c r="H277" s="69" t="s">
        <v>329</v>
      </c>
      <c r="I277" s="66" t="s">
        <v>126</v>
      </c>
      <c r="J277" s="70">
        <v>2018</v>
      </c>
      <c r="K277" s="71">
        <v>1.5</v>
      </c>
      <c r="L277" s="72">
        <v>1</v>
      </c>
      <c r="M277" s="241" t="s">
        <v>344</v>
      </c>
      <c r="N277" s="242"/>
      <c r="O277" s="243"/>
      <c r="P277" s="244" t="s">
        <v>418</v>
      </c>
      <c r="Q277" s="245" t="s">
        <v>492</v>
      </c>
      <c r="R277" s="84" t="s">
        <v>509</v>
      </c>
      <c r="S277" s="73">
        <v>666.66666666666674</v>
      </c>
      <c r="T277" s="74">
        <v>800</v>
      </c>
      <c r="U277" s="75">
        <v>100</v>
      </c>
      <c r="V277" s="153">
        <f>T277/AA277*AB277</f>
        <v>4</v>
      </c>
      <c r="W277" s="76"/>
      <c r="X277" s="77">
        <f>W277*S277</f>
        <v>0</v>
      </c>
      <c r="Y277" s="78">
        <f>W277*T277</f>
        <v>0</v>
      </c>
      <c r="Z277" s="250"/>
      <c r="AA277" s="249">
        <f>U277</f>
        <v>100</v>
      </c>
      <c r="AB277" s="79">
        <f>0.75/K277</f>
        <v>0.5</v>
      </c>
      <c r="AC277" s="244" t="s">
        <v>418</v>
      </c>
      <c r="AD277" s="80"/>
    </row>
    <row r="278" spans="1:30" ht="15.75" customHeight="1" x14ac:dyDescent="0.2">
      <c r="A278" s="62" t="s">
        <v>196</v>
      </c>
      <c r="B278" s="63" t="s">
        <v>578</v>
      </c>
      <c r="C278" s="64" t="s">
        <v>119</v>
      </c>
      <c r="D278" s="65" t="s">
        <v>162</v>
      </c>
      <c r="E278" s="66" t="s">
        <v>197</v>
      </c>
      <c r="F278" s="67"/>
      <c r="G278" s="68" t="s">
        <v>576</v>
      </c>
      <c r="H278" s="69" t="s">
        <v>577</v>
      </c>
      <c r="I278" s="66" t="s">
        <v>126</v>
      </c>
      <c r="J278" s="70">
        <v>2008</v>
      </c>
      <c r="K278" s="71">
        <v>0.75</v>
      </c>
      <c r="L278" s="72">
        <v>2</v>
      </c>
      <c r="M278" s="241" t="s">
        <v>344</v>
      </c>
      <c r="N278" s="242"/>
      <c r="O278" s="243"/>
      <c r="P278" s="244" t="s">
        <v>786</v>
      </c>
      <c r="Q278" s="245" t="s">
        <v>787</v>
      </c>
      <c r="R278" s="84" t="s">
        <v>508</v>
      </c>
      <c r="S278" s="73">
        <v>325</v>
      </c>
      <c r="T278" s="74">
        <v>390</v>
      </c>
      <c r="U278" s="75" t="s">
        <v>513</v>
      </c>
      <c r="V278" s="153">
        <f>T278/AA278*AB278</f>
        <v>4.0206185567010309</v>
      </c>
      <c r="W278" s="76"/>
      <c r="X278" s="77">
        <f>W278*S278</f>
        <v>0</v>
      </c>
      <c r="Y278" s="78">
        <f>W278*T278</f>
        <v>0</v>
      </c>
      <c r="Z278" s="250"/>
      <c r="AA278" s="249" t="s">
        <v>1224</v>
      </c>
      <c r="AB278" s="79">
        <f>0.75/K278</f>
        <v>1</v>
      </c>
      <c r="AC278" s="244" t="s">
        <v>786</v>
      </c>
      <c r="AD278" s="80"/>
    </row>
    <row r="279" spans="1:30" ht="15.75" customHeight="1" x14ac:dyDescent="0.2">
      <c r="A279" s="62" t="s">
        <v>117</v>
      </c>
      <c r="B279" s="63" t="s">
        <v>118</v>
      </c>
      <c r="C279" s="64" t="s">
        <v>119</v>
      </c>
      <c r="D279" s="65" t="s">
        <v>303</v>
      </c>
      <c r="E279" s="66" t="s">
        <v>304</v>
      </c>
      <c r="F279" s="67"/>
      <c r="G279" s="68" t="s">
        <v>332</v>
      </c>
      <c r="H279" s="69" t="s">
        <v>334</v>
      </c>
      <c r="I279" s="66" t="s">
        <v>128</v>
      </c>
      <c r="J279" s="70">
        <v>2020</v>
      </c>
      <c r="K279" s="71">
        <v>0.75</v>
      </c>
      <c r="L279" s="72">
        <v>24</v>
      </c>
      <c r="M279" s="241" t="s">
        <v>344</v>
      </c>
      <c r="N279" s="242"/>
      <c r="O279" s="243"/>
      <c r="P279" s="244" t="s">
        <v>448</v>
      </c>
      <c r="Q279" s="245" t="s">
        <v>496</v>
      </c>
      <c r="R279" s="84" t="s">
        <v>509</v>
      </c>
      <c r="S279" s="73">
        <v>333.33333333333337</v>
      </c>
      <c r="T279" s="74">
        <v>400</v>
      </c>
      <c r="U279" s="75">
        <v>99</v>
      </c>
      <c r="V279" s="153">
        <f>T279/AA279*AB279</f>
        <v>4.0404040404040407</v>
      </c>
      <c r="W279" s="76"/>
      <c r="X279" s="77">
        <f>W279*S279</f>
        <v>0</v>
      </c>
      <c r="Y279" s="78">
        <f>W279*T279</f>
        <v>0</v>
      </c>
      <c r="Z279" s="250"/>
      <c r="AA279" s="249">
        <f>U279</f>
        <v>99</v>
      </c>
      <c r="AB279" s="79">
        <f>0.75/K279</f>
        <v>1</v>
      </c>
      <c r="AC279" s="244" t="s">
        <v>448</v>
      </c>
      <c r="AD279" s="80"/>
    </row>
    <row r="280" spans="1:30" ht="15.75" customHeight="1" x14ac:dyDescent="0.2">
      <c r="A280" s="62" t="s">
        <v>117</v>
      </c>
      <c r="B280" s="63" t="s">
        <v>131</v>
      </c>
      <c r="C280" s="64" t="s">
        <v>119</v>
      </c>
      <c r="D280" s="65" t="s">
        <v>129</v>
      </c>
      <c r="E280" s="66" t="s">
        <v>154</v>
      </c>
      <c r="F280" s="67"/>
      <c r="G280" s="68" t="s">
        <v>155</v>
      </c>
      <c r="H280" s="69" t="s">
        <v>157</v>
      </c>
      <c r="I280" s="66" t="s">
        <v>136</v>
      </c>
      <c r="J280" s="70">
        <v>2016</v>
      </c>
      <c r="K280" s="71">
        <v>0.75</v>
      </c>
      <c r="L280" s="72">
        <v>1</v>
      </c>
      <c r="M280" s="241" t="s">
        <v>344</v>
      </c>
      <c r="N280" s="242"/>
      <c r="O280" s="243"/>
      <c r="P280" s="244" t="s">
        <v>735</v>
      </c>
      <c r="Q280" s="245" t="s">
        <v>736</v>
      </c>
      <c r="R280" s="84" t="s">
        <v>508</v>
      </c>
      <c r="S280" s="73">
        <v>325</v>
      </c>
      <c r="T280" s="74">
        <v>390</v>
      </c>
      <c r="U280" s="75">
        <v>95</v>
      </c>
      <c r="V280" s="153">
        <f>T280/AA280*AB280</f>
        <v>4.1052631578947372</v>
      </c>
      <c r="W280" s="76"/>
      <c r="X280" s="77">
        <f>W280*S280</f>
        <v>0</v>
      </c>
      <c r="Y280" s="78">
        <f>W280*T280</f>
        <v>0</v>
      </c>
      <c r="Z280" s="250"/>
      <c r="AA280" s="249">
        <f>U280</f>
        <v>95</v>
      </c>
      <c r="AB280" s="79">
        <f>0.75/K280</f>
        <v>1</v>
      </c>
      <c r="AC280" s="244" t="s">
        <v>735</v>
      </c>
      <c r="AD280" s="80"/>
    </row>
    <row r="281" spans="1:30" ht="15.75" customHeight="1" x14ac:dyDescent="0.2">
      <c r="A281" s="62" t="s">
        <v>196</v>
      </c>
      <c r="B281" s="63" t="s">
        <v>131</v>
      </c>
      <c r="C281" s="64" t="s">
        <v>119</v>
      </c>
      <c r="D281" s="65" t="s">
        <v>162</v>
      </c>
      <c r="E281" s="66" t="s">
        <v>197</v>
      </c>
      <c r="F281" s="67"/>
      <c r="G281" s="68" t="s">
        <v>198</v>
      </c>
      <c r="H281" s="69" t="s">
        <v>199</v>
      </c>
      <c r="I281" s="66" t="s">
        <v>575</v>
      </c>
      <c r="J281" s="70">
        <v>2016</v>
      </c>
      <c r="K281" s="71">
        <v>0.75</v>
      </c>
      <c r="L281" s="72">
        <v>1</v>
      </c>
      <c r="M281" s="241" t="s">
        <v>344</v>
      </c>
      <c r="N281" s="242"/>
      <c r="O281" s="243"/>
      <c r="P281" s="244" t="s">
        <v>416</v>
      </c>
      <c r="Q281" s="245" t="s">
        <v>783</v>
      </c>
      <c r="R281" s="84" t="s">
        <v>509</v>
      </c>
      <c r="S281" s="73">
        <v>325</v>
      </c>
      <c r="T281" s="74">
        <v>390</v>
      </c>
      <c r="U281" s="75">
        <v>95</v>
      </c>
      <c r="V281" s="153">
        <f>T281/AA281*AB281</f>
        <v>4.1052631578947372</v>
      </c>
      <c r="W281" s="76"/>
      <c r="X281" s="77">
        <f>W281*S281</f>
        <v>0</v>
      </c>
      <c r="Y281" s="78">
        <f>W281*T281</f>
        <v>0</v>
      </c>
      <c r="Z281" s="250"/>
      <c r="AA281" s="249">
        <f>U281</f>
        <v>95</v>
      </c>
      <c r="AB281" s="79">
        <f>0.75/K281</f>
        <v>1</v>
      </c>
      <c r="AC281" s="244" t="s">
        <v>416</v>
      </c>
      <c r="AD281" s="80"/>
    </row>
    <row r="282" spans="1:30" ht="15.75" customHeight="1" x14ac:dyDescent="0.2">
      <c r="A282" s="62" t="s">
        <v>117</v>
      </c>
      <c r="B282" s="63" t="s">
        <v>118</v>
      </c>
      <c r="C282" s="64" t="s">
        <v>119</v>
      </c>
      <c r="D282" s="65" t="s">
        <v>229</v>
      </c>
      <c r="E282" s="66" t="s">
        <v>230</v>
      </c>
      <c r="F282" s="67"/>
      <c r="G282" s="68" t="s">
        <v>636</v>
      </c>
      <c r="H282" s="69" t="s">
        <v>637</v>
      </c>
      <c r="I282" s="66" t="s">
        <v>233</v>
      </c>
      <c r="J282" s="70">
        <v>2006</v>
      </c>
      <c r="K282" s="71">
        <v>0.75</v>
      </c>
      <c r="L282" s="72">
        <v>1</v>
      </c>
      <c r="M282" s="241">
        <v>-1</v>
      </c>
      <c r="N282" s="242"/>
      <c r="O282" s="243" t="s">
        <v>689</v>
      </c>
      <c r="P282" s="244" t="s">
        <v>453</v>
      </c>
      <c r="Q282" s="245" t="s">
        <v>867</v>
      </c>
      <c r="R282" s="84" t="s">
        <v>508</v>
      </c>
      <c r="S282" s="73">
        <v>333.33333333333337</v>
      </c>
      <c r="T282" s="74">
        <v>400</v>
      </c>
      <c r="U282" s="75">
        <v>97</v>
      </c>
      <c r="V282" s="153">
        <f>T282/AA282*AB282</f>
        <v>4.1237113402061851</v>
      </c>
      <c r="W282" s="76"/>
      <c r="X282" s="77">
        <f>W282*S282</f>
        <v>0</v>
      </c>
      <c r="Y282" s="78">
        <f>W282*T282</f>
        <v>0</v>
      </c>
      <c r="Z282" s="250"/>
      <c r="AA282" s="249">
        <f>U282</f>
        <v>97</v>
      </c>
      <c r="AB282" s="79">
        <f>0.75/K282</f>
        <v>1</v>
      </c>
      <c r="AC282" s="244" t="s">
        <v>453</v>
      </c>
      <c r="AD282" s="80"/>
    </row>
    <row r="283" spans="1:30" ht="15.75" customHeight="1" x14ac:dyDescent="0.2">
      <c r="A283" s="62" t="s">
        <v>117</v>
      </c>
      <c r="B283" s="63" t="s">
        <v>118</v>
      </c>
      <c r="C283" s="64" t="s">
        <v>119</v>
      </c>
      <c r="D283" s="65" t="s">
        <v>303</v>
      </c>
      <c r="E283" s="66" t="s">
        <v>304</v>
      </c>
      <c r="F283" s="67"/>
      <c r="G283" s="68" t="s">
        <v>332</v>
      </c>
      <c r="H283" s="69" t="s">
        <v>333</v>
      </c>
      <c r="I283" s="66" t="s">
        <v>125</v>
      </c>
      <c r="J283" s="70">
        <v>2020</v>
      </c>
      <c r="K283" s="71">
        <v>0.75</v>
      </c>
      <c r="L283" s="72">
        <v>24</v>
      </c>
      <c r="M283" s="241" t="s">
        <v>344</v>
      </c>
      <c r="N283" s="242"/>
      <c r="O283" s="243"/>
      <c r="P283" s="244" t="s">
        <v>448</v>
      </c>
      <c r="Q283" s="245" t="s">
        <v>495</v>
      </c>
      <c r="R283" s="84" t="s">
        <v>509</v>
      </c>
      <c r="S283" s="73">
        <v>333.33333333333337</v>
      </c>
      <c r="T283" s="74">
        <v>400</v>
      </c>
      <c r="U283" s="75">
        <v>97</v>
      </c>
      <c r="V283" s="153">
        <f>T283/AA283*AB283</f>
        <v>4.1237113402061851</v>
      </c>
      <c r="W283" s="76"/>
      <c r="X283" s="77">
        <f>W283*S283</f>
        <v>0</v>
      </c>
      <c r="Y283" s="78">
        <f>W283*T283</f>
        <v>0</v>
      </c>
      <c r="Z283" s="250"/>
      <c r="AA283" s="249">
        <f>U283</f>
        <v>97</v>
      </c>
      <c r="AB283" s="79">
        <f>0.75/K283</f>
        <v>1</v>
      </c>
      <c r="AC283" s="244" t="s">
        <v>448</v>
      </c>
      <c r="AD283" s="80"/>
    </row>
    <row r="284" spans="1:30" ht="15.75" customHeight="1" x14ac:dyDescent="0.2">
      <c r="A284" s="62" t="s">
        <v>117</v>
      </c>
      <c r="B284" s="63" t="s">
        <v>131</v>
      </c>
      <c r="C284" s="64" t="s">
        <v>119</v>
      </c>
      <c r="D284" s="65" t="s">
        <v>129</v>
      </c>
      <c r="E284" s="66" t="s">
        <v>154</v>
      </c>
      <c r="F284" s="67"/>
      <c r="G284" s="68" t="s">
        <v>155</v>
      </c>
      <c r="H284" s="69" t="s">
        <v>157</v>
      </c>
      <c r="I284" s="66" t="s">
        <v>136</v>
      </c>
      <c r="J284" s="70">
        <v>2017</v>
      </c>
      <c r="K284" s="71">
        <v>0.75</v>
      </c>
      <c r="L284" s="72">
        <v>1</v>
      </c>
      <c r="M284" s="241" t="s">
        <v>344</v>
      </c>
      <c r="N284" s="242"/>
      <c r="O284" s="243"/>
      <c r="P284" s="244" t="s">
        <v>737</v>
      </c>
      <c r="Q284" s="245" t="s">
        <v>376</v>
      </c>
      <c r="R284" s="84" t="s">
        <v>509</v>
      </c>
      <c r="S284" s="73">
        <v>333.33333333333337</v>
      </c>
      <c r="T284" s="74">
        <v>400</v>
      </c>
      <c r="U284" s="75">
        <v>96</v>
      </c>
      <c r="V284" s="153">
        <f>T284/AA284*AB284</f>
        <v>4.166666666666667</v>
      </c>
      <c r="W284" s="76"/>
      <c r="X284" s="77">
        <f>W284*S284</f>
        <v>0</v>
      </c>
      <c r="Y284" s="78">
        <f>W284*T284</f>
        <v>0</v>
      </c>
      <c r="Z284" s="250"/>
      <c r="AA284" s="249">
        <f>U284</f>
        <v>96</v>
      </c>
      <c r="AB284" s="79">
        <f>0.75/K284</f>
        <v>1</v>
      </c>
      <c r="AC284" s="244" t="s">
        <v>737</v>
      </c>
      <c r="AD284" s="80"/>
    </row>
    <row r="285" spans="1:30" ht="15.75" customHeight="1" x14ac:dyDescent="0.2">
      <c r="A285" s="62" t="s">
        <v>117</v>
      </c>
      <c r="B285" s="63" t="s">
        <v>118</v>
      </c>
      <c r="C285" s="64" t="s">
        <v>119</v>
      </c>
      <c r="D285" s="65" t="s">
        <v>162</v>
      </c>
      <c r="E285" s="66" t="s">
        <v>206</v>
      </c>
      <c r="F285" s="67" t="s">
        <v>225</v>
      </c>
      <c r="G285" s="68" t="s">
        <v>600</v>
      </c>
      <c r="H285" s="69" t="s">
        <v>601</v>
      </c>
      <c r="I285" s="66" t="s">
        <v>128</v>
      </c>
      <c r="J285" s="70">
        <v>2012</v>
      </c>
      <c r="K285" s="71">
        <v>0.75</v>
      </c>
      <c r="L285" s="72">
        <v>1</v>
      </c>
      <c r="M285" s="241" t="s">
        <v>344</v>
      </c>
      <c r="N285" s="242"/>
      <c r="O285" s="243"/>
      <c r="P285" s="244" t="s">
        <v>467</v>
      </c>
      <c r="Q285" s="245" t="s">
        <v>828</v>
      </c>
      <c r="R285" s="84" t="s">
        <v>509</v>
      </c>
      <c r="S285" s="73">
        <v>333.33333333333337</v>
      </c>
      <c r="T285" s="74">
        <v>400</v>
      </c>
      <c r="U285" s="75">
        <v>96</v>
      </c>
      <c r="V285" s="153">
        <f>T285/AA285*AB285</f>
        <v>4.166666666666667</v>
      </c>
      <c r="W285" s="76"/>
      <c r="X285" s="77">
        <f>W285*S285</f>
        <v>0</v>
      </c>
      <c r="Y285" s="78">
        <f>W285*T285</f>
        <v>0</v>
      </c>
      <c r="Z285" s="250"/>
      <c r="AA285" s="249">
        <f>U285</f>
        <v>96</v>
      </c>
      <c r="AB285" s="79">
        <f>0.75/K285</f>
        <v>1</v>
      </c>
      <c r="AC285" s="244" t="s">
        <v>467</v>
      </c>
      <c r="AD285" s="80"/>
    </row>
    <row r="286" spans="1:30" ht="15.75" customHeight="1" x14ac:dyDescent="0.2">
      <c r="A286" s="62" t="s">
        <v>117</v>
      </c>
      <c r="B286" s="63" t="s">
        <v>118</v>
      </c>
      <c r="C286" s="64" t="s">
        <v>119</v>
      </c>
      <c r="D286" s="65" t="s">
        <v>120</v>
      </c>
      <c r="E286" s="66"/>
      <c r="F286" s="67"/>
      <c r="G286" s="68" t="s">
        <v>121</v>
      </c>
      <c r="H286" s="69" t="s">
        <v>122</v>
      </c>
      <c r="I286" s="66" t="s">
        <v>123</v>
      </c>
      <c r="J286" s="70">
        <v>2010</v>
      </c>
      <c r="K286" s="71">
        <v>0.75</v>
      </c>
      <c r="L286" s="72">
        <v>1</v>
      </c>
      <c r="M286" s="241" t="s">
        <v>343</v>
      </c>
      <c r="N286" s="242"/>
      <c r="O286" s="243"/>
      <c r="P286" s="244" t="s">
        <v>699</v>
      </c>
      <c r="Q286" s="245" t="s">
        <v>700</v>
      </c>
      <c r="R286" s="84" t="s">
        <v>508</v>
      </c>
      <c r="S286" s="73">
        <v>333.33333333333337</v>
      </c>
      <c r="T286" s="74">
        <v>400</v>
      </c>
      <c r="U286" s="75" t="s">
        <v>510</v>
      </c>
      <c r="V286" s="153">
        <f>T286/AA286*AB286</f>
        <v>4.2105263157894735</v>
      </c>
      <c r="W286" s="76"/>
      <c r="X286" s="77">
        <f>W286*S286</f>
        <v>0</v>
      </c>
      <c r="Y286" s="78">
        <f>W286*T286</f>
        <v>0</v>
      </c>
      <c r="Z286" s="250"/>
      <c r="AA286" s="249" t="s">
        <v>1221</v>
      </c>
      <c r="AB286" s="79">
        <f>0.75/K286</f>
        <v>1</v>
      </c>
      <c r="AC286" s="244" t="s">
        <v>699</v>
      </c>
      <c r="AD286" s="80"/>
    </row>
    <row r="287" spans="1:30" ht="15.75" customHeight="1" x14ac:dyDescent="0.2">
      <c r="A287" s="62" t="s">
        <v>117</v>
      </c>
      <c r="B287" s="63" t="s">
        <v>118</v>
      </c>
      <c r="C287" s="64" t="s">
        <v>119</v>
      </c>
      <c r="D287" s="65" t="s">
        <v>303</v>
      </c>
      <c r="E287" s="66" t="s">
        <v>304</v>
      </c>
      <c r="F287" s="67" t="s">
        <v>305</v>
      </c>
      <c r="G287" s="68" t="s">
        <v>306</v>
      </c>
      <c r="H287" s="69" t="s">
        <v>307</v>
      </c>
      <c r="I287" s="66" t="s">
        <v>123</v>
      </c>
      <c r="J287" s="70">
        <v>1994</v>
      </c>
      <c r="K287" s="71">
        <v>0.75</v>
      </c>
      <c r="L287" s="72">
        <v>3</v>
      </c>
      <c r="M287" s="241" t="s">
        <v>344</v>
      </c>
      <c r="N287" s="242"/>
      <c r="O287" s="243"/>
      <c r="P287" s="244" t="s">
        <v>951</v>
      </c>
      <c r="Q287" s="245" t="s">
        <v>468</v>
      </c>
      <c r="R287" s="84" t="s">
        <v>509</v>
      </c>
      <c r="S287" s="73">
        <v>333.33333333333337</v>
      </c>
      <c r="T287" s="74">
        <v>400</v>
      </c>
      <c r="U287" s="75">
        <v>95</v>
      </c>
      <c r="V287" s="153">
        <f>T287/AA287*AB287</f>
        <v>4.2105263157894735</v>
      </c>
      <c r="W287" s="76"/>
      <c r="X287" s="77">
        <f>W287*S287</f>
        <v>0</v>
      </c>
      <c r="Y287" s="78">
        <f>W287*T287</f>
        <v>0</v>
      </c>
      <c r="Z287" s="250"/>
      <c r="AA287" s="249">
        <f>U287</f>
        <v>95</v>
      </c>
      <c r="AB287" s="79">
        <f>0.75/K287</f>
        <v>1</v>
      </c>
      <c r="AC287" s="244" t="s">
        <v>951</v>
      </c>
      <c r="AD287" s="80"/>
    </row>
    <row r="288" spans="1:30" ht="15.75" customHeight="1" x14ac:dyDescent="0.2">
      <c r="A288" s="62" t="s">
        <v>117</v>
      </c>
      <c r="B288" s="63" t="s">
        <v>118</v>
      </c>
      <c r="C288" s="64" t="s">
        <v>119</v>
      </c>
      <c r="D288" s="65" t="s">
        <v>162</v>
      </c>
      <c r="E288" s="66" t="s">
        <v>42</v>
      </c>
      <c r="F288" s="67" t="s">
        <v>177</v>
      </c>
      <c r="G288" s="68" t="s">
        <v>1009</v>
      </c>
      <c r="H288" s="69" t="s">
        <v>1010</v>
      </c>
      <c r="I288" s="66" t="s">
        <v>126</v>
      </c>
      <c r="J288" s="70">
        <v>1986</v>
      </c>
      <c r="K288" s="71">
        <v>0.75</v>
      </c>
      <c r="L288" s="72">
        <v>6</v>
      </c>
      <c r="M288" s="241" t="s">
        <v>348</v>
      </c>
      <c r="N288" s="242"/>
      <c r="O288" s="243" t="s">
        <v>347</v>
      </c>
      <c r="P288" s="244" t="s">
        <v>1117</v>
      </c>
      <c r="Q288" s="245" t="s">
        <v>1118</v>
      </c>
      <c r="R288" s="84" t="s">
        <v>508</v>
      </c>
      <c r="S288" s="73">
        <v>350</v>
      </c>
      <c r="T288" s="74">
        <v>420</v>
      </c>
      <c r="U288" s="75">
        <v>98</v>
      </c>
      <c r="V288" s="153">
        <f>T288/AA288*AB288</f>
        <v>4.2857142857142856</v>
      </c>
      <c r="W288" s="76"/>
      <c r="X288" s="77">
        <f>W288*S288</f>
        <v>0</v>
      </c>
      <c r="Y288" s="78">
        <f>W288*T288</f>
        <v>0</v>
      </c>
      <c r="Z288" s="250"/>
      <c r="AA288" s="249">
        <f>U288</f>
        <v>98</v>
      </c>
      <c r="AB288" s="79">
        <f>0.75/K288</f>
        <v>1</v>
      </c>
      <c r="AC288" s="244" t="s">
        <v>1117</v>
      </c>
      <c r="AD288" s="80"/>
    </row>
    <row r="289" spans="1:30" ht="15.75" customHeight="1" x14ac:dyDescent="0.2">
      <c r="A289" s="62" t="s">
        <v>117</v>
      </c>
      <c r="B289" s="63" t="s">
        <v>118</v>
      </c>
      <c r="C289" s="64" t="s">
        <v>119</v>
      </c>
      <c r="D289" s="65" t="s">
        <v>303</v>
      </c>
      <c r="E289" s="66" t="s">
        <v>304</v>
      </c>
      <c r="F289" s="67"/>
      <c r="G289" s="68" t="s">
        <v>332</v>
      </c>
      <c r="H289" s="69" t="s">
        <v>686</v>
      </c>
      <c r="I289" s="66" t="s">
        <v>128</v>
      </c>
      <c r="J289" s="70">
        <v>2019</v>
      </c>
      <c r="K289" s="71">
        <v>0.75</v>
      </c>
      <c r="L289" s="72">
        <v>6</v>
      </c>
      <c r="M289" s="241" t="s">
        <v>344</v>
      </c>
      <c r="N289" s="242"/>
      <c r="O289" s="243"/>
      <c r="P289" s="244" t="s">
        <v>973</v>
      </c>
      <c r="Q289" s="245" t="s">
        <v>974</v>
      </c>
      <c r="R289" s="84" t="s">
        <v>509</v>
      </c>
      <c r="S289" s="73">
        <v>350</v>
      </c>
      <c r="T289" s="74">
        <v>420</v>
      </c>
      <c r="U289" s="75" t="s">
        <v>511</v>
      </c>
      <c r="V289" s="153">
        <f>T289/AA289*AB289</f>
        <v>4.2857142857142856</v>
      </c>
      <c r="W289" s="76"/>
      <c r="X289" s="77">
        <f>W289*S289</f>
        <v>0</v>
      </c>
      <c r="Y289" s="78">
        <f>W289*T289</f>
        <v>0</v>
      </c>
      <c r="Z289" s="250"/>
      <c r="AA289" s="249" t="s">
        <v>1222</v>
      </c>
      <c r="AB289" s="79">
        <f>0.75/K289</f>
        <v>1</v>
      </c>
      <c r="AC289" s="244" t="s">
        <v>973</v>
      </c>
      <c r="AD289" s="80"/>
    </row>
    <row r="290" spans="1:30" ht="15.75" customHeight="1" x14ac:dyDescent="0.2">
      <c r="A290" s="62" t="s">
        <v>117</v>
      </c>
      <c r="B290" s="63" t="s">
        <v>131</v>
      </c>
      <c r="C290" s="64" t="s">
        <v>132</v>
      </c>
      <c r="D290" s="65" t="s">
        <v>129</v>
      </c>
      <c r="E290" s="66" t="s">
        <v>159</v>
      </c>
      <c r="F290" s="67"/>
      <c r="G290" s="68" t="s">
        <v>160</v>
      </c>
      <c r="H290" s="69" t="s">
        <v>161</v>
      </c>
      <c r="I290" s="66" t="s">
        <v>136</v>
      </c>
      <c r="J290" s="70">
        <v>2011</v>
      </c>
      <c r="K290" s="71">
        <v>0.75</v>
      </c>
      <c r="L290" s="72">
        <v>3</v>
      </c>
      <c r="M290" s="241" t="s">
        <v>344</v>
      </c>
      <c r="N290" s="242"/>
      <c r="O290" s="243"/>
      <c r="P290" s="244" t="s">
        <v>380</v>
      </c>
      <c r="Q290" s="245" t="s">
        <v>381</v>
      </c>
      <c r="R290" s="84" t="s">
        <v>509</v>
      </c>
      <c r="S290" s="73">
        <v>350</v>
      </c>
      <c r="T290" s="74">
        <v>420</v>
      </c>
      <c r="U290" s="75">
        <v>96</v>
      </c>
      <c r="V290" s="153">
        <f>T290/AA290*AB290</f>
        <v>4.375</v>
      </c>
      <c r="W290" s="76"/>
      <c r="X290" s="77">
        <f>W290*S290</f>
        <v>0</v>
      </c>
      <c r="Y290" s="78">
        <f>W290*T290</f>
        <v>0</v>
      </c>
      <c r="Z290" s="250"/>
      <c r="AA290" s="249">
        <f>U290</f>
        <v>96</v>
      </c>
      <c r="AB290" s="79">
        <f>0.75/K290</f>
        <v>1</v>
      </c>
      <c r="AC290" s="244" t="s">
        <v>380</v>
      </c>
      <c r="AD290" s="80"/>
    </row>
    <row r="291" spans="1:30" ht="15.75" customHeight="1" x14ac:dyDescent="0.2">
      <c r="A291" s="62" t="s">
        <v>117</v>
      </c>
      <c r="B291" s="63" t="s">
        <v>118</v>
      </c>
      <c r="C291" s="64" t="s">
        <v>119</v>
      </c>
      <c r="D291" s="65" t="s">
        <v>229</v>
      </c>
      <c r="E291" s="66" t="s">
        <v>240</v>
      </c>
      <c r="F291" s="67"/>
      <c r="G291" s="68" t="s">
        <v>245</v>
      </c>
      <c r="H291" s="69" t="s">
        <v>246</v>
      </c>
      <c r="I291" s="66" t="s">
        <v>126</v>
      </c>
      <c r="J291" s="70">
        <v>2017</v>
      </c>
      <c r="K291" s="71">
        <v>0.75</v>
      </c>
      <c r="L291" s="72">
        <v>24</v>
      </c>
      <c r="M291" s="241" t="s">
        <v>344</v>
      </c>
      <c r="N291" s="242"/>
      <c r="O291" s="243"/>
      <c r="P291" s="244" t="s">
        <v>815</v>
      </c>
      <c r="Q291" s="245" t="s">
        <v>879</v>
      </c>
      <c r="R291" s="84" t="s">
        <v>509</v>
      </c>
      <c r="S291" s="73">
        <v>350</v>
      </c>
      <c r="T291" s="74">
        <v>420</v>
      </c>
      <c r="U291" s="75">
        <v>96</v>
      </c>
      <c r="V291" s="153">
        <f>T291/AA291*AB291</f>
        <v>4.375</v>
      </c>
      <c r="W291" s="76"/>
      <c r="X291" s="77">
        <f>W291*S291</f>
        <v>0</v>
      </c>
      <c r="Y291" s="78">
        <f>W291*T291</f>
        <v>0</v>
      </c>
      <c r="Z291" s="250"/>
      <c r="AA291" s="249">
        <f>U291</f>
        <v>96</v>
      </c>
      <c r="AB291" s="79">
        <f>0.75/K291</f>
        <v>1</v>
      </c>
      <c r="AC291" s="244" t="s">
        <v>815</v>
      </c>
      <c r="AD291" s="80"/>
    </row>
    <row r="292" spans="1:30" ht="15.75" customHeight="1" x14ac:dyDescent="0.2">
      <c r="A292" s="62" t="s">
        <v>117</v>
      </c>
      <c r="B292" s="63" t="s">
        <v>118</v>
      </c>
      <c r="C292" s="64" t="s">
        <v>119</v>
      </c>
      <c r="D292" s="65" t="s">
        <v>229</v>
      </c>
      <c r="E292" s="66" t="s">
        <v>240</v>
      </c>
      <c r="F292" s="67"/>
      <c r="G292" s="68" t="s">
        <v>253</v>
      </c>
      <c r="H292" s="69" t="s">
        <v>254</v>
      </c>
      <c r="I292" s="66" t="s">
        <v>126</v>
      </c>
      <c r="J292" s="70">
        <v>2006</v>
      </c>
      <c r="K292" s="71">
        <v>0.75</v>
      </c>
      <c r="L292" s="72">
        <v>11</v>
      </c>
      <c r="M292" s="241" t="s">
        <v>344</v>
      </c>
      <c r="N292" s="242"/>
      <c r="O292" s="243"/>
      <c r="P292" s="244" t="s">
        <v>371</v>
      </c>
      <c r="Q292" s="245" t="s">
        <v>882</v>
      </c>
      <c r="R292" s="84" t="s">
        <v>509</v>
      </c>
      <c r="S292" s="73">
        <v>350</v>
      </c>
      <c r="T292" s="74">
        <v>420</v>
      </c>
      <c r="U292" s="75">
        <v>96</v>
      </c>
      <c r="V292" s="153">
        <f>T292/AA292*AB292</f>
        <v>4.375</v>
      </c>
      <c r="W292" s="76"/>
      <c r="X292" s="77">
        <f>W292*S292</f>
        <v>0</v>
      </c>
      <c r="Y292" s="78">
        <f>W292*T292</f>
        <v>0</v>
      </c>
      <c r="Z292" s="250"/>
      <c r="AA292" s="249">
        <f>U292</f>
        <v>96</v>
      </c>
      <c r="AB292" s="79">
        <f>0.75/K292</f>
        <v>1</v>
      </c>
      <c r="AC292" s="244" t="s">
        <v>371</v>
      </c>
      <c r="AD292" s="80"/>
    </row>
    <row r="293" spans="1:30" ht="15.75" customHeight="1" x14ac:dyDescent="0.2">
      <c r="A293" s="62" t="s">
        <v>117</v>
      </c>
      <c r="B293" s="63" t="s">
        <v>131</v>
      </c>
      <c r="C293" s="64" t="s">
        <v>132</v>
      </c>
      <c r="D293" s="65" t="s">
        <v>162</v>
      </c>
      <c r="E293" s="66" t="s">
        <v>42</v>
      </c>
      <c r="F293" s="67" t="s">
        <v>178</v>
      </c>
      <c r="G293" s="68" t="s">
        <v>179</v>
      </c>
      <c r="H293" s="69" t="s">
        <v>180</v>
      </c>
      <c r="I293" s="66" t="s">
        <v>126</v>
      </c>
      <c r="J293" s="70">
        <v>2015</v>
      </c>
      <c r="K293" s="71">
        <v>0.75</v>
      </c>
      <c r="L293" s="72">
        <v>16</v>
      </c>
      <c r="M293" s="241" t="s">
        <v>344</v>
      </c>
      <c r="N293" s="242"/>
      <c r="O293" s="243"/>
      <c r="P293" s="244" t="s">
        <v>396</v>
      </c>
      <c r="Q293" s="245" t="s">
        <v>769</v>
      </c>
      <c r="R293" s="84" t="s">
        <v>509</v>
      </c>
      <c r="S293" s="73">
        <v>366.66666666666669</v>
      </c>
      <c r="T293" s="74">
        <v>440</v>
      </c>
      <c r="U293" s="75">
        <v>100</v>
      </c>
      <c r="V293" s="153">
        <f>T293/AA293*AB293</f>
        <v>4.4000000000000004</v>
      </c>
      <c r="W293" s="76"/>
      <c r="X293" s="77">
        <f>W293*S293</f>
        <v>0</v>
      </c>
      <c r="Y293" s="78">
        <f>W293*T293</f>
        <v>0</v>
      </c>
      <c r="Z293" s="250"/>
      <c r="AA293" s="249">
        <f>U293</f>
        <v>100</v>
      </c>
      <c r="AB293" s="79">
        <f>0.75/K293</f>
        <v>1</v>
      </c>
      <c r="AC293" s="244" t="s">
        <v>396</v>
      </c>
      <c r="AD293" s="80"/>
    </row>
    <row r="294" spans="1:30" ht="15.75" customHeight="1" x14ac:dyDescent="0.2">
      <c r="A294" s="62" t="s">
        <v>117</v>
      </c>
      <c r="B294" s="63" t="s">
        <v>118</v>
      </c>
      <c r="C294" s="64" t="s">
        <v>119</v>
      </c>
      <c r="D294" s="65" t="s">
        <v>303</v>
      </c>
      <c r="E294" s="66" t="s">
        <v>304</v>
      </c>
      <c r="F294" s="67" t="s">
        <v>305</v>
      </c>
      <c r="G294" s="68" t="s">
        <v>314</v>
      </c>
      <c r="H294" s="69" t="s">
        <v>315</v>
      </c>
      <c r="I294" s="66" t="s">
        <v>123</v>
      </c>
      <c r="J294" s="70">
        <v>1986</v>
      </c>
      <c r="K294" s="71">
        <v>0.75</v>
      </c>
      <c r="L294" s="72">
        <v>1</v>
      </c>
      <c r="M294" s="241" t="s">
        <v>344</v>
      </c>
      <c r="N294" s="242"/>
      <c r="O294" s="243"/>
      <c r="P294" s="244" t="s">
        <v>384</v>
      </c>
      <c r="Q294" s="245" t="s">
        <v>1215</v>
      </c>
      <c r="R294" s="84" t="s">
        <v>509</v>
      </c>
      <c r="S294" s="73">
        <v>350</v>
      </c>
      <c r="T294" s="74">
        <v>420</v>
      </c>
      <c r="U294" s="75">
        <v>95</v>
      </c>
      <c r="V294" s="153">
        <f>T294/AA294*AB294</f>
        <v>4.4210526315789478</v>
      </c>
      <c r="W294" s="76"/>
      <c r="X294" s="77">
        <f>W294*S294</f>
        <v>0</v>
      </c>
      <c r="Y294" s="78">
        <f>W294*T294</f>
        <v>0</v>
      </c>
      <c r="Z294" s="250"/>
      <c r="AA294" s="249">
        <f>U294</f>
        <v>95</v>
      </c>
      <c r="AB294" s="79">
        <f>0.75/K294</f>
        <v>1</v>
      </c>
      <c r="AC294" s="244" t="s">
        <v>384</v>
      </c>
      <c r="AD294" s="80"/>
    </row>
    <row r="295" spans="1:30" ht="15.75" customHeight="1" x14ac:dyDescent="0.2">
      <c r="A295" s="62" t="s">
        <v>117</v>
      </c>
      <c r="B295" s="63" t="s">
        <v>118</v>
      </c>
      <c r="C295" s="64" t="s">
        <v>119</v>
      </c>
      <c r="D295" s="65" t="s">
        <v>303</v>
      </c>
      <c r="E295" s="66" t="s">
        <v>304</v>
      </c>
      <c r="F295" s="67" t="s">
        <v>305</v>
      </c>
      <c r="G295" s="68" t="s">
        <v>314</v>
      </c>
      <c r="H295" s="69" t="s">
        <v>315</v>
      </c>
      <c r="I295" s="66" t="s">
        <v>123</v>
      </c>
      <c r="J295" s="70">
        <v>1986</v>
      </c>
      <c r="K295" s="71">
        <v>1.5</v>
      </c>
      <c r="L295" s="72">
        <v>1</v>
      </c>
      <c r="M295" s="241" t="s">
        <v>343</v>
      </c>
      <c r="N295" s="242"/>
      <c r="O295" s="243"/>
      <c r="P295" s="244" t="s">
        <v>385</v>
      </c>
      <c r="Q295" s="245" t="s">
        <v>1216</v>
      </c>
      <c r="R295" s="84" t="s">
        <v>509</v>
      </c>
      <c r="S295" s="73">
        <v>700</v>
      </c>
      <c r="T295" s="74">
        <v>840</v>
      </c>
      <c r="U295" s="75">
        <v>95</v>
      </c>
      <c r="V295" s="153">
        <f>T295/AA295*AB295</f>
        <v>4.4210526315789478</v>
      </c>
      <c r="W295" s="76"/>
      <c r="X295" s="77">
        <f>W295*S295</f>
        <v>0</v>
      </c>
      <c r="Y295" s="78">
        <f>W295*T295</f>
        <v>0</v>
      </c>
      <c r="Z295" s="250"/>
      <c r="AA295" s="249">
        <f>U295</f>
        <v>95</v>
      </c>
      <c r="AB295" s="79">
        <f>0.75/K295</f>
        <v>0.5</v>
      </c>
      <c r="AC295" s="244" t="s">
        <v>385</v>
      </c>
      <c r="AD295" s="80"/>
    </row>
    <row r="296" spans="1:30" ht="15.75" customHeight="1" x14ac:dyDescent="0.2">
      <c r="A296" s="62" t="s">
        <v>117</v>
      </c>
      <c r="B296" s="63" t="s">
        <v>118</v>
      </c>
      <c r="C296" s="64" t="s">
        <v>119</v>
      </c>
      <c r="D296" s="65" t="s">
        <v>229</v>
      </c>
      <c r="E296" s="66" t="s">
        <v>240</v>
      </c>
      <c r="F296" s="67"/>
      <c r="G296" s="68" t="s">
        <v>245</v>
      </c>
      <c r="H296" s="69" t="s">
        <v>246</v>
      </c>
      <c r="I296" s="66" t="s">
        <v>126</v>
      </c>
      <c r="J296" s="70">
        <v>2018</v>
      </c>
      <c r="K296" s="71">
        <v>0.75</v>
      </c>
      <c r="L296" s="72">
        <v>9</v>
      </c>
      <c r="M296" s="241" t="s">
        <v>344</v>
      </c>
      <c r="N296" s="242"/>
      <c r="O296" s="243"/>
      <c r="P296" s="244" t="s">
        <v>815</v>
      </c>
      <c r="Q296" s="245" t="s">
        <v>880</v>
      </c>
      <c r="R296" s="84" t="s">
        <v>509</v>
      </c>
      <c r="S296" s="73">
        <v>358.33333333333337</v>
      </c>
      <c r="T296" s="74">
        <v>430</v>
      </c>
      <c r="U296" s="75">
        <v>97</v>
      </c>
      <c r="V296" s="153">
        <f>T296/AA296*AB296</f>
        <v>4.4329896907216497</v>
      </c>
      <c r="W296" s="76"/>
      <c r="X296" s="77">
        <f>W296*S296</f>
        <v>0</v>
      </c>
      <c r="Y296" s="78">
        <f>W296*T296</f>
        <v>0</v>
      </c>
      <c r="Z296" s="250"/>
      <c r="AA296" s="249">
        <f>U296</f>
        <v>97</v>
      </c>
      <c r="AB296" s="79">
        <f>0.75/K296</f>
        <v>1</v>
      </c>
      <c r="AC296" s="244" t="s">
        <v>815</v>
      </c>
      <c r="AD296" s="80"/>
    </row>
    <row r="297" spans="1:30" ht="15.75" customHeight="1" x14ac:dyDescent="0.2">
      <c r="A297" s="62" t="s">
        <v>117</v>
      </c>
      <c r="B297" s="63" t="s">
        <v>131</v>
      </c>
      <c r="C297" s="64" t="s">
        <v>132</v>
      </c>
      <c r="D297" s="65" t="s">
        <v>129</v>
      </c>
      <c r="E297" s="66" t="s">
        <v>133</v>
      </c>
      <c r="F297" s="67"/>
      <c r="G297" s="68" t="s">
        <v>134</v>
      </c>
      <c r="H297" s="69" t="s">
        <v>135</v>
      </c>
      <c r="I297" s="66" t="s">
        <v>136</v>
      </c>
      <c r="J297" s="70">
        <v>2011</v>
      </c>
      <c r="K297" s="71">
        <v>0.375</v>
      </c>
      <c r="L297" s="72">
        <v>1</v>
      </c>
      <c r="M297" s="241" t="s">
        <v>344</v>
      </c>
      <c r="N297" s="242"/>
      <c r="O297" s="243"/>
      <c r="P297" s="244" t="s">
        <v>703</v>
      </c>
      <c r="Q297" s="245" t="s">
        <v>356</v>
      </c>
      <c r="R297" s="84" t="s">
        <v>508</v>
      </c>
      <c r="S297" s="73">
        <v>183.33333333333334</v>
      </c>
      <c r="T297" s="74">
        <v>220</v>
      </c>
      <c r="U297" s="75" t="s">
        <v>977</v>
      </c>
      <c r="V297" s="153">
        <f>T297/AA297*AB297</f>
        <v>4.4444444444444446</v>
      </c>
      <c r="W297" s="76"/>
      <c r="X297" s="77">
        <f>W297*S297</f>
        <v>0</v>
      </c>
      <c r="Y297" s="78">
        <f>W297*T297</f>
        <v>0</v>
      </c>
      <c r="Z297" s="250"/>
      <c r="AA297" s="249" t="s">
        <v>1225</v>
      </c>
      <c r="AB297" s="79">
        <f>0.75/K297</f>
        <v>2</v>
      </c>
      <c r="AC297" s="244" t="s">
        <v>703</v>
      </c>
      <c r="AD297" s="80"/>
    </row>
    <row r="298" spans="1:30" ht="15.75" customHeight="1" x14ac:dyDescent="0.2">
      <c r="A298" s="62" t="s">
        <v>117</v>
      </c>
      <c r="B298" s="63" t="s">
        <v>131</v>
      </c>
      <c r="C298" s="64" t="s">
        <v>132</v>
      </c>
      <c r="D298" s="65" t="s">
        <v>162</v>
      </c>
      <c r="E298" s="66" t="s">
        <v>42</v>
      </c>
      <c r="F298" s="67" t="s">
        <v>178</v>
      </c>
      <c r="G298" s="68" t="s">
        <v>179</v>
      </c>
      <c r="H298" s="69" t="s">
        <v>180</v>
      </c>
      <c r="I298" s="66" t="s">
        <v>126</v>
      </c>
      <c r="J298" s="70">
        <v>2015</v>
      </c>
      <c r="K298" s="71">
        <v>0.375</v>
      </c>
      <c r="L298" s="72">
        <v>3</v>
      </c>
      <c r="M298" s="241" t="s">
        <v>344</v>
      </c>
      <c r="N298" s="242"/>
      <c r="O298" s="243"/>
      <c r="P298" s="244" t="s">
        <v>396</v>
      </c>
      <c r="Q298" s="245" t="s">
        <v>770</v>
      </c>
      <c r="R298" s="84" t="s">
        <v>509</v>
      </c>
      <c r="S298" s="73">
        <v>191.66666666666669</v>
      </c>
      <c r="T298" s="74">
        <v>230</v>
      </c>
      <c r="U298" s="75">
        <v>100</v>
      </c>
      <c r="V298" s="153">
        <f>T298/AA298*AB298</f>
        <v>4.5999999999999996</v>
      </c>
      <c r="W298" s="76"/>
      <c r="X298" s="77">
        <f>W298*S298</f>
        <v>0</v>
      </c>
      <c r="Y298" s="78">
        <f>W298*T298</f>
        <v>0</v>
      </c>
      <c r="Z298" s="250"/>
      <c r="AA298" s="249">
        <f>U298</f>
        <v>100</v>
      </c>
      <c r="AB298" s="79">
        <f>0.75/K298</f>
        <v>2</v>
      </c>
      <c r="AC298" s="244" t="s">
        <v>396</v>
      </c>
      <c r="AD298" s="80"/>
    </row>
    <row r="299" spans="1:30" ht="15.75" customHeight="1" x14ac:dyDescent="0.2">
      <c r="A299" s="62" t="s">
        <v>117</v>
      </c>
      <c r="B299" s="63" t="s">
        <v>131</v>
      </c>
      <c r="C299" s="64" t="s">
        <v>132</v>
      </c>
      <c r="D299" s="65" t="s">
        <v>129</v>
      </c>
      <c r="E299" s="66" t="s">
        <v>159</v>
      </c>
      <c r="F299" s="67"/>
      <c r="G299" s="68" t="s">
        <v>160</v>
      </c>
      <c r="H299" s="69" t="s">
        <v>161</v>
      </c>
      <c r="I299" s="66" t="s">
        <v>136</v>
      </c>
      <c r="J299" s="70">
        <v>2018</v>
      </c>
      <c r="K299" s="71">
        <v>0.75</v>
      </c>
      <c r="L299" s="72">
        <v>6</v>
      </c>
      <c r="M299" s="241" t="s">
        <v>344</v>
      </c>
      <c r="N299" s="242"/>
      <c r="O299" s="243"/>
      <c r="P299" s="244" t="s">
        <v>418</v>
      </c>
      <c r="Q299" s="245" t="s">
        <v>751</v>
      </c>
      <c r="R299" s="84" t="s">
        <v>509</v>
      </c>
      <c r="S299" s="73">
        <v>375</v>
      </c>
      <c r="T299" s="74">
        <v>450</v>
      </c>
      <c r="U299" s="75">
        <v>97</v>
      </c>
      <c r="V299" s="153">
        <f>T299/AA299*AB299</f>
        <v>4.6391752577319592</v>
      </c>
      <c r="W299" s="76"/>
      <c r="X299" s="77">
        <f>W299*S299</f>
        <v>0</v>
      </c>
      <c r="Y299" s="78">
        <f>W299*T299</f>
        <v>0</v>
      </c>
      <c r="Z299" s="250"/>
      <c r="AA299" s="249">
        <f>U299</f>
        <v>97</v>
      </c>
      <c r="AB299" s="79">
        <f>0.75/K299</f>
        <v>1</v>
      </c>
      <c r="AC299" s="244" t="s">
        <v>418</v>
      </c>
      <c r="AD299" s="80"/>
    </row>
    <row r="300" spans="1:30" ht="15.75" customHeight="1" x14ac:dyDescent="0.2">
      <c r="A300" s="62" t="s">
        <v>117</v>
      </c>
      <c r="B300" s="63" t="s">
        <v>118</v>
      </c>
      <c r="C300" s="64" t="s">
        <v>119</v>
      </c>
      <c r="D300" s="65" t="s">
        <v>303</v>
      </c>
      <c r="E300" s="66" t="s">
        <v>304</v>
      </c>
      <c r="F300" s="67" t="s">
        <v>305</v>
      </c>
      <c r="G300" s="68" t="s">
        <v>312</v>
      </c>
      <c r="H300" s="69" t="s">
        <v>313</v>
      </c>
      <c r="I300" s="66" t="s">
        <v>126</v>
      </c>
      <c r="J300" s="70">
        <v>2015</v>
      </c>
      <c r="K300" s="71">
        <v>0.75</v>
      </c>
      <c r="L300" s="72">
        <v>3</v>
      </c>
      <c r="M300" s="241" t="s">
        <v>344</v>
      </c>
      <c r="N300" s="242"/>
      <c r="O300" s="243"/>
      <c r="P300" s="244" t="s">
        <v>471</v>
      </c>
      <c r="Q300" s="245" t="s">
        <v>472</v>
      </c>
      <c r="R300" s="84" t="s">
        <v>509</v>
      </c>
      <c r="S300" s="73">
        <v>375</v>
      </c>
      <c r="T300" s="74">
        <v>450</v>
      </c>
      <c r="U300" s="75" t="s">
        <v>982</v>
      </c>
      <c r="V300" s="153">
        <f>T300/AA300*AB300</f>
        <v>4.6875</v>
      </c>
      <c r="W300" s="76"/>
      <c r="X300" s="77">
        <f>W300*S300</f>
        <v>0</v>
      </c>
      <c r="Y300" s="78">
        <f>W300*T300</f>
        <v>0</v>
      </c>
      <c r="Z300" s="250"/>
      <c r="AA300" s="249" t="s">
        <v>1223</v>
      </c>
      <c r="AB300" s="79">
        <f>0.75/K300</f>
        <v>1</v>
      </c>
      <c r="AC300" s="244" t="s">
        <v>471</v>
      </c>
      <c r="AD300" s="80"/>
    </row>
    <row r="301" spans="1:30" ht="15.75" customHeight="1" x14ac:dyDescent="0.2">
      <c r="A301" s="62" t="s">
        <v>117</v>
      </c>
      <c r="B301" s="63" t="s">
        <v>118</v>
      </c>
      <c r="C301" s="64" t="s">
        <v>119</v>
      </c>
      <c r="D301" s="65" t="s">
        <v>303</v>
      </c>
      <c r="E301" s="66" t="s">
        <v>304</v>
      </c>
      <c r="F301" s="67" t="s">
        <v>305</v>
      </c>
      <c r="G301" s="68" t="s">
        <v>312</v>
      </c>
      <c r="H301" s="69" t="s">
        <v>313</v>
      </c>
      <c r="I301" s="66" t="s">
        <v>126</v>
      </c>
      <c r="J301" s="70">
        <v>2015</v>
      </c>
      <c r="K301" s="71">
        <v>0.75</v>
      </c>
      <c r="L301" s="72">
        <v>6</v>
      </c>
      <c r="M301" s="241" t="s">
        <v>344</v>
      </c>
      <c r="N301" s="242"/>
      <c r="O301" s="243"/>
      <c r="P301" s="244" t="s">
        <v>471</v>
      </c>
      <c r="Q301" s="245" t="s">
        <v>955</v>
      </c>
      <c r="R301" s="84" t="s">
        <v>509</v>
      </c>
      <c r="S301" s="73">
        <v>375</v>
      </c>
      <c r="T301" s="74">
        <v>450</v>
      </c>
      <c r="U301" s="75" t="s">
        <v>982</v>
      </c>
      <c r="V301" s="153">
        <f>T301/AA301*AB301</f>
        <v>4.6875</v>
      </c>
      <c r="W301" s="76"/>
      <c r="X301" s="77">
        <f>W301*S301</f>
        <v>0</v>
      </c>
      <c r="Y301" s="78">
        <f>W301*T301</f>
        <v>0</v>
      </c>
      <c r="Z301" s="250"/>
      <c r="AA301" s="249" t="s">
        <v>1223</v>
      </c>
      <c r="AB301" s="79">
        <f>0.75/K301</f>
        <v>1</v>
      </c>
      <c r="AC301" s="244" t="s">
        <v>471</v>
      </c>
      <c r="AD301" s="80"/>
    </row>
    <row r="302" spans="1:30" ht="15.75" customHeight="1" x14ac:dyDescent="0.2">
      <c r="A302" s="62" t="s">
        <v>117</v>
      </c>
      <c r="B302" s="63" t="s">
        <v>131</v>
      </c>
      <c r="C302" s="64" t="s">
        <v>132</v>
      </c>
      <c r="D302" s="65" t="s">
        <v>129</v>
      </c>
      <c r="E302" s="66" t="s">
        <v>141</v>
      </c>
      <c r="F302" s="67"/>
      <c r="G302" s="68" t="s">
        <v>147</v>
      </c>
      <c r="H302" s="69" t="s">
        <v>148</v>
      </c>
      <c r="I302" s="66" t="s">
        <v>136</v>
      </c>
      <c r="J302" s="70">
        <v>2009</v>
      </c>
      <c r="K302" s="71">
        <v>0.375</v>
      </c>
      <c r="L302" s="72">
        <v>1</v>
      </c>
      <c r="M302" s="241" t="s">
        <v>344</v>
      </c>
      <c r="N302" s="242"/>
      <c r="O302" s="243"/>
      <c r="P302" s="244" t="s">
        <v>703</v>
      </c>
      <c r="Q302" s="245" t="s">
        <v>369</v>
      </c>
      <c r="R302" s="84" t="s">
        <v>508</v>
      </c>
      <c r="S302" s="73">
        <v>191.66666666666669</v>
      </c>
      <c r="T302" s="74">
        <v>230</v>
      </c>
      <c r="U302" s="75">
        <v>98</v>
      </c>
      <c r="V302" s="153">
        <f>T302/AA302*AB302</f>
        <v>4.6938775510204085</v>
      </c>
      <c r="W302" s="76"/>
      <c r="X302" s="77">
        <f>W302*S302</f>
        <v>0</v>
      </c>
      <c r="Y302" s="78">
        <f>W302*T302</f>
        <v>0</v>
      </c>
      <c r="Z302" s="250"/>
      <c r="AA302" s="249">
        <f>U302</f>
        <v>98</v>
      </c>
      <c r="AB302" s="79">
        <f>0.75/K302</f>
        <v>2</v>
      </c>
      <c r="AC302" s="244" t="s">
        <v>703</v>
      </c>
      <c r="AD302" s="80"/>
    </row>
    <row r="303" spans="1:30" ht="15.75" customHeight="1" x14ac:dyDescent="0.2">
      <c r="A303" s="62" t="s">
        <v>117</v>
      </c>
      <c r="B303" s="63" t="s">
        <v>118</v>
      </c>
      <c r="C303" s="64" t="s">
        <v>119</v>
      </c>
      <c r="D303" s="65" t="s">
        <v>162</v>
      </c>
      <c r="E303" s="66" t="s">
        <v>42</v>
      </c>
      <c r="F303" s="67" t="s">
        <v>172</v>
      </c>
      <c r="G303" s="68" t="s">
        <v>1004</v>
      </c>
      <c r="H303" s="69" t="s">
        <v>1005</v>
      </c>
      <c r="I303" s="66" t="s">
        <v>126</v>
      </c>
      <c r="J303" s="70">
        <v>1998</v>
      </c>
      <c r="K303" s="71">
        <v>0.75</v>
      </c>
      <c r="L303" s="72">
        <v>1</v>
      </c>
      <c r="M303" s="241" t="s">
        <v>348</v>
      </c>
      <c r="N303" s="242"/>
      <c r="O303" s="243" t="s">
        <v>347</v>
      </c>
      <c r="P303" s="244" t="s">
        <v>1113</v>
      </c>
      <c r="Q303" s="245" t="s">
        <v>1114</v>
      </c>
      <c r="R303" s="84" t="s">
        <v>508</v>
      </c>
      <c r="S303" s="73">
        <v>383.33333333333337</v>
      </c>
      <c r="T303" s="74">
        <v>460</v>
      </c>
      <c r="U303" s="75">
        <v>98</v>
      </c>
      <c r="V303" s="153">
        <f>T303/AA303*AB303</f>
        <v>4.6938775510204085</v>
      </c>
      <c r="W303" s="76"/>
      <c r="X303" s="77">
        <f>W303*S303</f>
        <v>0</v>
      </c>
      <c r="Y303" s="78">
        <f>W303*T303</f>
        <v>0</v>
      </c>
      <c r="Z303" s="250"/>
      <c r="AA303" s="249">
        <f>U303</f>
        <v>98</v>
      </c>
      <c r="AB303" s="79">
        <f>0.75/K303</f>
        <v>1</v>
      </c>
      <c r="AC303" s="244" t="s">
        <v>1113</v>
      </c>
      <c r="AD303" s="80"/>
    </row>
    <row r="304" spans="1:30" ht="15.75" customHeight="1" x14ac:dyDescent="0.2">
      <c r="A304" s="62" t="s">
        <v>117</v>
      </c>
      <c r="B304" s="63" t="s">
        <v>131</v>
      </c>
      <c r="C304" s="64" t="s">
        <v>119</v>
      </c>
      <c r="D304" s="65" t="s">
        <v>129</v>
      </c>
      <c r="E304" s="66" t="s">
        <v>154</v>
      </c>
      <c r="F304" s="67"/>
      <c r="G304" s="68" t="s">
        <v>155</v>
      </c>
      <c r="H304" s="69" t="s">
        <v>157</v>
      </c>
      <c r="I304" s="66" t="s">
        <v>542</v>
      </c>
      <c r="J304" s="70">
        <v>2020</v>
      </c>
      <c r="K304" s="71">
        <v>0.75</v>
      </c>
      <c r="L304" s="72">
        <v>2</v>
      </c>
      <c r="M304" s="241" t="s">
        <v>344</v>
      </c>
      <c r="N304" s="242"/>
      <c r="O304" s="243"/>
      <c r="P304" s="244" t="s">
        <v>373</v>
      </c>
      <c r="Q304" s="245" t="s">
        <v>739</v>
      </c>
      <c r="R304" s="84" t="s">
        <v>509</v>
      </c>
      <c r="S304" s="73">
        <v>375</v>
      </c>
      <c r="T304" s="74">
        <v>450</v>
      </c>
      <c r="U304" s="75">
        <v>95</v>
      </c>
      <c r="V304" s="153">
        <f>T304/AA304*AB304</f>
        <v>4.7368421052631575</v>
      </c>
      <c r="W304" s="76"/>
      <c r="X304" s="77">
        <f>W304*S304</f>
        <v>0</v>
      </c>
      <c r="Y304" s="78">
        <f>W304*T304</f>
        <v>0</v>
      </c>
      <c r="Z304" s="250"/>
      <c r="AA304" s="249">
        <f>U304</f>
        <v>95</v>
      </c>
      <c r="AB304" s="79">
        <f>0.75/K304</f>
        <v>1</v>
      </c>
      <c r="AC304" s="244" t="s">
        <v>373</v>
      </c>
      <c r="AD304" s="80"/>
    </row>
    <row r="305" spans="1:30" ht="15.75" customHeight="1" x14ac:dyDescent="0.2">
      <c r="A305" s="62" t="s">
        <v>117</v>
      </c>
      <c r="B305" s="63" t="s">
        <v>131</v>
      </c>
      <c r="C305" s="64" t="s">
        <v>119</v>
      </c>
      <c r="D305" s="65" t="s">
        <v>257</v>
      </c>
      <c r="E305" s="66" t="s">
        <v>283</v>
      </c>
      <c r="F305" s="67"/>
      <c r="G305" s="68" t="s">
        <v>284</v>
      </c>
      <c r="H305" s="69" t="s">
        <v>662</v>
      </c>
      <c r="I305" s="66" t="s">
        <v>266</v>
      </c>
      <c r="J305" s="70">
        <v>2018</v>
      </c>
      <c r="K305" s="71">
        <v>1.5</v>
      </c>
      <c r="L305" s="72">
        <v>1</v>
      </c>
      <c r="M305" s="241" t="s">
        <v>344</v>
      </c>
      <c r="N305" s="242"/>
      <c r="O305" s="243"/>
      <c r="P305" s="244" t="s">
        <v>732</v>
      </c>
      <c r="Q305" s="245" t="s">
        <v>930</v>
      </c>
      <c r="R305" s="84" t="s">
        <v>508</v>
      </c>
      <c r="S305" s="73">
        <v>800</v>
      </c>
      <c r="T305" s="74">
        <v>960</v>
      </c>
      <c r="U305" s="75">
        <v>100</v>
      </c>
      <c r="V305" s="153">
        <f>T305/AA305*AB305</f>
        <v>4.8</v>
      </c>
      <c r="W305" s="76"/>
      <c r="X305" s="77">
        <f>W305*S305</f>
        <v>0</v>
      </c>
      <c r="Y305" s="78">
        <f>W305*T305</f>
        <v>0</v>
      </c>
      <c r="Z305" s="250"/>
      <c r="AA305" s="249">
        <f>U305</f>
        <v>100</v>
      </c>
      <c r="AB305" s="79">
        <f>0.75/K305</f>
        <v>0.5</v>
      </c>
      <c r="AC305" s="244" t="s">
        <v>732</v>
      </c>
      <c r="AD305" s="80"/>
    </row>
    <row r="306" spans="1:30" ht="15.75" customHeight="1" x14ac:dyDescent="0.2">
      <c r="A306" s="62" t="s">
        <v>117</v>
      </c>
      <c r="B306" s="63" t="s">
        <v>118</v>
      </c>
      <c r="C306" s="64" t="s">
        <v>119</v>
      </c>
      <c r="D306" s="65" t="s">
        <v>229</v>
      </c>
      <c r="E306" s="66" t="s">
        <v>230</v>
      </c>
      <c r="F306" s="67"/>
      <c r="G306" s="68" t="s">
        <v>1038</v>
      </c>
      <c r="H306" s="69" t="s">
        <v>1039</v>
      </c>
      <c r="I306" s="66" t="s">
        <v>233</v>
      </c>
      <c r="J306" s="70">
        <v>2010</v>
      </c>
      <c r="K306" s="71">
        <v>0.75</v>
      </c>
      <c r="L306" s="72">
        <v>2</v>
      </c>
      <c r="M306" s="241" t="s">
        <v>344</v>
      </c>
      <c r="N306" s="242"/>
      <c r="O306" s="243"/>
      <c r="P306" s="244" t="s">
        <v>462</v>
      </c>
      <c r="Q306" s="245" t="s">
        <v>1150</v>
      </c>
      <c r="R306" s="84" t="s">
        <v>508</v>
      </c>
      <c r="S306" s="73">
        <v>391.66666666666669</v>
      </c>
      <c r="T306" s="74">
        <v>470</v>
      </c>
      <c r="U306" s="75" t="s">
        <v>512</v>
      </c>
      <c r="V306" s="153">
        <f>T306/AA306*AB306</f>
        <v>4.895833333333333</v>
      </c>
      <c r="W306" s="76"/>
      <c r="X306" s="77">
        <f>W306*S306</f>
        <v>0</v>
      </c>
      <c r="Y306" s="78">
        <f>W306*T306</f>
        <v>0</v>
      </c>
      <c r="Z306" s="250"/>
      <c r="AA306" s="249" t="s">
        <v>1223</v>
      </c>
      <c r="AB306" s="79">
        <f>0.75/K306</f>
        <v>1</v>
      </c>
      <c r="AC306" s="244" t="s">
        <v>462</v>
      </c>
      <c r="AD306" s="80"/>
    </row>
    <row r="307" spans="1:30" ht="15.75" customHeight="1" x14ac:dyDescent="0.2">
      <c r="A307" s="62" t="s">
        <v>117</v>
      </c>
      <c r="B307" s="63" t="s">
        <v>118</v>
      </c>
      <c r="C307" s="64" t="s">
        <v>119</v>
      </c>
      <c r="D307" s="65" t="s">
        <v>303</v>
      </c>
      <c r="E307" s="66" t="s">
        <v>304</v>
      </c>
      <c r="F307" s="67"/>
      <c r="G307" s="68" t="s">
        <v>332</v>
      </c>
      <c r="H307" s="69" t="s">
        <v>336</v>
      </c>
      <c r="I307" s="66" t="s">
        <v>125</v>
      </c>
      <c r="J307" s="70">
        <v>2015</v>
      </c>
      <c r="K307" s="71">
        <v>0.75</v>
      </c>
      <c r="L307" s="72">
        <v>3</v>
      </c>
      <c r="M307" s="241" t="s">
        <v>344</v>
      </c>
      <c r="N307" s="242"/>
      <c r="O307" s="243"/>
      <c r="P307" s="244" t="s">
        <v>503</v>
      </c>
      <c r="Q307" s="245" t="s">
        <v>975</v>
      </c>
      <c r="R307" s="84" t="s">
        <v>509</v>
      </c>
      <c r="S307" s="73">
        <v>400</v>
      </c>
      <c r="T307" s="74">
        <v>480</v>
      </c>
      <c r="U307" s="75" t="s">
        <v>511</v>
      </c>
      <c r="V307" s="153">
        <f>T307/AA307*AB307</f>
        <v>4.8979591836734695</v>
      </c>
      <c r="W307" s="76"/>
      <c r="X307" s="77">
        <f>W307*S307</f>
        <v>0</v>
      </c>
      <c r="Y307" s="78">
        <f>W307*T307</f>
        <v>0</v>
      </c>
      <c r="Z307" s="250"/>
      <c r="AA307" s="249" t="s">
        <v>1222</v>
      </c>
      <c r="AB307" s="79">
        <f>0.75/K307</f>
        <v>1</v>
      </c>
      <c r="AC307" s="244" t="s">
        <v>503</v>
      </c>
      <c r="AD307" s="80"/>
    </row>
    <row r="308" spans="1:30" ht="15.75" customHeight="1" x14ac:dyDescent="0.2">
      <c r="A308" s="62" t="s">
        <v>117</v>
      </c>
      <c r="B308" s="63" t="s">
        <v>131</v>
      </c>
      <c r="C308" s="64" t="s">
        <v>119</v>
      </c>
      <c r="D308" s="65" t="s">
        <v>129</v>
      </c>
      <c r="E308" s="66" t="s">
        <v>154</v>
      </c>
      <c r="F308" s="67"/>
      <c r="G308" s="68" t="s">
        <v>155</v>
      </c>
      <c r="H308" s="69" t="s">
        <v>157</v>
      </c>
      <c r="I308" s="66" t="s">
        <v>136</v>
      </c>
      <c r="J308" s="70">
        <v>2021</v>
      </c>
      <c r="K308" s="71">
        <v>0.75</v>
      </c>
      <c r="L308" s="72">
        <v>2</v>
      </c>
      <c r="M308" s="241" t="s">
        <v>344</v>
      </c>
      <c r="N308" s="242"/>
      <c r="O308" s="243"/>
      <c r="P308" s="244" t="s">
        <v>738</v>
      </c>
      <c r="Q308" s="245" t="s">
        <v>740</v>
      </c>
      <c r="R308" s="84" t="s">
        <v>509</v>
      </c>
      <c r="S308" s="73">
        <v>400</v>
      </c>
      <c r="T308" s="74">
        <v>480</v>
      </c>
      <c r="U308" s="75">
        <v>96</v>
      </c>
      <c r="V308" s="153">
        <f>T308/AA308*AB308</f>
        <v>5</v>
      </c>
      <c r="W308" s="76"/>
      <c r="X308" s="77">
        <f>W308*S308</f>
        <v>0</v>
      </c>
      <c r="Y308" s="78">
        <f>W308*T308</f>
        <v>0</v>
      </c>
      <c r="Z308" s="250"/>
      <c r="AA308" s="249">
        <f>U308</f>
        <v>96</v>
      </c>
      <c r="AB308" s="79">
        <f>0.75/K308</f>
        <v>1</v>
      </c>
      <c r="AC308" s="244" t="s">
        <v>738</v>
      </c>
      <c r="AD308" s="80"/>
    </row>
    <row r="309" spans="1:30" ht="15.75" customHeight="1" x14ac:dyDescent="0.2">
      <c r="A309" s="62" t="s">
        <v>196</v>
      </c>
      <c r="B309" s="63" t="s">
        <v>131</v>
      </c>
      <c r="C309" s="64" t="s">
        <v>119</v>
      </c>
      <c r="D309" s="65" t="s">
        <v>162</v>
      </c>
      <c r="E309" s="66" t="s">
        <v>197</v>
      </c>
      <c r="F309" s="67"/>
      <c r="G309" s="68" t="s">
        <v>1021</v>
      </c>
      <c r="H309" s="69" t="s">
        <v>1022</v>
      </c>
      <c r="I309" s="66" t="s">
        <v>126</v>
      </c>
      <c r="J309" s="70">
        <v>1990</v>
      </c>
      <c r="K309" s="71">
        <v>0.75</v>
      </c>
      <c r="L309" s="72">
        <v>2</v>
      </c>
      <c r="M309" s="241">
        <v>-0.5</v>
      </c>
      <c r="N309" s="242"/>
      <c r="O309" s="243"/>
      <c r="P309" s="244" t="s">
        <v>437</v>
      </c>
      <c r="Q309" s="245" t="s">
        <v>1130</v>
      </c>
      <c r="R309" s="84" t="s">
        <v>508</v>
      </c>
      <c r="S309" s="73">
        <v>400</v>
      </c>
      <c r="T309" s="74">
        <v>480</v>
      </c>
      <c r="U309" s="75">
        <v>96</v>
      </c>
      <c r="V309" s="153">
        <f>T309/AA309*AB309</f>
        <v>5</v>
      </c>
      <c r="W309" s="76"/>
      <c r="X309" s="77">
        <f>W309*S309</f>
        <v>0</v>
      </c>
      <c r="Y309" s="78">
        <f>W309*T309</f>
        <v>0</v>
      </c>
      <c r="Z309" s="250"/>
      <c r="AA309" s="249">
        <f>U309</f>
        <v>96</v>
      </c>
      <c r="AB309" s="79">
        <f>0.75/K309</f>
        <v>1</v>
      </c>
      <c r="AC309" s="244" t="s">
        <v>437</v>
      </c>
      <c r="AD309" s="80"/>
    </row>
    <row r="310" spans="1:30" ht="15.75" customHeight="1" x14ac:dyDescent="0.2">
      <c r="A310" s="62" t="s">
        <v>117</v>
      </c>
      <c r="B310" s="63" t="s">
        <v>118</v>
      </c>
      <c r="C310" s="64" t="s">
        <v>119</v>
      </c>
      <c r="D310" s="65" t="s">
        <v>229</v>
      </c>
      <c r="E310" s="66" t="s">
        <v>240</v>
      </c>
      <c r="F310" s="67"/>
      <c r="G310" s="68" t="s">
        <v>249</v>
      </c>
      <c r="H310" s="69" t="s">
        <v>250</v>
      </c>
      <c r="I310" s="66" t="s">
        <v>248</v>
      </c>
      <c r="J310" s="70">
        <v>2015</v>
      </c>
      <c r="K310" s="71">
        <v>0.75</v>
      </c>
      <c r="L310" s="72">
        <v>2</v>
      </c>
      <c r="M310" s="241" t="s">
        <v>348</v>
      </c>
      <c r="N310" s="242"/>
      <c r="O310" s="243" t="s">
        <v>347</v>
      </c>
      <c r="P310" s="244" t="s">
        <v>389</v>
      </c>
      <c r="Q310" s="245" t="s">
        <v>444</v>
      </c>
      <c r="R310" s="84" t="s">
        <v>508</v>
      </c>
      <c r="S310" s="73">
        <v>400</v>
      </c>
      <c r="T310" s="74">
        <v>480</v>
      </c>
      <c r="U310" s="75">
        <v>96</v>
      </c>
      <c r="V310" s="153">
        <f>T310/AA310*AB310</f>
        <v>5</v>
      </c>
      <c r="W310" s="76"/>
      <c r="X310" s="77">
        <f>W310*S310</f>
        <v>0</v>
      </c>
      <c r="Y310" s="78">
        <f>W310*T310</f>
        <v>0</v>
      </c>
      <c r="Z310" s="250"/>
      <c r="AA310" s="249">
        <f>U310</f>
        <v>96</v>
      </c>
      <c r="AB310" s="79">
        <f>0.75/K310</f>
        <v>1</v>
      </c>
      <c r="AC310" s="244" t="s">
        <v>389</v>
      </c>
      <c r="AD310" s="80"/>
    </row>
    <row r="311" spans="1:30" ht="15.75" customHeight="1" x14ac:dyDescent="0.2">
      <c r="A311" s="62" t="s">
        <v>117</v>
      </c>
      <c r="B311" s="63" t="s">
        <v>118</v>
      </c>
      <c r="C311" s="64" t="s">
        <v>119</v>
      </c>
      <c r="D311" s="65" t="s">
        <v>303</v>
      </c>
      <c r="E311" s="66" t="s">
        <v>304</v>
      </c>
      <c r="F311" s="67"/>
      <c r="G311" s="68" t="s">
        <v>684</v>
      </c>
      <c r="H311" s="69" t="s">
        <v>685</v>
      </c>
      <c r="I311" s="66" t="s">
        <v>125</v>
      </c>
      <c r="J311" s="70">
        <v>2018</v>
      </c>
      <c r="K311" s="71">
        <v>0.75</v>
      </c>
      <c r="L311" s="72">
        <v>2</v>
      </c>
      <c r="M311" s="241" t="s">
        <v>344</v>
      </c>
      <c r="N311" s="242"/>
      <c r="O311" s="243"/>
      <c r="P311" s="244" t="s">
        <v>968</v>
      </c>
      <c r="Q311" s="245" t="s">
        <v>972</v>
      </c>
      <c r="R311" s="84" t="s">
        <v>509</v>
      </c>
      <c r="S311" s="73">
        <v>400</v>
      </c>
      <c r="T311" s="74">
        <v>480</v>
      </c>
      <c r="U311" s="75">
        <v>96</v>
      </c>
      <c r="V311" s="153">
        <f>T311/AA311*AB311</f>
        <v>5</v>
      </c>
      <c r="W311" s="76"/>
      <c r="X311" s="77">
        <f>W311*S311</f>
        <v>0</v>
      </c>
      <c r="Y311" s="78">
        <f>W311*T311</f>
        <v>0</v>
      </c>
      <c r="Z311" s="250"/>
      <c r="AA311" s="249">
        <f>U311</f>
        <v>96</v>
      </c>
      <c r="AB311" s="79">
        <f>0.75/K311</f>
        <v>1</v>
      </c>
      <c r="AC311" s="244" t="s">
        <v>968</v>
      </c>
      <c r="AD311" s="80"/>
    </row>
    <row r="312" spans="1:30" ht="15.75" customHeight="1" x14ac:dyDescent="0.2">
      <c r="A312" s="62" t="s">
        <v>196</v>
      </c>
      <c r="B312" s="63" t="s">
        <v>131</v>
      </c>
      <c r="C312" s="64" t="s">
        <v>119</v>
      </c>
      <c r="D312" s="65" t="s">
        <v>162</v>
      </c>
      <c r="E312" s="66" t="s">
        <v>197</v>
      </c>
      <c r="F312" s="67"/>
      <c r="G312" s="68" t="s">
        <v>201</v>
      </c>
      <c r="H312" s="69" t="s">
        <v>202</v>
      </c>
      <c r="I312" s="66" t="s">
        <v>126</v>
      </c>
      <c r="J312" s="70">
        <v>2002</v>
      </c>
      <c r="K312" s="71">
        <v>0.75</v>
      </c>
      <c r="L312" s="72">
        <v>1</v>
      </c>
      <c r="M312" s="241" t="s">
        <v>344</v>
      </c>
      <c r="N312" s="242"/>
      <c r="O312" s="243"/>
      <c r="P312" s="244" t="s">
        <v>785</v>
      </c>
      <c r="Q312" s="245" t="s">
        <v>1127</v>
      </c>
      <c r="R312" s="84" t="s">
        <v>509</v>
      </c>
      <c r="S312" s="73">
        <v>408.33333333333337</v>
      </c>
      <c r="T312" s="74">
        <v>490</v>
      </c>
      <c r="U312" s="75" t="s">
        <v>513</v>
      </c>
      <c r="V312" s="153">
        <f>T312/AA312*AB312</f>
        <v>5.0515463917525771</v>
      </c>
      <c r="W312" s="76"/>
      <c r="X312" s="77">
        <f>W312*S312</f>
        <v>0</v>
      </c>
      <c r="Y312" s="78">
        <f>W312*T312</f>
        <v>0</v>
      </c>
      <c r="Z312" s="250"/>
      <c r="AA312" s="249" t="s">
        <v>1224</v>
      </c>
      <c r="AB312" s="79">
        <f>0.75/K312</f>
        <v>1</v>
      </c>
      <c r="AC312" s="244" t="s">
        <v>785</v>
      </c>
      <c r="AD312" s="80"/>
    </row>
    <row r="313" spans="1:30" ht="15.75" customHeight="1" x14ac:dyDescent="0.2">
      <c r="A313" s="62" t="s">
        <v>117</v>
      </c>
      <c r="B313" s="63" t="s">
        <v>118</v>
      </c>
      <c r="C313" s="64" t="s">
        <v>119</v>
      </c>
      <c r="D313" s="65" t="s">
        <v>303</v>
      </c>
      <c r="E313" s="66" t="s">
        <v>304</v>
      </c>
      <c r="F313" s="67"/>
      <c r="G313" s="68" t="s">
        <v>332</v>
      </c>
      <c r="H313" s="69" t="s">
        <v>338</v>
      </c>
      <c r="I313" s="66" t="s">
        <v>125</v>
      </c>
      <c r="J313" s="70">
        <v>2007</v>
      </c>
      <c r="K313" s="71">
        <v>0.75</v>
      </c>
      <c r="L313" s="72">
        <v>2</v>
      </c>
      <c r="M313" s="241" t="s">
        <v>344</v>
      </c>
      <c r="N313" s="242"/>
      <c r="O313" s="243"/>
      <c r="P313" s="244" t="s">
        <v>503</v>
      </c>
      <c r="Q313" s="245" t="s">
        <v>500</v>
      </c>
      <c r="R313" s="84" t="s">
        <v>509</v>
      </c>
      <c r="S313" s="73">
        <v>408.33333333333337</v>
      </c>
      <c r="T313" s="74">
        <v>490</v>
      </c>
      <c r="U313" s="75">
        <v>97</v>
      </c>
      <c r="V313" s="153">
        <f>T313/AA313*AB313</f>
        <v>5.0515463917525771</v>
      </c>
      <c r="W313" s="76"/>
      <c r="X313" s="77">
        <f>W313*S313</f>
        <v>0</v>
      </c>
      <c r="Y313" s="78">
        <f>W313*T313</f>
        <v>0</v>
      </c>
      <c r="Z313" s="250"/>
      <c r="AA313" s="249">
        <f>U313</f>
        <v>97</v>
      </c>
      <c r="AB313" s="79">
        <f>0.75/K313</f>
        <v>1</v>
      </c>
      <c r="AC313" s="244" t="s">
        <v>503</v>
      </c>
      <c r="AD313" s="80"/>
    </row>
    <row r="314" spans="1:30" ht="15.75" customHeight="1" x14ac:dyDescent="0.2">
      <c r="A314" s="62" t="s">
        <v>117</v>
      </c>
      <c r="B314" s="63" t="s">
        <v>131</v>
      </c>
      <c r="C314" s="64" t="s">
        <v>119</v>
      </c>
      <c r="D314" s="65" t="s">
        <v>162</v>
      </c>
      <c r="E314" s="66" t="s">
        <v>181</v>
      </c>
      <c r="F314" s="67"/>
      <c r="G314" s="68" t="s">
        <v>192</v>
      </c>
      <c r="H314" s="69" t="s">
        <v>193</v>
      </c>
      <c r="I314" s="66" t="s">
        <v>182</v>
      </c>
      <c r="J314" s="70">
        <v>2018</v>
      </c>
      <c r="K314" s="71">
        <v>0.75</v>
      </c>
      <c r="L314" s="72">
        <v>1</v>
      </c>
      <c r="M314" s="241" t="s">
        <v>344</v>
      </c>
      <c r="N314" s="242"/>
      <c r="O314" s="243"/>
      <c r="P314" s="244" t="s">
        <v>412</v>
      </c>
      <c r="Q314" s="245" t="s">
        <v>413</v>
      </c>
      <c r="R314" s="84" t="s">
        <v>508</v>
      </c>
      <c r="S314" s="73">
        <v>400</v>
      </c>
      <c r="T314" s="74">
        <v>480</v>
      </c>
      <c r="U314" s="75">
        <v>95</v>
      </c>
      <c r="V314" s="153">
        <f>T314/AA314*AB314</f>
        <v>5.0526315789473681</v>
      </c>
      <c r="W314" s="76"/>
      <c r="X314" s="77">
        <f>W314*S314</f>
        <v>0</v>
      </c>
      <c r="Y314" s="78">
        <f>W314*T314</f>
        <v>0</v>
      </c>
      <c r="Z314" s="250"/>
      <c r="AA314" s="249">
        <f>U314</f>
        <v>95</v>
      </c>
      <c r="AB314" s="79">
        <f>0.75/K314</f>
        <v>1</v>
      </c>
      <c r="AC314" s="244" t="s">
        <v>412</v>
      </c>
      <c r="AD314" s="80"/>
    </row>
    <row r="315" spans="1:30" ht="15.75" customHeight="1" x14ac:dyDescent="0.2">
      <c r="A315" s="62" t="s">
        <v>117</v>
      </c>
      <c r="B315" s="63" t="s">
        <v>118</v>
      </c>
      <c r="C315" s="64" t="s">
        <v>119</v>
      </c>
      <c r="D315" s="65" t="s">
        <v>303</v>
      </c>
      <c r="E315" s="66" t="s">
        <v>304</v>
      </c>
      <c r="F315" s="67" t="s">
        <v>305</v>
      </c>
      <c r="G315" s="68" t="s">
        <v>314</v>
      </c>
      <c r="H315" s="69" t="s">
        <v>315</v>
      </c>
      <c r="I315" s="66" t="s">
        <v>123</v>
      </c>
      <c r="J315" s="70">
        <v>1982</v>
      </c>
      <c r="K315" s="71">
        <v>0.75</v>
      </c>
      <c r="L315" s="72">
        <v>1</v>
      </c>
      <c r="M315" s="241" t="s">
        <v>344</v>
      </c>
      <c r="N315" s="242"/>
      <c r="O315" s="243"/>
      <c r="P315" s="244" t="s">
        <v>387</v>
      </c>
      <c r="Q315" s="245" t="s">
        <v>1214</v>
      </c>
      <c r="R315" s="84" t="s">
        <v>509</v>
      </c>
      <c r="S315" s="73">
        <v>400</v>
      </c>
      <c r="T315" s="74">
        <v>480</v>
      </c>
      <c r="U315" s="75">
        <v>95</v>
      </c>
      <c r="V315" s="153">
        <f>T315/AA315*AB315</f>
        <v>5.0526315789473681</v>
      </c>
      <c r="W315" s="76"/>
      <c r="X315" s="77">
        <f>W315*S315</f>
        <v>0</v>
      </c>
      <c r="Y315" s="78">
        <f>W315*T315</f>
        <v>0</v>
      </c>
      <c r="Z315" s="250"/>
      <c r="AA315" s="249">
        <f>U315</f>
        <v>95</v>
      </c>
      <c r="AB315" s="79">
        <f>0.75/K315</f>
        <v>1</v>
      </c>
      <c r="AC315" s="244" t="s">
        <v>387</v>
      </c>
      <c r="AD315" s="80"/>
    </row>
    <row r="316" spans="1:30" ht="15.75" customHeight="1" x14ac:dyDescent="0.2">
      <c r="A316" s="62" t="s">
        <v>117</v>
      </c>
      <c r="B316" s="63" t="s">
        <v>118</v>
      </c>
      <c r="C316" s="64" t="s">
        <v>119</v>
      </c>
      <c r="D316" s="65" t="s">
        <v>303</v>
      </c>
      <c r="E316" s="66" t="s">
        <v>304</v>
      </c>
      <c r="F316" s="67" t="s">
        <v>305</v>
      </c>
      <c r="G316" s="68" t="s">
        <v>677</v>
      </c>
      <c r="H316" s="69" t="s">
        <v>318</v>
      </c>
      <c r="I316" s="66" t="s">
        <v>126</v>
      </c>
      <c r="J316" s="70">
        <v>1997</v>
      </c>
      <c r="K316" s="71">
        <v>0.75</v>
      </c>
      <c r="L316" s="72">
        <v>2</v>
      </c>
      <c r="M316" s="241" t="s">
        <v>344</v>
      </c>
      <c r="N316" s="242"/>
      <c r="O316" s="243"/>
      <c r="P316" s="244" t="s">
        <v>852</v>
      </c>
      <c r="Q316" s="245" t="s">
        <v>960</v>
      </c>
      <c r="R316" s="84" t="s">
        <v>509</v>
      </c>
      <c r="S316" s="73">
        <v>425</v>
      </c>
      <c r="T316" s="74">
        <v>510</v>
      </c>
      <c r="U316" s="75">
        <v>100</v>
      </c>
      <c r="V316" s="153">
        <f>T316/AA316*AB316</f>
        <v>5.0999999999999996</v>
      </c>
      <c r="W316" s="76"/>
      <c r="X316" s="77">
        <f>W316*S316</f>
        <v>0</v>
      </c>
      <c r="Y316" s="78">
        <f>W316*T316</f>
        <v>0</v>
      </c>
      <c r="Z316" s="250"/>
      <c r="AA316" s="249">
        <f>U316</f>
        <v>100</v>
      </c>
      <c r="AB316" s="79">
        <f>0.75/K316</f>
        <v>1</v>
      </c>
      <c r="AC316" s="244" t="s">
        <v>852</v>
      </c>
      <c r="AD316" s="80"/>
    </row>
    <row r="317" spans="1:30" ht="15.75" customHeight="1" x14ac:dyDescent="0.2">
      <c r="A317" s="62" t="s">
        <v>117</v>
      </c>
      <c r="B317" s="63" t="s">
        <v>118</v>
      </c>
      <c r="C317" s="64" t="s">
        <v>119</v>
      </c>
      <c r="D317" s="65" t="s">
        <v>162</v>
      </c>
      <c r="E317" s="66" t="s">
        <v>206</v>
      </c>
      <c r="F317" s="67" t="s">
        <v>225</v>
      </c>
      <c r="G317" s="68" t="s">
        <v>600</v>
      </c>
      <c r="H317" s="69" t="s">
        <v>601</v>
      </c>
      <c r="I317" s="66" t="s">
        <v>128</v>
      </c>
      <c r="J317" s="70">
        <v>2006</v>
      </c>
      <c r="K317" s="71">
        <v>0.75</v>
      </c>
      <c r="L317" s="72">
        <v>1</v>
      </c>
      <c r="M317" s="241" t="s">
        <v>344</v>
      </c>
      <c r="N317" s="242"/>
      <c r="O317" s="243"/>
      <c r="P317" s="244" t="s">
        <v>826</v>
      </c>
      <c r="Q317" s="245" t="s">
        <v>827</v>
      </c>
      <c r="R317" s="84" t="s">
        <v>509</v>
      </c>
      <c r="S317" s="73">
        <v>408.33333333333337</v>
      </c>
      <c r="T317" s="74">
        <v>490</v>
      </c>
      <c r="U317" s="75">
        <v>96</v>
      </c>
      <c r="V317" s="153">
        <f>T317/AA317*AB317</f>
        <v>5.104166666666667</v>
      </c>
      <c r="W317" s="76"/>
      <c r="X317" s="77">
        <f>W317*S317</f>
        <v>0</v>
      </c>
      <c r="Y317" s="78">
        <f>W317*T317</f>
        <v>0</v>
      </c>
      <c r="Z317" s="250"/>
      <c r="AA317" s="249">
        <f>U317</f>
        <v>96</v>
      </c>
      <c r="AB317" s="79">
        <f>0.75/K317</f>
        <v>1</v>
      </c>
      <c r="AC317" s="244" t="s">
        <v>826</v>
      </c>
      <c r="AD317" s="80"/>
    </row>
    <row r="318" spans="1:30" ht="15.75" customHeight="1" x14ac:dyDescent="0.2">
      <c r="A318" s="62" t="s">
        <v>117</v>
      </c>
      <c r="B318" s="63" t="s">
        <v>118</v>
      </c>
      <c r="C318" s="64" t="s">
        <v>119</v>
      </c>
      <c r="D318" s="65" t="s">
        <v>229</v>
      </c>
      <c r="E318" s="66" t="s">
        <v>230</v>
      </c>
      <c r="F318" s="67"/>
      <c r="G318" s="68" t="s">
        <v>234</v>
      </c>
      <c r="H318" s="69" t="s">
        <v>235</v>
      </c>
      <c r="I318" s="66" t="s">
        <v>233</v>
      </c>
      <c r="J318" s="70">
        <v>2017</v>
      </c>
      <c r="K318" s="71">
        <v>0.75</v>
      </c>
      <c r="L318" s="72">
        <v>2</v>
      </c>
      <c r="M318" s="241" t="s">
        <v>344</v>
      </c>
      <c r="N318" s="242"/>
      <c r="O318" s="243"/>
      <c r="P318" s="244" t="s">
        <v>858</v>
      </c>
      <c r="Q318" s="245" t="s">
        <v>439</v>
      </c>
      <c r="R318" s="84" t="s">
        <v>509</v>
      </c>
      <c r="S318" s="73">
        <v>408.33333333333337</v>
      </c>
      <c r="T318" s="74">
        <v>490</v>
      </c>
      <c r="U318" s="75">
        <v>95</v>
      </c>
      <c r="V318" s="153">
        <f>T318/AA318*AB318</f>
        <v>5.1578947368421053</v>
      </c>
      <c r="W318" s="76"/>
      <c r="X318" s="77">
        <f>W318*S318</f>
        <v>0</v>
      </c>
      <c r="Y318" s="78">
        <f>W318*T318</f>
        <v>0</v>
      </c>
      <c r="Z318" s="250"/>
      <c r="AA318" s="249">
        <f>U318</f>
        <v>95</v>
      </c>
      <c r="AB318" s="79">
        <f>0.75/K318</f>
        <v>1</v>
      </c>
      <c r="AC318" s="244" t="s">
        <v>858</v>
      </c>
      <c r="AD318" s="80"/>
    </row>
    <row r="319" spans="1:30" ht="15.75" customHeight="1" x14ac:dyDescent="0.2">
      <c r="A319" s="62" t="s">
        <v>117</v>
      </c>
      <c r="B319" s="63" t="s">
        <v>118</v>
      </c>
      <c r="C319" s="64" t="s">
        <v>119</v>
      </c>
      <c r="D319" s="65" t="s">
        <v>229</v>
      </c>
      <c r="E319" s="66" t="s">
        <v>230</v>
      </c>
      <c r="F319" s="67"/>
      <c r="G319" s="68" t="s">
        <v>234</v>
      </c>
      <c r="H319" s="69" t="s">
        <v>236</v>
      </c>
      <c r="I319" s="66" t="s">
        <v>233</v>
      </c>
      <c r="J319" s="70">
        <v>2017</v>
      </c>
      <c r="K319" s="71">
        <v>0.75</v>
      </c>
      <c r="L319" s="72">
        <v>2</v>
      </c>
      <c r="M319" s="241" t="s">
        <v>344</v>
      </c>
      <c r="N319" s="242"/>
      <c r="O319" s="243"/>
      <c r="P319" s="244" t="s">
        <v>859</v>
      </c>
      <c r="Q319" s="245" t="s">
        <v>440</v>
      </c>
      <c r="R319" s="84" t="s">
        <v>509</v>
      </c>
      <c r="S319" s="73">
        <v>408.33333333333337</v>
      </c>
      <c r="T319" s="74">
        <v>490</v>
      </c>
      <c r="U319" s="75" t="s">
        <v>510</v>
      </c>
      <c r="V319" s="153">
        <f>T319/AA319*AB319</f>
        <v>5.1578947368421053</v>
      </c>
      <c r="W319" s="76"/>
      <c r="X319" s="77">
        <f>W319*S319</f>
        <v>0</v>
      </c>
      <c r="Y319" s="78">
        <f>W319*T319</f>
        <v>0</v>
      </c>
      <c r="Z319" s="250"/>
      <c r="AA319" s="249" t="s">
        <v>1221</v>
      </c>
      <c r="AB319" s="79">
        <f>0.75/K319</f>
        <v>1</v>
      </c>
      <c r="AC319" s="244" t="s">
        <v>859</v>
      </c>
      <c r="AD319" s="80"/>
    </row>
    <row r="320" spans="1:30" ht="15.75" customHeight="1" x14ac:dyDescent="0.2">
      <c r="A320" s="62" t="s">
        <v>196</v>
      </c>
      <c r="B320" s="63" t="s">
        <v>131</v>
      </c>
      <c r="C320" s="64" t="s">
        <v>119</v>
      </c>
      <c r="D320" s="65" t="s">
        <v>162</v>
      </c>
      <c r="E320" s="66" t="s">
        <v>197</v>
      </c>
      <c r="F320" s="67"/>
      <c r="G320" s="68" t="s">
        <v>576</v>
      </c>
      <c r="H320" s="69" t="s">
        <v>576</v>
      </c>
      <c r="I320" s="66" t="s">
        <v>126</v>
      </c>
      <c r="J320" s="70">
        <v>1985</v>
      </c>
      <c r="K320" s="71">
        <v>1.5</v>
      </c>
      <c r="L320" s="72">
        <v>1</v>
      </c>
      <c r="M320" s="241" t="s">
        <v>344</v>
      </c>
      <c r="N320" s="242"/>
      <c r="O320" s="243"/>
      <c r="P320" s="244" t="s">
        <v>362</v>
      </c>
      <c r="Q320" s="245" t="s">
        <v>1126</v>
      </c>
      <c r="R320" s="84" t="s">
        <v>508</v>
      </c>
      <c r="S320" s="73">
        <v>825</v>
      </c>
      <c r="T320" s="74">
        <v>990</v>
      </c>
      <c r="U320" s="75">
        <v>95</v>
      </c>
      <c r="V320" s="153">
        <f>T320/AA320*AB320</f>
        <v>5.2105263157894735</v>
      </c>
      <c r="W320" s="76"/>
      <c r="X320" s="77">
        <f>W320*S320</f>
        <v>0</v>
      </c>
      <c r="Y320" s="78">
        <f>W320*T320</f>
        <v>0</v>
      </c>
      <c r="Z320" s="250"/>
      <c r="AA320" s="249">
        <f>U320</f>
        <v>95</v>
      </c>
      <c r="AB320" s="79">
        <f>0.75/K320</f>
        <v>0.5</v>
      </c>
      <c r="AC320" s="244" t="s">
        <v>362</v>
      </c>
      <c r="AD320" s="80"/>
    </row>
    <row r="321" spans="1:30" ht="15.75" customHeight="1" x14ac:dyDescent="0.2">
      <c r="A321" s="62" t="s">
        <v>117</v>
      </c>
      <c r="B321" s="63" t="s">
        <v>118</v>
      </c>
      <c r="C321" s="64" t="s">
        <v>119</v>
      </c>
      <c r="D321" s="65" t="s">
        <v>162</v>
      </c>
      <c r="E321" s="66" t="s">
        <v>42</v>
      </c>
      <c r="F321" s="67" t="s">
        <v>1006</v>
      </c>
      <c r="G321" s="68" t="s">
        <v>1007</v>
      </c>
      <c r="H321" s="69" t="s">
        <v>1008</v>
      </c>
      <c r="I321" s="66" t="s">
        <v>126</v>
      </c>
      <c r="J321" s="70">
        <v>1989</v>
      </c>
      <c r="K321" s="71">
        <v>0.75</v>
      </c>
      <c r="L321" s="72">
        <v>1</v>
      </c>
      <c r="M321" s="241" t="s">
        <v>343</v>
      </c>
      <c r="N321" s="242"/>
      <c r="O321" s="243"/>
      <c r="P321" s="244" t="s">
        <v>1111</v>
      </c>
      <c r="Q321" s="245" t="s">
        <v>1115</v>
      </c>
      <c r="R321" s="84" t="s">
        <v>508</v>
      </c>
      <c r="S321" s="73">
        <v>433.33333333333337</v>
      </c>
      <c r="T321" s="74">
        <v>520</v>
      </c>
      <c r="U321" s="75">
        <v>97</v>
      </c>
      <c r="V321" s="153">
        <f>T321/AA321*AB321</f>
        <v>5.3608247422680408</v>
      </c>
      <c r="W321" s="76"/>
      <c r="X321" s="77">
        <f>W321*S321</f>
        <v>0</v>
      </c>
      <c r="Y321" s="78">
        <f>W321*T321</f>
        <v>0</v>
      </c>
      <c r="Z321" s="250"/>
      <c r="AA321" s="249">
        <f>U321</f>
        <v>97</v>
      </c>
      <c r="AB321" s="79">
        <f>0.75/K321</f>
        <v>1</v>
      </c>
      <c r="AC321" s="244" t="s">
        <v>1111</v>
      </c>
      <c r="AD321" s="80"/>
    </row>
    <row r="322" spans="1:30" ht="15.75" customHeight="1" x14ac:dyDescent="0.2">
      <c r="A322" s="62" t="s">
        <v>117</v>
      </c>
      <c r="B322" s="63" t="s">
        <v>118</v>
      </c>
      <c r="C322" s="64" t="s">
        <v>119</v>
      </c>
      <c r="D322" s="65" t="s">
        <v>162</v>
      </c>
      <c r="E322" s="66" t="s">
        <v>42</v>
      </c>
      <c r="F322" s="67" t="s">
        <v>177</v>
      </c>
      <c r="G322" s="68" t="s">
        <v>1009</v>
      </c>
      <c r="H322" s="69" t="s">
        <v>1010</v>
      </c>
      <c r="I322" s="66" t="s">
        <v>126</v>
      </c>
      <c r="J322" s="70">
        <v>1982</v>
      </c>
      <c r="K322" s="71">
        <v>0.75</v>
      </c>
      <c r="L322" s="72">
        <v>1</v>
      </c>
      <c r="M322" s="241" t="s">
        <v>1069</v>
      </c>
      <c r="N322" s="242"/>
      <c r="O322" s="243"/>
      <c r="P322" s="244" t="s">
        <v>384</v>
      </c>
      <c r="Q322" s="245" t="s">
        <v>1116</v>
      </c>
      <c r="R322" s="84" t="s">
        <v>508</v>
      </c>
      <c r="S322" s="73">
        <v>433.33333333333337</v>
      </c>
      <c r="T322" s="74">
        <v>520</v>
      </c>
      <c r="U322" s="75">
        <v>97</v>
      </c>
      <c r="V322" s="153">
        <f>T322/AA322*AB322</f>
        <v>5.3608247422680408</v>
      </c>
      <c r="W322" s="76"/>
      <c r="X322" s="77">
        <f>W322*S322</f>
        <v>0</v>
      </c>
      <c r="Y322" s="78">
        <f>W322*T322</f>
        <v>0</v>
      </c>
      <c r="Z322" s="250"/>
      <c r="AA322" s="249">
        <f>U322</f>
        <v>97</v>
      </c>
      <c r="AB322" s="79">
        <f>0.75/K322</f>
        <v>1</v>
      </c>
      <c r="AC322" s="244" t="s">
        <v>384</v>
      </c>
      <c r="AD322" s="80"/>
    </row>
    <row r="323" spans="1:30" ht="15.75" customHeight="1" x14ac:dyDescent="0.2">
      <c r="A323" s="62" t="s">
        <v>117</v>
      </c>
      <c r="B323" s="63" t="s">
        <v>118</v>
      </c>
      <c r="C323" s="64" t="s">
        <v>119</v>
      </c>
      <c r="D323" s="65" t="s">
        <v>162</v>
      </c>
      <c r="E323" s="66" t="s">
        <v>206</v>
      </c>
      <c r="F323" s="67" t="s">
        <v>591</v>
      </c>
      <c r="G323" s="68" t="s">
        <v>592</v>
      </c>
      <c r="H323" s="69" t="s">
        <v>595</v>
      </c>
      <c r="I323" s="66" t="s">
        <v>126</v>
      </c>
      <c r="J323" s="70">
        <v>2009</v>
      </c>
      <c r="K323" s="71">
        <v>0.75</v>
      </c>
      <c r="L323" s="72">
        <v>1</v>
      </c>
      <c r="M323" s="241" t="s">
        <v>344</v>
      </c>
      <c r="N323" s="242"/>
      <c r="O323" s="243"/>
      <c r="P323" s="244" t="s">
        <v>844</v>
      </c>
      <c r="Q323" s="245" t="s">
        <v>845</v>
      </c>
      <c r="R323" s="84" t="s">
        <v>509</v>
      </c>
      <c r="S323" s="73">
        <v>458.33333333333337</v>
      </c>
      <c r="T323" s="74">
        <v>550</v>
      </c>
      <c r="U323" s="75">
        <v>100</v>
      </c>
      <c r="V323" s="153">
        <f>T323/AA323*AB323</f>
        <v>5.5</v>
      </c>
      <c r="W323" s="76"/>
      <c r="X323" s="77">
        <f>W323*S323</f>
        <v>0</v>
      </c>
      <c r="Y323" s="78">
        <f>W323*T323</f>
        <v>0</v>
      </c>
      <c r="Z323" s="250"/>
      <c r="AA323" s="249">
        <f>U323</f>
        <v>100</v>
      </c>
      <c r="AB323" s="79">
        <f>0.75/K323</f>
        <v>1</v>
      </c>
      <c r="AC323" s="244" t="s">
        <v>844</v>
      </c>
      <c r="AD323" s="80"/>
    </row>
    <row r="324" spans="1:30" ht="15.75" customHeight="1" x14ac:dyDescent="0.2">
      <c r="A324" s="62" t="s">
        <v>117</v>
      </c>
      <c r="B324" s="63" t="s">
        <v>118</v>
      </c>
      <c r="C324" s="64" t="s">
        <v>119</v>
      </c>
      <c r="D324" s="65" t="s">
        <v>162</v>
      </c>
      <c r="E324" s="66" t="s">
        <v>42</v>
      </c>
      <c r="F324" s="67" t="s">
        <v>163</v>
      </c>
      <c r="G324" s="68" t="s">
        <v>164</v>
      </c>
      <c r="H324" s="69" t="s">
        <v>163</v>
      </c>
      <c r="I324" s="66" t="s">
        <v>126</v>
      </c>
      <c r="J324" s="70">
        <v>2012</v>
      </c>
      <c r="K324" s="71">
        <v>0.75</v>
      </c>
      <c r="L324" s="72">
        <v>2</v>
      </c>
      <c r="M324" s="241" t="s">
        <v>344</v>
      </c>
      <c r="N324" s="242"/>
      <c r="O324" s="243"/>
      <c r="P324" s="244" t="s">
        <v>755</v>
      </c>
      <c r="Q324" s="245" t="s">
        <v>756</v>
      </c>
      <c r="R324" s="84" t="s">
        <v>508</v>
      </c>
      <c r="S324" s="73">
        <v>458.33333333333337</v>
      </c>
      <c r="T324" s="74">
        <v>550</v>
      </c>
      <c r="U324" s="75">
        <v>96</v>
      </c>
      <c r="V324" s="153">
        <f>T324/AA324*AB324</f>
        <v>5.729166666666667</v>
      </c>
      <c r="W324" s="76"/>
      <c r="X324" s="77">
        <f>W324*S324</f>
        <v>0</v>
      </c>
      <c r="Y324" s="78">
        <f>W324*T324</f>
        <v>0</v>
      </c>
      <c r="Z324" s="250"/>
      <c r="AA324" s="249">
        <f>U324</f>
        <v>96</v>
      </c>
      <c r="AB324" s="79">
        <f>0.75/K324</f>
        <v>1</v>
      </c>
      <c r="AC324" s="244" t="s">
        <v>755</v>
      </c>
      <c r="AD324" s="80"/>
    </row>
    <row r="325" spans="1:30" ht="15.75" customHeight="1" x14ac:dyDescent="0.2">
      <c r="A325" s="62" t="s">
        <v>117</v>
      </c>
      <c r="B325" s="63" t="s">
        <v>118</v>
      </c>
      <c r="C325" s="64" t="s">
        <v>119</v>
      </c>
      <c r="D325" s="65" t="s">
        <v>162</v>
      </c>
      <c r="E325" s="66" t="s">
        <v>206</v>
      </c>
      <c r="F325" s="67" t="s">
        <v>207</v>
      </c>
      <c r="G325" s="68" t="s">
        <v>216</v>
      </c>
      <c r="H325" s="69" t="s">
        <v>217</v>
      </c>
      <c r="I325" s="66" t="s">
        <v>126</v>
      </c>
      <c r="J325" s="70">
        <v>2019</v>
      </c>
      <c r="K325" s="71">
        <v>0.75</v>
      </c>
      <c r="L325" s="72">
        <v>1</v>
      </c>
      <c r="M325" s="241" t="s">
        <v>344</v>
      </c>
      <c r="N325" s="242"/>
      <c r="O325" s="243"/>
      <c r="P325" s="244" t="s">
        <v>363</v>
      </c>
      <c r="Q325" s="245" t="s">
        <v>429</v>
      </c>
      <c r="R325" s="84" t="s">
        <v>509</v>
      </c>
      <c r="S325" s="73">
        <v>458.33333333333337</v>
      </c>
      <c r="T325" s="74">
        <v>550</v>
      </c>
      <c r="U325" s="75">
        <v>96</v>
      </c>
      <c r="V325" s="153">
        <f>T325/AA325*AB325</f>
        <v>5.729166666666667</v>
      </c>
      <c r="W325" s="76"/>
      <c r="X325" s="77">
        <f>W325*S325</f>
        <v>0</v>
      </c>
      <c r="Y325" s="78">
        <f>W325*T325</f>
        <v>0</v>
      </c>
      <c r="Z325" s="250"/>
      <c r="AA325" s="249">
        <f>U325</f>
        <v>96</v>
      </c>
      <c r="AB325" s="79">
        <f>0.75/K325</f>
        <v>1</v>
      </c>
      <c r="AC325" s="244" t="s">
        <v>363</v>
      </c>
      <c r="AD325" s="80"/>
    </row>
    <row r="326" spans="1:30" ht="15.75" customHeight="1" x14ac:dyDescent="0.2">
      <c r="A326" s="62" t="s">
        <v>117</v>
      </c>
      <c r="B326" s="63" t="s">
        <v>131</v>
      </c>
      <c r="C326" s="64" t="s">
        <v>132</v>
      </c>
      <c r="D326" s="65" t="s">
        <v>162</v>
      </c>
      <c r="E326" s="66" t="s">
        <v>42</v>
      </c>
      <c r="F326" s="67" t="s">
        <v>178</v>
      </c>
      <c r="G326" s="68" t="s">
        <v>179</v>
      </c>
      <c r="H326" s="69" t="s">
        <v>180</v>
      </c>
      <c r="I326" s="66" t="s">
        <v>126</v>
      </c>
      <c r="J326" s="70">
        <v>2010</v>
      </c>
      <c r="K326" s="71">
        <v>0.375</v>
      </c>
      <c r="L326" s="72">
        <v>1</v>
      </c>
      <c r="M326" s="241" t="s">
        <v>343</v>
      </c>
      <c r="N326" s="242"/>
      <c r="O326" s="243"/>
      <c r="P326" s="244" t="s">
        <v>800</v>
      </c>
      <c r="Q326" s="245" t="s">
        <v>1125</v>
      </c>
      <c r="R326" s="84" t="s">
        <v>508</v>
      </c>
      <c r="S326" s="73">
        <v>229.16666666666669</v>
      </c>
      <c r="T326" s="74">
        <v>275</v>
      </c>
      <c r="U326" s="75">
        <v>95</v>
      </c>
      <c r="V326" s="153">
        <f>T326/AA326*AB326</f>
        <v>5.7894736842105265</v>
      </c>
      <c r="W326" s="76"/>
      <c r="X326" s="77">
        <f>W326*S326</f>
        <v>0</v>
      </c>
      <c r="Y326" s="78">
        <f>W326*T326</f>
        <v>0</v>
      </c>
      <c r="Z326" s="250"/>
      <c r="AA326" s="249">
        <f>U326</f>
        <v>95</v>
      </c>
      <c r="AB326" s="79">
        <f>0.75/K326</f>
        <v>2</v>
      </c>
      <c r="AC326" s="244" t="s">
        <v>800</v>
      </c>
      <c r="AD326" s="80"/>
    </row>
    <row r="327" spans="1:30" ht="15.75" customHeight="1" x14ac:dyDescent="0.2">
      <c r="A327" s="62" t="s">
        <v>117</v>
      </c>
      <c r="B327" s="63" t="s">
        <v>118</v>
      </c>
      <c r="C327" s="64" t="s">
        <v>119</v>
      </c>
      <c r="D327" s="65" t="s">
        <v>162</v>
      </c>
      <c r="E327" s="66" t="s">
        <v>42</v>
      </c>
      <c r="F327" s="67" t="s">
        <v>165</v>
      </c>
      <c r="G327" s="68" t="s">
        <v>997</v>
      </c>
      <c r="H327" s="69" t="s">
        <v>998</v>
      </c>
      <c r="I327" s="66" t="s">
        <v>126</v>
      </c>
      <c r="J327" s="70">
        <v>1996</v>
      </c>
      <c r="K327" s="71">
        <v>0.75</v>
      </c>
      <c r="L327" s="72">
        <v>1</v>
      </c>
      <c r="M327" s="241" t="s">
        <v>343</v>
      </c>
      <c r="N327" s="242"/>
      <c r="O327" s="243"/>
      <c r="P327" s="244" t="s">
        <v>1100</v>
      </c>
      <c r="Q327" s="245" t="s">
        <v>1105</v>
      </c>
      <c r="R327" s="84" t="s">
        <v>508</v>
      </c>
      <c r="S327" s="73">
        <v>475</v>
      </c>
      <c r="T327" s="74">
        <v>570</v>
      </c>
      <c r="U327" s="75" t="s">
        <v>513</v>
      </c>
      <c r="V327" s="153">
        <f>T327/AA327*AB327</f>
        <v>5.8762886597938149</v>
      </c>
      <c r="W327" s="76"/>
      <c r="X327" s="77">
        <f>W327*S327</f>
        <v>0</v>
      </c>
      <c r="Y327" s="78">
        <f>W327*T327</f>
        <v>0</v>
      </c>
      <c r="Z327" s="250"/>
      <c r="AA327" s="249" t="s">
        <v>1224</v>
      </c>
      <c r="AB327" s="79">
        <f>0.75/K327</f>
        <v>1</v>
      </c>
      <c r="AC327" s="244" t="s">
        <v>1100</v>
      </c>
      <c r="AD327" s="80"/>
    </row>
    <row r="328" spans="1:30" ht="15.75" customHeight="1" x14ac:dyDescent="0.2">
      <c r="A328" s="62" t="s">
        <v>117</v>
      </c>
      <c r="B328" s="63" t="s">
        <v>118</v>
      </c>
      <c r="C328" s="64" t="s">
        <v>119</v>
      </c>
      <c r="D328" s="65" t="s">
        <v>162</v>
      </c>
      <c r="E328" s="66" t="s">
        <v>42</v>
      </c>
      <c r="F328" s="67" t="s">
        <v>166</v>
      </c>
      <c r="G328" s="68" t="s">
        <v>167</v>
      </c>
      <c r="H328" s="69" t="s">
        <v>999</v>
      </c>
      <c r="I328" s="66" t="s">
        <v>126</v>
      </c>
      <c r="J328" s="70">
        <v>2016</v>
      </c>
      <c r="K328" s="71">
        <v>0.75</v>
      </c>
      <c r="L328" s="72">
        <v>1</v>
      </c>
      <c r="M328" s="241" t="s">
        <v>344</v>
      </c>
      <c r="N328" s="242"/>
      <c r="O328" s="243"/>
      <c r="P328" s="244" t="s">
        <v>774</v>
      </c>
      <c r="Q328" s="245" t="s">
        <v>1106</v>
      </c>
      <c r="R328" s="84" t="s">
        <v>508</v>
      </c>
      <c r="S328" s="73">
        <v>500</v>
      </c>
      <c r="T328" s="74">
        <v>600</v>
      </c>
      <c r="U328" s="75">
        <v>100</v>
      </c>
      <c r="V328" s="153">
        <f>T328/AA328*AB328</f>
        <v>6</v>
      </c>
      <c r="W328" s="76"/>
      <c r="X328" s="77">
        <f>W328*S328</f>
        <v>0</v>
      </c>
      <c r="Y328" s="78">
        <f>W328*T328</f>
        <v>0</v>
      </c>
      <c r="Z328" s="250"/>
      <c r="AA328" s="249">
        <f>U328</f>
        <v>100</v>
      </c>
      <c r="AB328" s="79">
        <f>0.75/K328</f>
        <v>1</v>
      </c>
      <c r="AC328" s="244" t="s">
        <v>774</v>
      </c>
      <c r="AD328" s="80"/>
    </row>
    <row r="329" spans="1:30" ht="15.75" customHeight="1" x14ac:dyDescent="0.2">
      <c r="A329" s="62" t="s">
        <v>196</v>
      </c>
      <c r="B329" s="63" t="s">
        <v>131</v>
      </c>
      <c r="C329" s="64" t="s">
        <v>119</v>
      </c>
      <c r="D329" s="65" t="s">
        <v>162</v>
      </c>
      <c r="E329" s="66" t="s">
        <v>197</v>
      </c>
      <c r="F329" s="67"/>
      <c r="G329" s="68" t="s">
        <v>201</v>
      </c>
      <c r="H329" s="69" t="s">
        <v>202</v>
      </c>
      <c r="I329" s="66" t="s">
        <v>126</v>
      </c>
      <c r="J329" s="70">
        <v>1998</v>
      </c>
      <c r="K329" s="71">
        <v>0.75</v>
      </c>
      <c r="L329" s="72">
        <v>1</v>
      </c>
      <c r="M329" s="241" t="s">
        <v>344</v>
      </c>
      <c r="N329" s="242"/>
      <c r="O329" s="243"/>
      <c r="P329" s="244" t="s">
        <v>359</v>
      </c>
      <c r="Q329" s="245" t="s">
        <v>790</v>
      </c>
      <c r="R329" s="84" t="s">
        <v>509</v>
      </c>
      <c r="S329" s="73">
        <v>475</v>
      </c>
      <c r="T329" s="74">
        <v>570</v>
      </c>
      <c r="U329" s="75">
        <v>95</v>
      </c>
      <c r="V329" s="153">
        <f>T329/AA329*AB329</f>
        <v>6</v>
      </c>
      <c r="W329" s="76"/>
      <c r="X329" s="77">
        <f>W329*S329</f>
        <v>0</v>
      </c>
      <c r="Y329" s="78">
        <f>W329*T329</f>
        <v>0</v>
      </c>
      <c r="Z329" s="250"/>
      <c r="AA329" s="249">
        <f>U329</f>
        <v>95</v>
      </c>
      <c r="AB329" s="79">
        <f>0.75/K329</f>
        <v>1</v>
      </c>
      <c r="AC329" s="244" t="s">
        <v>359</v>
      </c>
      <c r="AD329" s="80"/>
    </row>
    <row r="330" spans="1:30" ht="15.75" customHeight="1" x14ac:dyDescent="0.2">
      <c r="A330" s="62" t="s">
        <v>117</v>
      </c>
      <c r="B330" s="63" t="s">
        <v>118</v>
      </c>
      <c r="C330" s="64" t="s">
        <v>119</v>
      </c>
      <c r="D330" s="65" t="s">
        <v>120</v>
      </c>
      <c r="E330" s="66"/>
      <c r="F330" s="67"/>
      <c r="G330" s="68" t="s">
        <v>124</v>
      </c>
      <c r="H330" s="69" t="s">
        <v>127</v>
      </c>
      <c r="I330" s="66" t="s">
        <v>128</v>
      </c>
      <c r="J330" s="70">
        <v>2013</v>
      </c>
      <c r="K330" s="71">
        <v>0.75</v>
      </c>
      <c r="L330" s="72">
        <v>2</v>
      </c>
      <c r="M330" s="241" t="s">
        <v>344</v>
      </c>
      <c r="N330" s="242"/>
      <c r="O330" s="243"/>
      <c r="P330" s="244" t="s">
        <v>352</v>
      </c>
      <c r="Q330" s="245" t="s">
        <v>353</v>
      </c>
      <c r="R330" s="84" t="s">
        <v>509</v>
      </c>
      <c r="S330" s="73">
        <v>491.66666666666669</v>
      </c>
      <c r="T330" s="74">
        <v>590</v>
      </c>
      <c r="U330" s="75">
        <v>97</v>
      </c>
      <c r="V330" s="153">
        <f>T330/AA330*AB330</f>
        <v>6.0824742268041234</v>
      </c>
      <c r="W330" s="76"/>
      <c r="X330" s="77">
        <f>W330*S330</f>
        <v>0</v>
      </c>
      <c r="Y330" s="78">
        <f>W330*T330</f>
        <v>0</v>
      </c>
      <c r="Z330" s="250"/>
      <c r="AA330" s="249">
        <f>U330</f>
        <v>97</v>
      </c>
      <c r="AB330" s="79">
        <f>0.75/K330</f>
        <v>1</v>
      </c>
      <c r="AC330" s="244" t="s">
        <v>352</v>
      </c>
      <c r="AD330" s="80"/>
    </row>
    <row r="331" spans="1:30" ht="15.75" customHeight="1" x14ac:dyDescent="0.2">
      <c r="A331" s="62" t="s">
        <v>196</v>
      </c>
      <c r="B331" s="63" t="s">
        <v>131</v>
      </c>
      <c r="C331" s="64" t="s">
        <v>119</v>
      </c>
      <c r="D331" s="65" t="s">
        <v>162</v>
      </c>
      <c r="E331" s="66" t="s">
        <v>197</v>
      </c>
      <c r="F331" s="67"/>
      <c r="G331" s="68" t="s">
        <v>583</v>
      </c>
      <c r="H331" s="69" t="s">
        <v>584</v>
      </c>
      <c r="I331" s="66" t="s">
        <v>126</v>
      </c>
      <c r="J331" s="70">
        <v>2015</v>
      </c>
      <c r="K331" s="71">
        <v>0.75</v>
      </c>
      <c r="L331" s="72">
        <v>3</v>
      </c>
      <c r="M331" s="241" t="s">
        <v>344</v>
      </c>
      <c r="N331" s="242"/>
      <c r="O331" s="243"/>
      <c r="P331" s="244" t="s">
        <v>797</v>
      </c>
      <c r="Q331" s="245" t="s">
        <v>798</v>
      </c>
      <c r="R331" s="84" t="s">
        <v>508</v>
      </c>
      <c r="S331" s="73">
        <v>491.66666666666669</v>
      </c>
      <c r="T331" s="74">
        <v>590</v>
      </c>
      <c r="U331" s="75">
        <v>97</v>
      </c>
      <c r="V331" s="153">
        <f>T331/AA331*AB331</f>
        <v>6.0824742268041234</v>
      </c>
      <c r="W331" s="76"/>
      <c r="X331" s="77">
        <f>W331*S331</f>
        <v>0</v>
      </c>
      <c r="Y331" s="78">
        <f>W331*T331</f>
        <v>0</v>
      </c>
      <c r="Z331" s="250"/>
      <c r="AA331" s="249">
        <f>U331</f>
        <v>97</v>
      </c>
      <c r="AB331" s="79">
        <f>0.75/K331</f>
        <v>1</v>
      </c>
      <c r="AC331" s="244" t="s">
        <v>797</v>
      </c>
      <c r="AD331" s="80"/>
    </row>
    <row r="332" spans="1:30" ht="15.75" customHeight="1" x14ac:dyDescent="0.2">
      <c r="A332" s="62" t="s">
        <v>117</v>
      </c>
      <c r="B332" s="63" t="s">
        <v>118</v>
      </c>
      <c r="C332" s="64" t="s">
        <v>119</v>
      </c>
      <c r="D332" s="65" t="s">
        <v>120</v>
      </c>
      <c r="E332" s="66"/>
      <c r="F332" s="67"/>
      <c r="G332" s="68" t="s">
        <v>124</v>
      </c>
      <c r="H332" s="69" t="s">
        <v>127</v>
      </c>
      <c r="I332" s="66" t="s">
        <v>126</v>
      </c>
      <c r="J332" s="70">
        <v>2016</v>
      </c>
      <c r="K332" s="71">
        <v>0.75</v>
      </c>
      <c r="L332" s="72">
        <v>2</v>
      </c>
      <c r="M332" s="241" t="s">
        <v>344</v>
      </c>
      <c r="N332" s="242"/>
      <c r="O332" s="243"/>
      <c r="P332" s="244" t="s">
        <v>702</v>
      </c>
      <c r="Q332" s="245" t="s">
        <v>355</v>
      </c>
      <c r="R332" s="84" t="s">
        <v>509</v>
      </c>
      <c r="S332" s="73">
        <v>500</v>
      </c>
      <c r="T332" s="74">
        <v>600</v>
      </c>
      <c r="U332" s="75" t="s">
        <v>1222</v>
      </c>
      <c r="V332" s="153">
        <f>T332/AA332*AB332</f>
        <v>6.1224489795918364</v>
      </c>
      <c r="W332" s="76"/>
      <c r="X332" s="77">
        <f>W332*S332</f>
        <v>0</v>
      </c>
      <c r="Y332" s="78">
        <f>W332*T332</f>
        <v>0</v>
      </c>
      <c r="Z332" s="250"/>
      <c r="AA332" s="249" t="str">
        <f>U332</f>
        <v>98</v>
      </c>
      <c r="AB332" s="79">
        <f>0.75/K332</f>
        <v>1</v>
      </c>
      <c r="AC332" s="244" t="s">
        <v>702</v>
      </c>
      <c r="AD332" s="80"/>
    </row>
    <row r="333" spans="1:30" ht="15.75" customHeight="1" x14ac:dyDescent="0.2">
      <c r="A333" s="62" t="s">
        <v>117</v>
      </c>
      <c r="B333" s="63" t="s">
        <v>118</v>
      </c>
      <c r="C333" s="64" t="s">
        <v>119</v>
      </c>
      <c r="D333" s="65" t="s">
        <v>303</v>
      </c>
      <c r="E333" s="66" t="s">
        <v>304</v>
      </c>
      <c r="F333" s="67"/>
      <c r="G333" s="68" t="s">
        <v>688</v>
      </c>
      <c r="H333" s="69" t="s">
        <v>342</v>
      </c>
      <c r="I333" s="66" t="s">
        <v>126</v>
      </c>
      <c r="J333" s="70">
        <v>2017</v>
      </c>
      <c r="K333" s="71">
        <v>0.75</v>
      </c>
      <c r="L333" s="72">
        <v>1</v>
      </c>
      <c r="M333" s="241" t="s">
        <v>344</v>
      </c>
      <c r="N333" s="242"/>
      <c r="O333" s="243"/>
      <c r="P333" s="244" t="s">
        <v>471</v>
      </c>
      <c r="Q333" s="245" t="s">
        <v>506</v>
      </c>
      <c r="R333" s="84" t="s">
        <v>509</v>
      </c>
      <c r="S333" s="73">
        <v>2500</v>
      </c>
      <c r="T333" s="74">
        <v>3000</v>
      </c>
      <c r="U333" s="75" t="s">
        <v>511</v>
      </c>
      <c r="V333" s="153">
        <f>T333/AA333*AB333/5</f>
        <v>6.1224489795918364</v>
      </c>
      <c r="W333" s="76"/>
      <c r="X333" s="77">
        <f>W333*S333</f>
        <v>0</v>
      </c>
      <c r="Y333" s="78">
        <f>W333*T333</f>
        <v>0</v>
      </c>
      <c r="Z333" s="250"/>
      <c r="AA333" s="249" t="s">
        <v>1222</v>
      </c>
      <c r="AB333" s="79">
        <f>0.75/K333</f>
        <v>1</v>
      </c>
      <c r="AC333" s="244" t="s">
        <v>471</v>
      </c>
      <c r="AD333" s="80"/>
    </row>
    <row r="334" spans="1:30" ht="15.75" customHeight="1" x14ac:dyDescent="0.2">
      <c r="A334" s="62" t="s">
        <v>196</v>
      </c>
      <c r="B334" s="63" t="s">
        <v>578</v>
      </c>
      <c r="C334" s="64" t="s">
        <v>119</v>
      </c>
      <c r="D334" s="65" t="s">
        <v>162</v>
      </c>
      <c r="E334" s="66" t="s">
        <v>197</v>
      </c>
      <c r="F334" s="67"/>
      <c r="G334" s="68" t="s">
        <v>205</v>
      </c>
      <c r="H334" s="69" t="s">
        <v>582</v>
      </c>
      <c r="I334" s="66" t="s">
        <v>126</v>
      </c>
      <c r="J334" s="70">
        <v>2014</v>
      </c>
      <c r="K334" s="71">
        <v>0.75</v>
      </c>
      <c r="L334" s="72">
        <v>11</v>
      </c>
      <c r="M334" s="241" t="s">
        <v>344</v>
      </c>
      <c r="N334" s="242"/>
      <c r="O334" s="243"/>
      <c r="P334" s="244" t="s">
        <v>471</v>
      </c>
      <c r="Q334" s="245" t="s">
        <v>796</v>
      </c>
      <c r="R334" s="84" t="s">
        <v>509</v>
      </c>
      <c r="S334" s="73">
        <v>500</v>
      </c>
      <c r="T334" s="74">
        <v>600</v>
      </c>
      <c r="U334" s="75">
        <v>97</v>
      </c>
      <c r="V334" s="153">
        <f>T334/AA334*AB334</f>
        <v>6.1855670103092786</v>
      </c>
      <c r="W334" s="76"/>
      <c r="X334" s="77">
        <f>W334*S334</f>
        <v>0</v>
      </c>
      <c r="Y334" s="78">
        <f>W334*T334</f>
        <v>0</v>
      </c>
      <c r="Z334" s="250"/>
      <c r="AA334" s="249">
        <f>U334</f>
        <v>97</v>
      </c>
      <c r="AB334" s="79">
        <f>0.75/K334</f>
        <v>1</v>
      </c>
      <c r="AC334" s="244" t="s">
        <v>471</v>
      </c>
      <c r="AD334" s="80"/>
    </row>
    <row r="335" spans="1:30" ht="15.75" customHeight="1" x14ac:dyDescent="0.2">
      <c r="A335" s="62" t="s">
        <v>117</v>
      </c>
      <c r="B335" s="63" t="s">
        <v>118</v>
      </c>
      <c r="C335" s="64" t="s">
        <v>119</v>
      </c>
      <c r="D335" s="65" t="s">
        <v>1047</v>
      </c>
      <c r="E335" s="66" t="s">
        <v>646</v>
      </c>
      <c r="F335" s="67"/>
      <c r="G335" s="68" t="s">
        <v>1045</v>
      </c>
      <c r="H335" s="69" t="s">
        <v>1046</v>
      </c>
      <c r="I335" s="66" t="s">
        <v>126</v>
      </c>
      <c r="J335" s="70">
        <v>1989</v>
      </c>
      <c r="K335" s="71">
        <v>0.75</v>
      </c>
      <c r="L335" s="72">
        <v>2</v>
      </c>
      <c r="M335" s="241" t="s">
        <v>343</v>
      </c>
      <c r="N335" s="242"/>
      <c r="O335" s="243"/>
      <c r="P335" s="244" t="s">
        <v>1158</v>
      </c>
      <c r="Q335" s="245" t="s">
        <v>1159</v>
      </c>
      <c r="R335" s="84" t="s">
        <v>508</v>
      </c>
      <c r="S335" s="73">
        <v>525</v>
      </c>
      <c r="T335" s="74">
        <v>630</v>
      </c>
      <c r="U335" s="75">
        <v>96</v>
      </c>
      <c r="V335" s="153">
        <f>T335/AA335*AB335</f>
        <v>6.5625</v>
      </c>
      <c r="W335" s="76"/>
      <c r="X335" s="77">
        <f>W335*S335</f>
        <v>0</v>
      </c>
      <c r="Y335" s="78">
        <f>W335*T335</f>
        <v>0</v>
      </c>
      <c r="Z335" s="250"/>
      <c r="AA335" s="249">
        <f>U335</f>
        <v>96</v>
      </c>
      <c r="AB335" s="79">
        <f>0.75/K335</f>
        <v>1</v>
      </c>
      <c r="AC335" s="244" t="s">
        <v>1158</v>
      </c>
      <c r="AD335" s="80"/>
    </row>
    <row r="336" spans="1:30" ht="15.75" customHeight="1" x14ac:dyDescent="0.2">
      <c r="A336" s="62" t="s">
        <v>117</v>
      </c>
      <c r="B336" s="63" t="s">
        <v>118</v>
      </c>
      <c r="C336" s="64" t="s">
        <v>119</v>
      </c>
      <c r="D336" s="65" t="s">
        <v>162</v>
      </c>
      <c r="E336" s="66" t="s">
        <v>206</v>
      </c>
      <c r="F336" s="67" t="s">
        <v>591</v>
      </c>
      <c r="G336" s="68" t="s">
        <v>592</v>
      </c>
      <c r="H336" s="69" t="s">
        <v>594</v>
      </c>
      <c r="I336" s="66" t="s">
        <v>128</v>
      </c>
      <c r="J336" s="70">
        <v>2003</v>
      </c>
      <c r="K336" s="71">
        <v>0.75</v>
      </c>
      <c r="L336" s="72">
        <v>1</v>
      </c>
      <c r="M336" s="241">
        <v>-0.5</v>
      </c>
      <c r="N336" s="242"/>
      <c r="O336" s="243"/>
      <c r="P336" s="244" t="s">
        <v>486</v>
      </c>
      <c r="Q336" s="245" t="s">
        <v>817</v>
      </c>
      <c r="R336" s="84" t="s">
        <v>509</v>
      </c>
      <c r="S336" s="73">
        <v>550</v>
      </c>
      <c r="T336" s="74">
        <v>660</v>
      </c>
      <c r="U336" s="75">
        <v>100</v>
      </c>
      <c r="V336" s="153">
        <f>T336/AA336*AB336</f>
        <v>6.6</v>
      </c>
      <c r="W336" s="76"/>
      <c r="X336" s="77">
        <f>W336*S336</f>
        <v>0</v>
      </c>
      <c r="Y336" s="78">
        <f>W336*T336</f>
        <v>0</v>
      </c>
      <c r="Z336" s="250"/>
      <c r="AA336" s="249">
        <f>U336</f>
        <v>100</v>
      </c>
      <c r="AB336" s="79">
        <f>0.75/K336</f>
        <v>1</v>
      </c>
      <c r="AC336" s="244" t="s">
        <v>486</v>
      </c>
      <c r="AD336" s="80"/>
    </row>
    <row r="337" spans="1:30" ht="15.75" customHeight="1" x14ac:dyDescent="0.2">
      <c r="A337" s="62" t="s">
        <v>117</v>
      </c>
      <c r="B337" s="63" t="s">
        <v>118</v>
      </c>
      <c r="C337" s="64" t="s">
        <v>119</v>
      </c>
      <c r="D337" s="65" t="s">
        <v>162</v>
      </c>
      <c r="E337" s="66" t="s">
        <v>206</v>
      </c>
      <c r="F337" s="67" t="s">
        <v>591</v>
      </c>
      <c r="G337" s="68" t="s">
        <v>592</v>
      </c>
      <c r="H337" s="69" t="s">
        <v>595</v>
      </c>
      <c r="I337" s="66" t="s">
        <v>128</v>
      </c>
      <c r="J337" s="70">
        <v>2003</v>
      </c>
      <c r="K337" s="71">
        <v>0.75</v>
      </c>
      <c r="L337" s="72">
        <v>3</v>
      </c>
      <c r="M337" s="241">
        <v>-0.5</v>
      </c>
      <c r="N337" s="242"/>
      <c r="O337" s="243"/>
      <c r="P337" s="244" t="s">
        <v>486</v>
      </c>
      <c r="Q337" s="245" t="s">
        <v>820</v>
      </c>
      <c r="R337" s="84" t="s">
        <v>509</v>
      </c>
      <c r="S337" s="73">
        <v>550</v>
      </c>
      <c r="T337" s="74">
        <v>660</v>
      </c>
      <c r="U337" s="75">
        <v>100</v>
      </c>
      <c r="V337" s="153">
        <f>T337/AA337*AB337</f>
        <v>6.6</v>
      </c>
      <c r="W337" s="76"/>
      <c r="X337" s="77">
        <f>W337*S337</f>
        <v>0</v>
      </c>
      <c r="Y337" s="78">
        <f>W337*T337</f>
        <v>0</v>
      </c>
      <c r="Z337" s="250"/>
      <c r="AA337" s="249">
        <f>U337</f>
        <v>100</v>
      </c>
      <c r="AB337" s="79">
        <f>0.75/K337</f>
        <v>1</v>
      </c>
      <c r="AC337" s="244" t="s">
        <v>486</v>
      </c>
      <c r="AD337" s="80"/>
    </row>
    <row r="338" spans="1:30" ht="15.75" customHeight="1" x14ac:dyDescent="0.2">
      <c r="A338" s="62" t="s">
        <v>117</v>
      </c>
      <c r="B338" s="63" t="s">
        <v>118</v>
      </c>
      <c r="C338" s="64" t="s">
        <v>119</v>
      </c>
      <c r="D338" s="65" t="s">
        <v>162</v>
      </c>
      <c r="E338" s="66" t="s">
        <v>206</v>
      </c>
      <c r="F338" s="67" t="s">
        <v>225</v>
      </c>
      <c r="G338" s="68" t="s">
        <v>228</v>
      </c>
      <c r="H338" s="69" t="s">
        <v>602</v>
      </c>
      <c r="I338" s="66" t="s">
        <v>128</v>
      </c>
      <c r="J338" s="70">
        <v>1990</v>
      </c>
      <c r="K338" s="71">
        <v>0.75</v>
      </c>
      <c r="L338" s="72">
        <v>1</v>
      </c>
      <c r="M338" s="241">
        <v>-1</v>
      </c>
      <c r="N338" s="242"/>
      <c r="O338" s="243"/>
      <c r="P338" s="244" t="s">
        <v>437</v>
      </c>
      <c r="Q338" s="245" t="s">
        <v>1147</v>
      </c>
      <c r="R338" s="84" t="s">
        <v>508</v>
      </c>
      <c r="S338" s="73">
        <v>550</v>
      </c>
      <c r="T338" s="74">
        <v>660</v>
      </c>
      <c r="U338" s="75">
        <v>100</v>
      </c>
      <c r="V338" s="153">
        <f>T338/AA338*AB338</f>
        <v>6.6</v>
      </c>
      <c r="W338" s="76"/>
      <c r="X338" s="77">
        <f>W338*S338</f>
        <v>0</v>
      </c>
      <c r="Y338" s="78">
        <f>W338*T338</f>
        <v>0</v>
      </c>
      <c r="Z338" s="250"/>
      <c r="AA338" s="249">
        <f>U338</f>
        <v>100</v>
      </c>
      <c r="AB338" s="79">
        <f>0.75/K338</f>
        <v>1</v>
      </c>
      <c r="AC338" s="244" t="s">
        <v>437</v>
      </c>
      <c r="AD338" s="80"/>
    </row>
    <row r="339" spans="1:30" ht="15.75" customHeight="1" x14ac:dyDescent="0.2">
      <c r="A339" s="62" t="s">
        <v>117</v>
      </c>
      <c r="B339" s="63" t="s">
        <v>118</v>
      </c>
      <c r="C339" s="64" t="s">
        <v>119</v>
      </c>
      <c r="D339" s="65" t="s">
        <v>162</v>
      </c>
      <c r="E339" s="66" t="s">
        <v>206</v>
      </c>
      <c r="F339" s="67" t="s">
        <v>225</v>
      </c>
      <c r="G339" s="68" t="s">
        <v>228</v>
      </c>
      <c r="H339" s="69" t="s">
        <v>602</v>
      </c>
      <c r="I339" s="66" t="s">
        <v>128</v>
      </c>
      <c r="J339" s="70">
        <v>1990</v>
      </c>
      <c r="K339" s="71">
        <v>0.75</v>
      </c>
      <c r="L339" s="72">
        <v>1</v>
      </c>
      <c r="M339" s="241">
        <v>-1</v>
      </c>
      <c r="N339" s="242"/>
      <c r="O339" s="243"/>
      <c r="P339" s="244" t="s">
        <v>1100</v>
      </c>
      <c r="Q339" s="245" t="s">
        <v>1148</v>
      </c>
      <c r="R339" s="84" t="s">
        <v>508</v>
      </c>
      <c r="S339" s="73">
        <v>550</v>
      </c>
      <c r="T339" s="74">
        <v>660</v>
      </c>
      <c r="U339" s="75">
        <v>100</v>
      </c>
      <c r="V339" s="153">
        <f>T339/AA339*AB339</f>
        <v>6.6</v>
      </c>
      <c r="W339" s="76"/>
      <c r="X339" s="77">
        <f>W339*S339</f>
        <v>0</v>
      </c>
      <c r="Y339" s="78">
        <f>W339*T339</f>
        <v>0</v>
      </c>
      <c r="Z339" s="250"/>
      <c r="AA339" s="249">
        <f>U339</f>
        <v>100</v>
      </c>
      <c r="AB339" s="79">
        <f>0.75/K339</f>
        <v>1</v>
      </c>
      <c r="AC339" s="244" t="s">
        <v>1100</v>
      </c>
      <c r="AD339" s="80"/>
    </row>
    <row r="340" spans="1:30" ht="15.75" customHeight="1" x14ac:dyDescent="0.2">
      <c r="A340" s="62" t="s">
        <v>117</v>
      </c>
      <c r="B340" s="63" t="s">
        <v>118</v>
      </c>
      <c r="C340" s="64" t="s">
        <v>119</v>
      </c>
      <c r="D340" s="65" t="s">
        <v>303</v>
      </c>
      <c r="E340" s="66" t="s">
        <v>304</v>
      </c>
      <c r="F340" s="67"/>
      <c r="G340" s="68" t="s">
        <v>688</v>
      </c>
      <c r="H340" s="69" t="s">
        <v>342</v>
      </c>
      <c r="I340" s="66" t="s">
        <v>267</v>
      </c>
      <c r="J340" s="70">
        <v>2019</v>
      </c>
      <c r="K340" s="71">
        <v>0.75</v>
      </c>
      <c r="L340" s="72">
        <v>2</v>
      </c>
      <c r="M340" s="241" t="s">
        <v>344</v>
      </c>
      <c r="N340" s="242"/>
      <c r="O340" s="243"/>
      <c r="P340" s="244" t="s">
        <v>473</v>
      </c>
      <c r="Q340" s="245" t="s">
        <v>507</v>
      </c>
      <c r="R340" s="84" t="s">
        <v>509</v>
      </c>
      <c r="S340" s="73">
        <v>2750</v>
      </c>
      <c r="T340" s="74">
        <v>3300</v>
      </c>
      <c r="U340" s="75" t="s">
        <v>515</v>
      </c>
      <c r="V340" s="153">
        <f>T340/AA340*AB340/5</f>
        <v>6.804123711340206</v>
      </c>
      <c r="W340" s="76"/>
      <c r="X340" s="77">
        <f>W340*S340</f>
        <v>0</v>
      </c>
      <c r="Y340" s="78">
        <f>W340*T340</f>
        <v>0</v>
      </c>
      <c r="Z340" s="250"/>
      <c r="AA340" s="249" t="s">
        <v>1224</v>
      </c>
      <c r="AB340" s="79">
        <f>0.75/K340</f>
        <v>1</v>
      </c>
      <c r="AC340" s="244" t="s">
        <v>473</v>
      </c>
      <c r="AD340" s="80"/>
    </row>
    <row r="341" spans="1:30" ht="15.75" customHeight="1" x14ac:dyDescent="0.2">
      <c r="A341" s="62" t="s">
        <v>117</v>
      </c>
      <c r="B341" s="63" t="s">
        <v>118</v>
      </c>
      <c r="C341" s="64" t="s">
        <v>119</v>
      </c>
      <c r="D341" s="65" t="s">
        <v>162</v>
      </c>
      <c r="E341" s="66" t="s">
        <v>42</v>
      </c>
      <c r="F341" s="67" t="s">
        <v>165</v>
      </c>
      <c r="G341" s="68" t="s">
        <v>549</v>
      </c>
      <c r="H341" s="69" t="s">
        <v>550</v>
      </c>
      <c r="I341" s="66" t="s">
        <v>126</v>
      </c>
      <c r="J341" s="70">
        <v>2004</v>
      </c>
      <c r="K341" s="71">
        <v>0.75</v>
      </c>
      <c r="L341" s="72">
        <v>1</v>
      </c>
      <c r="M341" s="241" t="s">
        <v>344</v>
      </c>
      <c r="N341" s="242"/>
      <c r="O341" s="243"/>
      <c r="P341" s="244" t="s">
        <v>1100</v>
      </c>
      <c r="Q341" s="245" t="s">
        <v>1101</v>
      </c>
      <c r="R341" s="84" t="s">
        <v>508</v>
      </c>
      <c r="S341" s="73">
        <v>541.66666666666674</v>
      </c>
      <c r="T341" s="74">
        <v>650</v>
      </c>
      <c r="U341" s="75">
        <v>95</v>
      </c>
      <c r="V341" s="153">
        <f>T341/AA341*AB341</f>
        <v>6.8421052631578947</v>
      </c>
      <c r="W341" s="76"/>
      <c r="X341" s="77">
        <f>W341*S341</f>
        <v>0</v>
      </c>
      <c r="Y341" s="78">
        <f>W341*T341</f>
        <v>0</v>
      </c>
      <c r="Z341" s="250"/>
      <c r="AA341" s="249">
        <f>U341</f>
        <v>95</v>
      </c>
      <c r="AB341" s="79">
        <f>0.75/K341</f>
        <v>1</v>
      </c>
      <c r="AC341" s="244" t="s">
        <v>1100</v>
      </c>
      <c r="AD341" s="80"/>
    </row>
    <row r="342" spans="1:30" ht="15.75" customHeight="1" x14ac:dyDescent="0.2">
      <c r="A342" s="62" t="s">
        <v>117</v>
      </c>
      <c r="B342" s="63" t="s">
        <v>118</v>
      </c>
      <c r="C342" s="64" t="s">
        <v>119</v>
      </c>
      <c r="D342" s="65" t="s">
        <v>162</v>
      </c>
      <c r="E342" s="66" t="s">
        <v>42</v>
      </c>
      <c r="F342" s="67" t="s">
        <v>163</v>
      </c>
      <c r="G342" s="68" t="s">
        <v>164</v>
      </c>
      <c r="H342" s="69" t="s">
        <v>163</v>
      </c>
      <c r="I342" s="66" t="s">
        <v>126</v>
      </c>
      <c r="J342" s="70">
        <v>2019</v>
      </c>
      <c r="K342" s="71">
        <v>0.75</v>
      </c>
      <c r="L342" s="72">
        <v>1</v>
      </c>
      <c r="M342" s="241" t="s">
        <v>344</v>
      </c>
      <c r="N342" s="242"/>
      <c r="O342" s="243"/>
      <c r="P342" s="244" t="s">
        <v>431</v>
      </c>
      <c r="Q342" s="245" t="s">
        <v>757</v>
      </c>
      <c r="R342" s="84" t="s">
        <v>508</v>
      </c>
      <c r="S342" s="73">
        <v>583.33333333333337</v>
      </c>
      <c r="T342" s="74">
        <v>700</v>
      </c>
      <c r="U342" s="75">
        <v>100</v>
      </c>
      <c r="V342" s="153">
        <f>T342/AA342*AB342</f>
        <v>7</v>
      </c>
      <c r="W342" s="76"/>
      <c r="X342" s="77">
        <f>W342*S342</f>
        <v>0</v>
      </c>
      <c r="Y342" s="78">
        <f>W342*T342</f>
        <v>0</v>
      </c>
      <c r="Z342" s="250"/>
      <c r="AA342" s="249">
        <f>U342</f>
        <v>100</v>
      </c>
      <c r="AB342" s="79">
        <f>0.75/K342</f>
        <v>1</v>
      </c>
      <c r="AC342" s="244" t="s">
        <v>431</v>
      </c>
      <c r="AD342" s="80"/>
    </row>
    <row r="343" spans="1:30" ht="15.75" customHeight="1" x14ac:dyDescent="0.2">
      <c r="A343" s="62" t="s">
        <v>117</v>
      </c>
      <c r="B343" s="63" t="s">
        <v>131</v>
      </c>
      <c r="C343" s="64" t="s">
        <v>119</v>
      </c>
      <c r="D343" s="65" t="s">
        <v>162</v>
      </c>
      <c r="E343" s="66" t="s">
        <v>181</v>
      </c>
      <c r="F343" s="67"/>
      <c r="G343" s="68" t="s">
        <v>573</v>
      </c>
      <c r="H343" s="69" t="s">
        <v>574</v>
      </c>
      <c r="I343" s="66" t="s">
        <v>182</v>
      </c>
      <c r="J343" s="70">
        <v>2019</v>
      </c>
      <c r="K343" s="71">
        <v>0.75</v>
      </c>
      <c r="L343" s="72">
        <v>1</v>
      </c>
      <c r="M343" s="241" t="s">
        <v>344</v>
      </c>
      <c r="N343" s="242"/>
      <c r="O343" s="243"/>
      <c r="P343" s="244" t="s">
        <v>383</v>
      </c>
      <c r="Q343" s="245" t="s">
        <v>780</v>
      </c>
      <c r="R343" s="84" t="s">
        <v>508</v>
      </c>
      <c r="S343" s="73">
        <v>566.66666666666674</v>
      </c>
      <c r="T343" s="74">
        <v>680</v>
      </c>
      <c r="U343" s="75" t="s">
        <v>510</v>
      </c>
      <c r="V343" s="153">
        <f>T343/AA343*AB343</f>
        <v>7.1578947368421053</v>
      </c>
      <c r="W343" s="76"/>
      <c r="X343" s="77">
        <f>W343*S343</f>
        <v>0</v>
      </c>
      <c r="Y343" s="78">
        <f>W343*T343</f>
        <v>0</v>
      </c>
      <c r="Z343" s="250"/>
      <c r="AA343" s="249" t="s">
        <v>1221</v>
      </c>
      <c r="AB343" s="79">
        <f>0.75/K343</f>
        <v>1</v>
      </c>
      <c r="AC343" s="244" t="s">
        <v>383</v>
      </c>
      <c r="AD343" s="80"/>
    </row>
    <row r="344" spans="1:30" ht="15.75" customHeight="1" x14ac:dyDescent="0.2">
      <c r="A344" s="62" t="s">
        <v>117</v>
      </c>
      <c r="B344" s="63" t="s">
        <v>131</v>
      </c>
      <c r="C344" s="64" t="s">
        <v>132</v>
      </c>
      <c r="D344" s="65" t="s">
        <v>162</v>
      </c>
      <c r="E344" s="66" t="s">
        <v>42</v>
      </c>
      <c r="F344" s="67" t="s">
        <v>178</v>
      </c>
      <c r="G344" s="68" t="s">
        <v>179</v>
      </c>
      <c r="H344" s="69" t="s">
        <v>180</v>
      </c>
      <c r="I344" s="66" t="s">
        <v>126</v>
      </c>
      <c r="J344" s="70">
        <v>2001</v>
      </c>
      <c r="K344" s="71">
        <v>0.75</v>
      </c>
      <c r="L344" s="72">
        <v>6</v>
      </c>
      <c r="M344" s="241" t="s">
        <v>344</v>
      </c>
      <c r="N344" s="242"/>
      <c r="O344" s="243"/>
      <c r="P344" s="244" t="s">
        <v>396</v>
      </c>
      <c r="Q344" s="245" t="s">
        <v>397</v>
      </c>
      <c r="R344" s="84" t="s">
        <v>509</v>
      </c>
      <c r="S344" s="73">
        <v>600</v>
      </c>
      <c r="T344" s="74">
        <v>720</v>
      </c>
      <c r="U344" s="75">
        <v>100</v>
      </c>
      <c r="V344" s="153">
        <f>T344/AA344*AB344</f>
        <v>7.2</v>
      </c>
      <c r="W344" s="76"/>
      <c r="X344" s="77">
        <f>W344*S344</f>
        <v>0</v>
      </c>
      <c r="Y344" s="78">
        <f>W344*T344</f>
        <v>0</v>
      </c>
      <c r="Z344" s="250"/>
      <c r="AA344" s="249">
        <f>U344</f>
        <v>100</v>
      </c>
      <c r="AB344" s="79">
        <f>0.75/K344</f>
        <v>1</v>
      </c>
      <c r="AC344" s="244" t="s">
        <v>396</v>
      </c>
      <c r="AD344" s="80"/>
    </row>
    <row r="345" spans="1:30" ht="15.75" customHeight="1" x14ac:dyDescent="0.2">
      <c r="A345" s="62" t="s">
        <v>117</v>
      </c>
      <c r="B345" s="63" t="s">
        <v>118</v>
      </c>
      <c r="C345" s="64" t="s">
        <v>119</v>
      </c>
      <c r="D345" s="65" t="s">
        <v>303</v>
      </c>
      <c r="E345" s="66" t="s">
        <v>304</v>
      </c>
      <c r="F345" s="67" t="s">
        <v>305</v>
      </c>
      <c r="G345" s="68" t="s">
        <v>672</v>
      </c>
      <c r="H345" s="69" t="s">
        <v>674</v>
      </c>
      <c r="I345" s="66" t="s">
        <v>123</v>
      </c>
      <c r="J345" s="70">
        <v>2017</v>
      </c>
      <c r="K345" s="71">
        <v>0.75</v>
      </c>
      <c r="L345" s="72">
        <v>6</v>
      </c>
      <c r="M345" s="241" t="s">
        <v>344</v>
      </c>
      <c r="N345" s="242"/>
      <c r="O345" s="243"/>
      <c r="P345" s="244" t="s">
        <v>473</v>
      </c>
      <c r="Q345" s="245" t="s">
        <v>953</v>
      </c>
      <c r="R345" s="84" t="s">
        <v>509</v>
      </c>
      <c r="S345" s="73">
        <v>600</v>
      </c>
      <c r="T345" s="74">
        <v>720</v>
      </c>
      <c r="U345" s="75">
        <v>97</v>
      </c>
      <c r="V345" s="153">
        <f>T345/AA345*AB345</f>
        <v>7.4226804123711343</v>
      </c>
      <c r="W345" s="76"/>
      <c r="X345" s="77">
        <f>W345*S345</f>
        <v>0</v>
      </c>
      <c r="Y345" s="78">
        <f>W345*T345</f>
        <v>0</v>
      </c>
      <c r="Z345" s="250"/>
      <c r="AA345" s="249">
        <f>U345</f>
        <v>97</v>
      </c>
      <c r="AB345" s="79">
        <f>0.75/K345</f>
        <v>1</v>
      </c>
      <c r="AC345" s="244" t="s">
        <v>473</v>
      </c>
      <c r="AD345" s="80"/>
    </row>
    <row r="346" spans="1:30" ht="15.75" customHeight="1" x14ac:dyDescent="0.2">
      <c r="A346" s="62" t="s">
        <v>117</v>
      </c>
      <c r="B346" s="63" t="s">
        <v>131</v>
      </c>
      <c r="C346" s="64" t="s">
        <v>132</v>
      </c>
      <c r="D346" s="65" t="s">
        <v>162</v>
      </c>
      <c r="E346" s="66" t="s">
        <v>42</v>
      </c>
      <c r="F346" s="67" t="s">
        <v>178</v>
      </c>
      <c r="G346" s="68" t="s">
        <v>1015</v>
      </c>
      <c r="H346" s="69" t="s">
        <v>1016</v>
      </c>
      <c r="I346" s="66" t="s">
        <v>126</v>
      </c>
      <c r="J346" s="70">
        <v>1949</v>
      </c>
      <c r="K346" s="71">
        <v>0.75</v>
      </c>
      <c r="L346" s="72">
        <v>1</v>
      </c>
      <c r="M346" s="241" t="s">
        <v>343</v>
      </c>
      <c r="N346" s="242" t="s">
        <v>1071</v>
      </c>
      <c r="O346" s="243" t="s">
        <v>347</v>
      </c>
      <c r="P346" s="244" t="s">
        <v>395</v>
      </c>
      <c r="Q346" s="245" t="s">
        <v>1124</v>
      </c>
      <c r="R346" s="84" t="s">
        <v>508</v>
      </c>
      <c r="S346" s="73">
        <v>625</v>
      </c>
      <c r="T346" s="74">
        <v>750</v>
      </c>
      <c r="U346" s="75">
        <v>100</v>
      </c>
      <c r="V346" s="153">
        <f>T346/AA346*AB346</f>
        <v>7.5</v>
      </c>
      <c r="W346" s="76"/>
      <c r="X346" s="77">
        <f>W346*S346</f>
        <v>0</v>
      </c>
      <c r="Y346" s="78">
        <f>W346*T346</f>
        <v>0</v>
      </c>
      <c r="Z346" s="250"/>
      <c r="AA346" s="249">
        <f>U346</f>
        <v>100</v>
      </c>
      <c r="AB346" s="79">
        <f>0.75/K346</f>
        <v>1</v>
      </c>
      <c r="AC346" s="244" t="s">
        <v>395</v>
      </c>
      <c r="AD346" s="80"/>
    </row>
    <row r="347" spans="1:30" ht="15.75" customHeight="1" x14ac:dyDescent="0.2">
      <c r="A347" s="62" t="s">
        <v>117</v>
      </c>
      <c r="B347" s="63" t="s">
        <v>118</v>
      </c>
      <c r="C347" s="64" t="s">
        <v>119</v>
      </c>
      <c r="D347" s="65" t="s">
        <v>303</v>
      </c>
      <c r="E347" s="66" t="s">
        <v>304</v>
      </c>
      <c r="F347" s="67" t="s">
        <v>305</v>
      </c>
      <c r="G347" s="68" t="s">
        <v>672</v>
      </c>
      <c r="H347" s="69" t="s">
        <v>673</v>
      </c>
      <c r="I347" s="66" t="s">
        <v>123</v>
      </c>
      <c r="J347" s="70">
        <v>2017</v>
      </c>
      <c r="K347" s="71">
        <v>0.75</v>
      </c>
      <c r="L347" s="72">
        <v>6</v>
      </c>
      <c r="M347" s="241" t="s">
        <v>344</v>
      </c>
      <c r="N347" s="242"/>
      <c r="O347" s="243"/>
      <c r="P347" s="244" t="s">
        <v>473</v>
      </c>
      <c r="Q347" s="245" t="s">
        <v>952</v>
      </c>
      <c r="R347" s="84" t="s">
        <v>509</v>
      </c>
      <c r="S347" s="73">
        <v>600</v>
      </c>
      <c r="T347" s="74">
        <v>720</v>
      </c>
      <c r="U347" s="75">
        <v>95</v>
      </c>
      <c r="V347" s="153">
        <f>T347/AA347*AB347</f>
        <v>7.5789473684210522</v>
      </c>
      <c r="W347" s="76"/>
      <c r="X347" s="77">
        <f>W347*S347</f>
        <v>0</v>
      </c>
      <c r="Y347" s="78">
        <f>W347*T347</f>
        <v>0</v>
      </c>
      <c r="Z347" s="250"/>
      <c r="AA347" s="249">
        <f>U347</f>
        <v>95</v>
      </c>
      <c r="AB347" s="79">
        <f>0.75/K347</f>
        <v>1</v>
      </c>
      <c r="AC347" s="244" t="s">
        <v>473</v>
      </c>
      <c r="AD347" s="80"/>
    </row>
    <row r="348" spans="1:30" ht="15.75" customHeight="1" x14ac:dyDescent="0.2">
      <c r="A348" s="62" t="s">
        <v>117</v>
      </c>
      <c r="B348" s="63" t="s">
        <v>118</v>
      </c>
      <c r="C348" s="64" t="s">
        <v>119</v>
      </c>
      <c r="D348" s="65" t="s">
        <v>162</v>
      </c>
      <c r="E348" s="66" t="s">
        <v>42</v>
      </c>
      <c r="F348" s="67" t="s">
        <v>165</v>
      </c>
      <c r="G348" s="68" t="s">
        <v>995</v>
      </c>
      <c r="H348" s="69" t="s">
        <v>996</v>
      </c>
      <c r="I348" s="66" t="s">
        <v>126</v>
      </c>
      <c r="J348" s="70">
        <v>2004</v>
      </c>
      <c r="K348" s="71">
        <v>0.75</v>
      </c>
      <c r="L348" s="72">
        <v>6</v>
      </c>
      <c r="M348" s="241" t="s">
        <v>344</v>
      </c>
      <c r="N348" s="242"/>
      <c r="O348" s="243"/>
      <c r="P348" s="244" t="s">
        <v>409</v>
      </c>
      <c r="Q348" s="245" t="s">
        <v>1103</v>
      </c>
      <c r="R348" s="84" t="s">
        <v>509</v>
      </c>
      <c r="S348" s="73">
        <v>650</v>
      </c>
      <c r="T348" s="74">
        <v>780</v>
      </c>
      <c r="U348" s="75">
        <v>95</v>
      </c>
      <c r="V348" s="153">
        <f>T348/AA348*AB348</f>
        <v>8.2105263157894743</v>
      </c>
      <c r="W348" s="76"/>
      <c r="X348" s="77">
        <f>W348*S348</f>
        <v>0</v>
      </c>
      <c r="Y348" s="78">
        <f>W348*T348</f>
        <v>0</v>
      </c>
      <c r="Z348" s="250"/>
      <c r="AA348" s="249">
        <f>U348</f>
        <v>95</v>
      </c>
      <c r="AB348" s="79">
        <f>0.75/K348</f>
        <v>1</v>
      </c>
      <c r="AC348" s="244" t="s">
        <v>409</v>
      </c>
      <c r="AD348" s="80"/>
    </row>
    <row r="349" spans="1:30" ht="15.75" customHeight="1" x14ac:dyDescent="0.2">
      <c r="A349" s="62" t="s">
        <v>117</v>
      </c>
      <c r="B349" s="63" t="s">
        <v>118</v>
      </c>
      <c r="C349" s="64" t="s">
        <v>119</v>
      </c>
      <c r="D349" s="65" t="s">
        <v>162</v>
      </c>
      <c r="E349" s="66" t="s">
        <v>42</v>
      </c>
      <c r="F349" s="67" t="s">
        <v>165</v>
      </c>
      <c r="G349" s="68" t="s">
        <v>995</v>
      </c>
      <c r="H349" s="69" t="s">
        <v>996</v>
      </c>
      <c r="I349" s="66" t="s">
        <v>126</v>
      </c>
      <c r="J349" s="70">
        <v>2006</v>
      </c>
      <c r="K349" s="71">
        <v>0.75</v>
      </c>
      <c r="L349" s="72">
        <v>6</v>
      </c>
      <c r="M349" s="241" t="s">
        <v>344</v>
      </c>
      <c r="N349" s="242"/>
      <c r="O349" s="243"/>
      <c r="P349" s="244" t="s">
        <v>409</v>
      </c>
      <c r="Q349" s="245" t="s">
        <v>1104</v>
      </c>
      <c r="R349" s="84" t="s">
        <v>509</v>
      </c>
      <c r="S349" s="73">
        <v>650</v>
      </c>
      <c r="T349" s="74">
        <v>780</v>
      </c>
      <c r="U349" s="75">
        <v>95</v>
      </c>
      <c r="V349" s="153">
        <f>T349/AA349*AB349</f>
        <v>8.2105263157894743</v>
      </c>
      <c r="W349" s="76"/>
      <c r="X349" s="77">
        <f>W349*S349</f>
        <v>0</v>
      </c>
      <c r="Y349" s="78">
        <f>W349*T349</f>
        <v>0</v>
      </c>
      <c r="Z349" s="250"/>
      <c r="AA349" s="249">
        <f>U349</f>
        <v>95</v>
      </c>
      <c r="AB349" s="79">
        <f>0.75/K349</f>
        <v>1</v>
      </c>
      <c r="AC349" s="244" t="s">
        <v>409</v>
      </c>
      <c r="AD349" s="80"/>
    </row>
    <row r="350" spans="1:30" ht="15.75" customHeight="1" x14ac:dyDescent="0.2">
      <c r="A350" s="62" t="s">
        <v>117</v>
      </c>
      <c r="B350" s="63" t="s">
        <v>118</v>
      </c>
      <c r="C350" s="64" t="s">
        <v>119</v>
      </c>
      <c r="D350" s="65" t="s">
        <v>162</v>
      </c>
      <c r="E350" s="66" t="s">
        <v>42</v>
      </c>
      <c r="F350" s="67" t="s">
        <v>165</v>
      </c>
      <c r="G350" s="68" t="s">
        <v>993</v>
      </c>
      <c r="H350" s="69" t="s">
        <v>994</v>
      </c>
      <c r="I350" s="66" t="s">
        <v>126</v>
      </c>
      <c r="J350" s="70">
        <v>1996</v>
      </c>
      <c r="K350" s="71">
        <v>0.75</v>
      </c>
      <c r="L350" s="72">
        <v>2</v>
      </c>
      <c r="M350" s="241" t="s">
        <v>343</v>
      </c>
      <c r="N350" s="242"/>
      <c r="O350" s="243"/>
      <c r="P350" s="244" t="s">
        <v>437</v>
      </c>
      <c r="Q350" s="245" t="s">
        <v>1102</v>
      </c>
      <c r="R350" s="84" t="s">
        <v>508</v>
      </c>
      <c r="S350" s="73">
        <v>666.66666666666674</v>
      </c>
      <c r="T350" s="74">
        <v>800</v>
      </c>
      <c r="U350" s="75" t="s">
        <v>510</v>
      </c>
      <c r="V350" s="153">
        <f>T350/AA350*AB350</f>
        <v>8.4210526315789469</v>
      </c>
      <c r="W350" s="76"/>
      <c r="X350" s="77">
        <f>W350*S350</f>
        <v>0</v>
      </c>
      <c r="Y350" s="78">
        <f>W350*T350</f>
        <v>0</v>
      </c>
      <c r="Z350" s="250"/>
      <c r="AA350" s="249" t="s">
        <v>1221</v>
      </c>
      <c r="AB350" s="79">
        <f>0.75/K350</f>
        <v>1</v>
      </c>
      <c r="AC350" s="244" t="s">
        <v>437</v>
      </c>
      <c r="AD350" s="80"/>
    </row>
    <row r="351" spans="1:30" ht="15.75" customHeight="1" x14ac:dyDescent="0.2">
      <c r="A351" s="62" t="s">
        <v>117</v>
      </c>
      <c r="B351" s="63" t="s">
        <v>118</v>
      </c>
      <c r="C351" s="64" t="s">
        <v>119</v>
      </c>
      <c r="D351" s="65" t="s">
        <v>162</v>
      </c>
      <c r="E351" s="66" t="s">
        <v>42</v>
      </c>
      <c r="F351" s="67" t="s">
        <v>166</v>
      </c>
      <c r="G351" s="68" t="s">
        <v>167</v>
      </c>
      <c r="H351" s="69" t="s">
        <v>168</v>
      </c>
      <c r="I351" s="66" t="s">
        <v>126</v>
      </c>
      <c r="J351" s="70">
        <v>2016</v>
      </c>
      <c r="K351" s="71">
        <v>2.25</v>
      </c>
      <c r="L351" s="72">
        <v>1</v>
      </c>
      <c r="M351" s="241" t="s">
        <v>344</v>
      </c>
      <c r="N351" s="242"/>
      <c r="O351" s="243"/>
      <c r="P351" s="244" t="s">
        <v>385</v>
      </c>
      <c r="Q351" s="245" t="s">
        <v>386</v>
      </c>
      <c r="R351" s="84" t="s">
        <v>509</v>
      </c>
      <c r="S351" s="73">
        <v>2000</v>
      </c>
      <c r="T351" s="74">
        <v>2400</v>
      </c>
      <c r="U351" s="75" t="s">
        <v>510</v>
      </c>
      <c r="V351" s="153">
        <f>T351/AA351*AB351</f>
        <v>8.4210526315789469</v>
      </c>
      <c r="W351" s="76"/>
      <c r="X351" s="77">
        <f>W351*S351</f>
        <v>0</v>
      </c>
      <c r="Y351" s="78">
        <f>W351*T351</f>
        <v>0</v>
      </c>
      <c r="Z351" s="250"/>
      <c r="AA351" s="249" t="s">
        <v>1221</v>
      </c>
      <c r="AB351" s="79">
        <f>0.75/K351</f>
        <v>0.33333333333333331</v>
      </c>
      <c r="AC351" s="244" t="s">
        <v>385</v>
      </c>
      <c r="AD351" s="80"/>
    </row>
    <row r="352" spans="1:30" ht="15.75" customHeight="1" x14ac:dyDescent="0.2">
      <c r="A352" s="62" t="s">
        <v>117</v>
      </c>
      <c r="B352" s="63" t="s">
        <v>118</v>
      </c>
      <c r="C352" s="64" t="s">
        <v>119</v>
      </c>
      <c r="D352" s="65" t="s">
        <v>162</v>
      </c>
      <c r="E352" s="66" t="s">
        <v>206</v>
      </c>
      <c r="F352" s="67" t="s">
        <v>225</v>
      </c>
      <c r="G352" s="68" t="s">
        <v>600</v>
      </c>
      <c r="H352" s="69" t="s">
        <v>601</v>
      </c>
      <c r="I352" s="66" t="s">
        <v>128</v>
      </c>
      <c r="J352" s="70">
        <v>1989</v>
      </c>
      <c r="K352" s="71">
        <v>0.75</v>
      </c>
      <c r="L352" s="72">
        <v>1</v>
      </c>
      <c r="M352" s="241">
        <v>-1</v>
      </c>
      <c r="N352" s="242"/>
      <c r="O352" s="243"/>
      <c r="P352" s="244" t="s">
        <v>1100</v>
      </c>
      <c r="Q352" s="245" t="s">
        <v>1146</v>
      </c>
      <c r="R352" s="84" t="s">
        <v>508</v>
      </c>
      <c r="S352" s="73">
        <v>700</v>
      </c>
      <c r="T352" s="74">
        <v>840</v>
      </c>
      <c r="U352" s="75">
        <v>96</v>
      </c>
      <c r="V352" s="153">
        <f>T352/AA352*AB352</f>
        <v>8.75</v>
      </c>
      <c r="W352" s="76"/>
      <c r="X352" s="77">
        <f>W352*S352</f>
        <v>0</v>
      </c>
      <c r="Y352" s="78">
        <f>W352*T352</f>
        <v>0</v>
      </c>
      <c r="Z352" s="250"/>
      <c r="AA352" s="249">
        <f>U352</f>
        <v>96</v>
      </c>
      <c r="AB352" s="79">
        <f>0.75/K352</f>
        <v>1</v>
      </c>
      <c r="AC352" s="244" t="s">
        <v>1100</v>
      </c>
      <c r="AD352" s="80"/>
    </row>
    <row r="353" spans="1:30" ht="15.75" customHeight="1" x14ac:dyDescent="0.2">
      <c r="A353" s="62" t="s">
        <v>117</v>
      </c>
      <c r="B353" s="63" t="s">
        <v>118</v>
      </c>
      <c r="C353" s="64" t="s">
        <v>119</v>
      </c>
      <c r="D353" s="65" t="s">
        <v>162</v>
      </c>
      <c r="E353" s="66" t="s">
        <v>42</v>
      </c>
      <c r="F353" s="67" t="s">
        <v>172</v>
      </c>
      <c r="G353" s="68" t="s">
        <v>173</v>
      </c>
      <c r="H353" s="69" t="s">
        <v>174</v>
      </c>
      <c r="I353" s="66" t="s">
        <v>126</v>
      </c>
      <c r="J353" s="70">
        <v>2016</v>
      </c>
      <c r="K353" s="71">
        <v>0.75</v>
      </c>
      <c r="L353" s="72">
        <v>1</v>
      </c>
      <c r="M353" s="241" t="s">
        <v>344</v>
      </c>
      <c r="N353" s="242"/>
      <c r="O353" s="243"/>
      <c r="P353" s="244" t="s">
        <v>387</v>
      </c>
      <c r="Q353" s="245" t="s">
        <v>392</v>
      </c>
      <c r="R353" s="84" t="s">
        <v>509</v>
      </c>
      <c r="S353" s="73">
        <v>725</v>
      </c>
      <c r="T353" s="74">
        <v>870</v>
      </c>
      <c r="U353" s="75">
        <v>99</v>
      </c>
      <c r="V353" s="153">
        <f>T353/AA353*AB353</f>
        <v>8.7878787878787872</v>
      </c>
      <c r="W353" s="76"/>
      <c r="X353" s="77">
        <f>W353*S353</f>
        <v>0</v>
      </c>
      <c r="Y353" s="78">
        <f>W353*T353</f>
        <v>0</v>
      </c>
      <c r="Z353" s="250"/>
      <c r="AA353" s="249">
        <f>U353</f>
        <v>99</v>
      </c>
      <c r="AB353" s="79">
        <f>0.75/K353</f>
        <v>1</v>
      </c>
      <c r="AC353" s="244" t="s">
        <v>387</v>
      </c>
      <c r="AD353" s="80"/>
    </row>
    <row r="354" spans="1:30" ht="15.75" customHeight="1" x14ac:dyDescent="0.2">
      <c r="A354" s="62" t="s">
        <v>117</v>
      </c>
      <c r="B354" s="63" t="s">
        <v>118</v>
      </c>
      <c r="C354" s="64" t="s">
        <v>119</v>
      </c>
      <c r="D354" s="65" t="s">
        <v>162</v>
      </c>
      <c r="E354" s="66" t="s">
        <v>42</v>
      </c>
      <c r="F354" s="67" t="s">
        <v>172</v>
      </c>
      <c r="G354" s="68" t="s">
        <v>173</v>
      </c>
      <c r="H354" s="69" t="s">
        <v>174</v>
      </c>
      <c r="I354" s="66" t="s">
        <v>126</v>
      </c>
      <c r="J354" s="70">
        <v>2016</v>
      </c>
      <c r="K354" s="71">
        <v>0.75</v>
      </c>
      <c r="L354" s="72">
        <v>1</v>
      </c>
      <c r="M354" s="241" t="s">
        <v>344</v>
      </c>
      <c r="N354" s="242"/>
      <c r="O354" s="243"/>
      <c r="P354" s="244" t="s">
        <v>384</v>
      </c>
      <c r="Q354" s="245" t="s">
        <v>391</v>
      </c>
      <c r="R354" s="84" t="s">
        <v>509</v>
      </c>
      <c r="S354" s="73">
        <v>725</v>
      </c>
      <c r="T354" s="74">
        <v>870</v>
      </c>
      <c r="U354" s="75">
        <v>99</v>
      </c>
      <c r="V354" s="153">
        <f>T354/AA354*AB354</f>
        <v>8.7878787878787872</v>
      </c>
      <c r="W354" s="76"/>
      <c r="X354" s="77">
        <f>W354*S354</f>
        <v>0</v>
      </c>
      <c r="Y354" s="78">
        <f>W354*T354</f>
        <v>0</v>
      </c>
      <c r="Z354" s="250"/>
      <c r="AA354" s="249">
        <f>U354</f>
        <v>99</v>
      </c>
      <c r="AB354" s="79">
        <f>0.75/K354</f>
        <v>1</v>
      </c>
      <c r="AC354" s="244" t="s">
        <v>384</v>
      </c>
      <c r="AD354" s="80"/>
    </row>
    <row r="355" spans="1:30" ht="15.75" customHeight="1" x14ac:dyDescent="0.2">
      <c r="A355" s="62" t="s">
        <v>117</v>
      </c>
      <c r="B355" s="63" t="s">
        <v>118</v>
      </c>
      <c r="C355" s="64" t="s">
        <v>119</v>
      </c>
      <c r="D355" s="65" t="s">
        <v>293</v>
      </c>
      <c r="E355" s="66" t="s">
        <v>294</v>
      </c>
      <c r="F355" s="67"/>
      <c r="G355" s="68" t="s">
        <v>295</v>
      </c>
      <c r="H355" s="69" t="s">
        <v>296</v>
      </c>
      <c r="I355" s="66" t="s">
        <v>126</v>
      </c>
      <c r="J355" s="70">
        <v>2017</v>
      </c>
      <c r="K355" s="71">
        <v>0.75</v>
      </c>
      <c r="L355" s="72">
        <v>1</v>
      </c>
      <c r="M355" s="241" t="s">
        <v>344</v>
      </c>
      <c r="N355" s="242"/>
      <c r="O355" s="243"/>
      <c r="P355" s="244" t="s">
        <v>400</v>
      </c>
      <c r="Q355" s="245" t="s">
        <v>463</v>
      </c>
      <c r="R355" s="84" t="s">
        <v>509</v>
      </c>
      <c r="S355" s="73">
        <v>741.66666666666674</v>
      </c>
      <c r="T355" s="74">
        <v>890</v>
      </c>
      <c r="U355" s="75">
        <v>98</v>
      </c>
      <c r="V355" s="153">
        <f>T355/AA355*AB355</f>
        <v>9.0816326530612237</v>
      </c>
      <c r="W355" s="76"/>
      <c r="X355" s="77">
        <f>W355*S355</f>
        <v>0</v>
      </c>
      <c r="Y355" s="78">
        <f>W355*T355</f>
        <v>0</v>
      </c>
      <c r="Z355" s="250"/>
      <c r="AA355" s="249">
        <f>U355</f>
        <v>98</v>
      </c>
      <c r="AB355" s="79">
        <f>0.75/K355</f>
        <v>1</v>
      </c>
      <c r="AC355" s="244" t="s">
        <v>400</v>
      </c>
      <c r="AD355" s="80"/>
    </row>
    <row r="356" spans="1:30" ht="15.75" customHeight="1" x14ac:dyDescent="0.2">
      <c r="A356" s="62" t="s">
        <v>117</v>
      </c>
      <c r="B356" s="63" t="s">
        <v>118</v>
      </c>
      <c r="C356" s="64" t="s">
        <v>119</v>
      </c>
      <c r="D356" s="65" t="s">
        <v>293</v>
      </c>
      <c r="E356" s="66" t="s">
        <v>294</v>
      </c>
      <c r="F356" s="67"/>
      <c r="G356" s="68" t="s">
        <v>295</v>
      </c>
      <c r="H356" s="69" t="s">
        <v>296</v>
      </c>
      <c r="I356" s="66" t="s">
        <v>126</v>
      </c>
      <c r="J356" s="70">
        <v>2018</v>
      </c>
      <c r="K356" s="71">
        <v>0.75</v>
      </c>
      <c r="L356" s="72">
        <v>1</v>
      </c>
      <c r="M356" s="241" t="s">
        <v>344</v>
      </c>
      <c r="N356" s="242"/>
      <c r="O356" s="243"/>
      <c r="P356" s="244" t="s">
        <v>462</v>
      </c>
      <c r="Q356" s="245" t="s">
        <v>464</v>
      </c>
      <c r="R356" s="84" t="s">
        <v>509</v>
      </c>
      <c r="S356" s="73">
        <v>791.66666666666674</v>
      </c>
      <c r="T356" s="74">
        <v>950</v>
      </c>
      <c r="U356" s="75">
        <v>99</v>
      </c>
      <c r="V356" s="153">
        <f>T356/AA356*AB356</f>
        <v>9.5959595959595951</v>
      </c>
      <c r="W356" s="76"/>
      <c r="X356" s="77">
        <f>W356*S356</f>
        <v>0</v>
      </c>
      <c r="Y356" s="78">
        <f>W356*T356</f>
        <v>0</v>
      </c>
      <c r="Z356" s="250"/>
      <c r="AA356" s="249">
        <f>U356</f>
        <v>99</v>
      </c>
      <c r="AB356" s="79">
        <f>0.75/K356</f>
        <v>1</v>
      </c>
      <c r="AC356" s="244" t="s">
        <v>462</v>
      </c>
      <c r="AD356" s="80"/>
    </row>
    <row r="357" spans="1:30" ht="15.75" customHeight="1" x14ac:dyDescent="0.2">
      <c r="A357" s="62" t="s">
        <v>117</v>
      </c>
      <c r="B357" s="63" t="s">
        <v>131</v>
      </c>
      <c r="C357" s="64" t="s">
        <v>119</v>
      </c>
      <c r="D357" s="65" t="s">
        <v>162</v>
      </c>
      <c r="E357" s="66" t="s">
        <v>42</v>
      </c>
      <c r="F357" s="67" t="s">
        <v>166</v>
      </c>
      <c r="G357" s="68" t="s">
        <v>167</v>
      </c>
      <c r="H357" s="69" t="s">
        <v>553</v>
      </c>
      <c r="I357" s="66" t="s">
        <v>126</v>
      </c>
      <c r="J357" s="70">
        <v>2017</v>
      </c>
      <c r="K357" s="71">
        <v>0.75</v>
      </c>
      <c r="L357" s="72">
        <v>2</v>
      </c>
      <c r="M357" s="241" t="s">
        <v>343</v>
      </c>
      <c r="N357" s="242"/>
      <c r="O357" s="243"/>
      <c r="P357" s="244" t="s">
        <v>402</v>
      </c>
      <c r="Q357" s="245" t="s">
        <v>760</v>
      </c>
      <c r="R357" s="84" t="s">
        <v>508</v>
      </c>
      <c r="S357" s="73">
        <v>800</v>
      </c>
      <c r="T357" s="74">
        <v>960</v>
      </c>
      <c r="U357" s="75" t="s">
        <v>979</v>
      </c>
      <c r="V357" s="153">
        <f>T357/AA357*AB357</f>
        <v>9.6969696969696972</v>
      </c>
      <c r="W357" s="76"/>
      <c r="X357" s="77">
        <f>W357*S357</f>
        <v>0</v>
      </c>
      <c r="Y357" s="78">
        <f>W357*T357</f>
        <v>0</v>
      </c>
      <c r="Z357" s="250"/>
      <c r="AA357" s="249" t="s">
        <v>1225</v>
      </c>
      <c r="AB357" s="79">
        <f>0.75/K357</f>
        <v>1</v>
      </c>
      <c r="AC357" s="244" t="s">
        <v>402</v>
      </c>
      <c r="AD357" s="80"/>
    </row>
    <row r="358" spans="1:30" ht="15.75" customHeight="1" x14ac:dyDescent="0.2">
      <c r="A358" s="62" t="s">
        <v>117</v>
      </c>
      <c r="B358" s="63" t="s">
        <v>118</v>
      </c>
      <c r="C358" s="64" t="s">
        <v>119</v>
      </c>
      <c r="D358" s="65" t="s">
        <v>229</v>
      </c>
      <c r="E358" s="66" t="s">
        <v>240</v>
      </c>
      <c r="F358" s="67"/>
      <c r="G358" s="68" t="s">
        <v>643</v>
      </c>
      <c r="H358" s="69" t="s">
        <v>247</v>
      </c>
      <c r="I358" s="66" t="s">
        <v>248</v>
      </c>
      <c r="J358" s="70">
        <v>2007</v>
      </c>
      <c r="K358" s="71">
        <v>0.75</v>
      </c>
      <c r="L358" s="72">
        <v>1</v>
      </c>
      <c r="M358" s="241" t="s">
        <v>343</v>
      </c>
      <c r="N358" s="242"/>
      <c r="O358" s="243"/>
      <c r="P358" s="244" t="s">
        <v>388</v>
      </c>
      <c r="Q358" s="245" t="s">
        <v>876</v>
      </c>
      <c r="R358" s="84" t="s">
        <v>508</v>
      </c>
      <c r="S358" s="73">
        <v>833.33333333333337</v>
      </c>
      <c r="T358" s="74">
        <v>1000</v>
      </c>
      <c r="U358" s="75">
        <v>97</v>
      </c>
      <c r="V358" s="153">
        <f>T358/AA358*AB358</f>
        <v>10.309278350515465</v>
      </c>
      <c r="W358" s="76"/>
      <c r="X358" s="77">
        <f>W358*S358</f>
        <v>0</v>
      </c>
      <c r="Y358" s="78">
        <f>W358*T358</f>
        <v>0</v>
      </c>
      <c r="Z358" s="250"/>
      <c r="AA358" s="249">
        <f>U358</f>
        <v>97</v>
      </c>
      <c r="AB358" s="79">
        <f>0.75/K358</f>
        <v>1</v>
      </c>
      <c r="AC358" s="244" t="s">
        <v>388</v>
      </c>
      <c r="AD358" s="80"/>
    </row>
    <row r="359" spans="1:30" ht="15.75" customHeight="1" x14ac:dyDescent="0.2">
      <c r="A359" s="62" t="s">
        <v>117</v>
      </c>
      <c r="B359" s="63" t="s">
        <v>131</v>
      </c>
      <c r="C359" s="64" t="s">
        <v>119</v>
      </c>
      <c r="D359" s="65" t="s">
        <v>162</v>
      </c>
      <c r="E359" s="66" t="s">
        <v>181</v>
      </c>
      <c r="F359" s="67"/>
      <c r="G359" s="68" t="s">
        <v>190</v>
      </c>
      <c r="H359" s="69" t="s">
        <v>191</v>
      </c>
      <c r="I359" s="66" t="s">
        <v>182</v>
      </c>
      <c r="J359" s="70">
        <v>2019</v>
      </c>
      <c r="K359" s="71">
        <v>0.75</v>
      </c>
      <c r="L359" s="72">
        <v>1</v>
      </c>
      <c r="M359" s="241" t="s">
        <v>344</v>
      </c>
      <c r="N359" s="242"/>
      <c r="O359" s="243"/>
      <c r="P359" s="244" t="s">
        <v>395</v>
      </c>
      <c r="Q359" s="245" t="s">
        <v>411</v>
      </c>
      <c r="R359" s="84" t="s">
        <v>509</v>
      </c>
      <c r="S359" s="73">
        <v>900</v>
      </c>
      <c r="T359" s="74">
        <v>1080</v>
      </c>
      <c r="U359" s="75">
        <v>95</v>
      </c>
      <c r="V359" s="153">
        <f>T359/AA359*AB359</f>
        <v>11.368421052631579</v>
      </c>
      <c r="W359" s="76"/>
      <c r="X359" s="77">
        <f>W359*S359</f>
        <v>0</v>
      </c>
      <c r="Y359" s="78">
        <f>W359*T359</f>
        <v>0</v>
      </c>
      <c r="Z359" s="250"/>
      <c r="AA359" s="249">
        <f>U359</f>
        <v>95</v>
      </c>
      <c r="AB359" s="79">
        <f>0.75/K359</f>
        <v>1</v>
      </c>
      <c r="AC359" s="244" t="s">
        <v>395</v>
      </c>
      <c r="AD359" s="80"/>
    </row>
    <row r="360" spans="1:30" ht="15.75" customHeight="1" x14ac:dyDescent="0.2">
      <c r="A360" s="62" t="s">
        <v>117</v>
      </c>
      <c r="B360" s="63" t="s">
        <v>118</v>
      </c>
      <c r="C360" s="64" t="s">
        <v>119</v>
      </c>
      <c r="D360" s="65" t="s">
        <v>162</v>
      </c>
      <c r="E360" s="66" t="s">
        <v>206</v>
      </c>
      <c r="F360" s="67" t="s">
        <v>207</v>
      </c>
      <c r="G360" s="68" t="s">
        <v>212</v>
      </c>
      <c r="H360" s="69" t="s">
        <v>213</v>
      </c>
      <c r="I360" s="66" t="s">
        <v>125</v>
      </c>
      <c r="J360" s="70">
        <v>2007</v>
      </c>
      <c r="K360" s="71">
        <v>0.75</v>
      </c>
      <c r="L360" s="72">
        <v>1</v>
      </c>
      <c r="M360" s="241" t="s">
        <v>344</v>
      </c>
      <c r="N360" s="242"/>
      <c r="O360" s="243"/>
      <c r="P360" s="244" t="s">
        <v>382</v>
      </c>
      <c r="Q360" s="245" t="s">
        <v>801</v>
      </c>
      <c r="R360" s="84" t="s">
        <v>509</v>
      </c>
      <c r="S360" s="73">
        <v>916.66666666666674</v>
      </c>
      <c r="T360" s="74">
        <v>1100</v>
      </c>
      <c r="U360" s="75">
        <v>95</v>
      </c>
      <c r="V360" s="153">
        <f>T360/AA360*AB360</f>
        <v>11.578947368421053</v>
      </c>
      <c r="W360" s="76"/>
      <c r="X360" s="77">
        <f>W360*S360</f>
        <v>0</v>
      </c>
      <c r="Y360" s="78">
        <f>W360*T360</f>
        <v>0</v>
      </c>
      <c r="Z360" s="250"/>
      <c r="AA360" s="249">
        <f>U360</f>
        <v>95</v>
      </c>
      <c r="AB360" s="79">
        <f>0.75/K360</f>
        <v>1</v>
      </c>
      <c r="AC360" s="244" t="s">
        <v>382</v>
      </c>
      <c r="AD360" s="80"/>
    </row>
    <row r="361" spans="1:30" ht="15.75" customHeight="1" x14ac:dyDescent="0.2">
      <c r="A361" s="62" t="s">
        <v>117</v>
      </c>
      <c r="B361" s="63" t="s">
        <v>118</v>
      </c>
      <c r="C361" s="64" t="s">
        <v>119</v>
      </c>
      <c r="D361" s="65" t="s">
        <v>229</v>
      </c>
      <c r="E361" s="66" t="s">
        <v>230</v>
      </c>
      <c r="F361" s="67"/>
      <c r="G361" s="68" t="s">
        <v>629</v>
      </c>
      <c r="H361" s="69" t="s">
        <v>232</v>
      </c>
      <c r="I361" s="66" t="s">
        <v>233</v>
      </c>
      <c r="J361" s="70">
        <v>2014</v>
      </c>
      <c r="K361" s="71">
        <v>1.5</v>
      </c>
      <c r="L361" s="72">
        <v>1</v>
      </c>
      <c r="M361" s="241" t="s">
        <v>344</v>
      </c>
      <c r="N361" s="242"/>
      <c r="O361" s="243"/>
      <c r="P361" s="244" t="s">
        <v>371</v>
      </c>
      <c r="Q361" s="245" t="s">
        <v>438</v>
      </c>
      <c r="R361" s="84" t="s">
        <v>508</v>
      </c>
      <c r="S361" s="73">
        <v>2000</v>
      </c>
      <c r="T361" s="74">
        <v>2400</v>
      </c>
      <c r="U361" s="75">
        <v>100</v>
      </c>
      <c r="V361" s="153">
        <f>T361/AA361*AB361</f>
        <v>12</v>
      </c>
      <c r="W361" s="76"/>
      <c r="X361" s="77">
        <f>W361*S361</f>
        <v>0</v>
      </c>
      <c r="Y361" s="78">
        <f>W361*T361</f>
        <v>0</v>
      </c>
      <c r="Z361" s="250"/>
      <c r="AA361" s="249">
        <f>U361</f>
        <v>100</v>
      </c>
      <c r="AB361" s="79">
        <f>0.75/K361</f>
        <v>0.5</v>
      </c>
      <c r="AC361" s="244" t="s">
        <v>371</v>
      </c>
      <c r="AD361" s="80"/>
    </row>
    <row r="362" spans="1:30" ht="15.75" customHeight="1" x14ac:dyDescent="0.2">
      <c r="A362" s="62" t="s">
        <v>117</v>
      </c>
      <c r="B362" s="63" t="s">
        <v>118</v>
      </c>
      <c r="C362" s="64" t="s">
        <v>119</v>
      </c>
      <c r="D362" s="65" t="s">
        <v>162</v>
      </c>
      <c r="E362" s="66" t="s">
        <v>42</v>
      </c>
      <c r="F362" s="67" t="s">
        <v>163</v>
      </c>
      <c r="G362" s="68" t="s">
        <v>164</v>
      </c>
      <c r="H362" s="69" t="s">
        <v>163</v>
      </c>
      <c r="I362" s="66" t="s">
        <v>126</v>
      </c>
      <c r="J362" s="70">
        <v>2000</v>
      </c>
      <c r="K362" s="71">
        <v>0.75</v>
      </c>
      <c r="L362" s="72">
        <v>2</v>
      </c>
      <c r="M362" s="241" t="s">
        <v>344</v>
      </c>
      <c r="N362" s="242"/>
      <c r="O362" s="243"/>
      <c r="P362" s="244" t="s">
        <v>398</v>
      </c>
      <c r="Q362" s="245" t="s">
        <v>754</v>
      </c>
      <c r="R362" s="84" t="s">
        <v>508</v>
      </c>
      <c r="S362" s="73">
        <v>1000</v>
      </c>
      <c r="T362" s="74">
        <v>1200</v>
      </c>
      <c r="U362" s="75">
        <v>99</v>
      </c>
      <c r="V362" s="153">
        <f>T362/AA362*AB362</f>
        <v>12.121212121212121</v>
      </c>
      <c r="W362" s="76"/>
      <c r="X362" s="77">
        <f>W362*S362</f>
        <v>0</v>
      </c>
      <c r="Y362" s="78">
        <f>W362*T362</f>
        <v>0</v>
      </c>
      <c r="Z362" s="250"/>
      <c r="AA362" s="249">
        <f>U362</f>
        <v>99</v>
      </c>
      <c r="AB362" s="79">
        <f>0.75/K362</f>
        <v>1</v>
      </c>
      <c r="AC362" s="244" t="s">
        <v>398</v>
      </c>
      <c r="AD362" s="80"/>
    </row>
    <row r="363" spans="1:30" ht="15.75" customHeight="1" x14ac:dyDescent="0.2">
      <c r="A363" s="62" t="s">
        <v>117</v>
      </c>
      <c r="B363" s="63" t="s">
        <v>118</v>
      </c>
      <c r="C363" s="64" t="s">
        <v>119</v>
      </c>
      <c r="D363" s="65" t="s">
        <v>229</v>
      </c>
      <c r="E363" s="66" t="s">
        <v>240</v>
      </c>
      <c r="F363" s="67"/>
      <c r="G363" s="68" t="s">
        <v>643</v>
      </c>
      <c r="H363" s="69" t="s">
        <v>247</v>
      </c>
      <c r="I363" s="66" t="s">
        <v>248</v>
      </c>
      <c r="J363" s="70">
        <v>2004</v>
      </c>
      <c r="K363" s="71">
        <v>0.75</v>
      </c>
      <c r="L363" s="72">
        <v>3</v>
      </c>
      <c r="M363" s="241" t="s">
        <v>344</v>
      </c>
      <c r="N363" s="242"/>
      <c r="O363" s="243"/>
      <c r="P363" s="244" t="s">
        <v>874</v>
      </c>
      <c r="Q363" s="245" t="s">
        <v>875</v>
      </c>
      <c r="R363" s="84" t="s">
        <v>509</v>
      </c>
      <c r="S363" s="73">
        <v>1000</v>
      </c>
      <c r="T363" s="74">
        <v>1200</v>
      </c>
      <c r="U363" s="75">
        <v>97</v>
      </c>
      <c r="V363" s="153">
        <f>T363/AA363*AB363</f>
        <v>12.371134020618557</v>
      </c>
      <c r="W363" s="76"/>
      <c r="X363" s="77">
        <f>W363*S363</f>
        <v>0</v>
      </c>
      <c r="Y363" s="78">
        <f>W363*T363</f>
        <v>0</v>
      </c>
      <c r="Z363" s="250"/>
      <c r="AA363" s="249">
        <f>U363</f>
        <v>97</v>
      </c>
      <c r="AB363" s="79">
        <f>0.75/K363</f>
        <v>1</v>
      </c>
      <c r="AC363" s="244" t="s">
        <v>874</v>
      </c>
      <c r="AD363" s="80"/>
    </row>
    <row r="364" spans="1:30" ht="15.75" customHeight="1" x14ac:dyDescent="0.2">
      <c r="A364" s="62" t="s">
        <v>117</v>
      </c>
      <c r="B364" s="63" t="s">
        <v>131</v>
      </c>
      <c r="C364" s="64" t="s">
        <v>132</v>
      </c>
      <c r="D364" s="65" t="s">
        <v>129</v>
      </c>
      <c r="E364" s="66" t="s">
        <v>159</v>
      </c>
      <c r="F364" s="67"/>
      <c r="G364" s="68" t="s">
        <v>160</v>
      </c>
      <c r="H364" s="69" t="s">
        <v>547</v>
      </c>
      <c r="I364" s="66" t="s">
        <v>136</v>
      </c>
      <c r="J364" s="70">
        <v>2018</v>
      </c>
      <c r="K364" s="71">
        <v>0.75</v>
      </c>
      <c r="L364" s="72">
        <v>2</v>
      </c>
      <c r="M364" s="241" t="s">
        <v>344</v>
      </c>
      <c r="N364" s="242"/>
      <c r="O364" s="243"/>
      <c r="P364" s="244" t="s">
        <v>750</v>
      </c>
      <c r="Q364" s="245" t="s">
        <v>752</v>
      </c>
      <c r="R364" s="84" t="s">
        <v>509</v>
      </c>
      <c r="S364" s="73">
        <v>1083.3333333333335</v>
      </c>
      <c r="T364" s="74">
        <v>1300</v>
      </c>
      <c r="U364" s="75">
        <v>99</v>
      </c>
      <c r="V364" s="153">
        <f>T364/AA364*AB364</f>
        <v>13.131313131313131</v>
      </c>
      <c r="W364" s="76"/>
      <c r="X364" s="77">
        <f>W364*S364</f>
        <v>0</v>
      </c>
      <c r="Y364" s="78">
        <f>W364*T364</f>
        <v>0</v>
      </c>
      <c r="Z364" s="250"/>
      <c r="AA364" s="249">
        <f>U364</f>
        <v>99</v>
      </c>
      <c r="AB364" s="79">
        <f>0.75/K364</f>
        <v>1</v>
      </c>
      <c r="AC364" s="244" t="s">
        <v>750</v>
      </c>
      <c r="AD364" s="80"/>
    </row>
    <row r="365" spans="1:30" ht="15.75" customHeight="1" x14ac:dyDescent="0.2">
      <c r="A365" s="62" t="s">
        <v>117</v>
      </c>
      <c r="B365" s="63" t="s">
        <v>118</v>
      </c>
      <c r="C365" s="64" t="s">
        <v>119</v>
      </c>
      <c r="D365" s="65" t="s">
        <v>162</v>
      </c>
      <c r="E365" s="66" t="s">
        <v>42</v>
      </c>
      <c r="F365" s="67" t="s">
        <v>165</v>
      </c>
      <c r="G365" s="68" t="s">
        <v>549</v>
      </c>
      <c r="H365" s="69" t="s">
        <v>550</v>
      </c>
      <c r="I365" s="66" t="s">
        <v>126</v>
      </c>
      <c r="J365" s="70">
        <v>2000</v>
      </c>
      <c r="K365" s="71">
        <v>0.75</v>
      </c>
      <c r="L365" s="72">
        <v>1</v>
      </c>
      <c r="M365" s="241" t="s">
        <v>343</v>
      </c>
      <c r="N365" s="242"/>
      <c r="O365" s="243"/>
      <c r="P365" s="244" t="s">
        <v>388</v>
      </c>
      <c r="Q365" s="245" t="s">
        <v>758</v>
      </c>
      <c r="R365" s="84" t="s">
        <v>508</v>
      </c>
      <c r="S365" s="73">
        <v>1083.3333333333335</v>
      </c>
      <c r="T365" s="74">
        <v>1300</v>
      </c>
      <c r="U365" s="75" t="s">
        <v>511</v>
      </c>
      <c r="V365" s="153">
        <f>T365/AA365*AB365</f>
        <v>13.26530612244898</v>
      </c>
      <c r="W365" s="76"/>
      <c r="X365" s="77">
        <f>W365*S365</f>
        <v>0</v>
      </c>
      <c r="Y365" s="78">
        <f>W365*T365</f>
        <v>0</v>
      </c>
      <c r="Z365" s="250"/>
      <c r="AA365" s="249" t="s">
        <v>1222</v>
      </c>
      <c r="AB365" s="79">
        <f>0.75/K365</f>
        <v>1</v>
      </c>
      <c r="AC365" s="244" t="s">
        <v>388</v>
      </c>
      <c r="AD365" s="80"/>
    </row>
    <row r="366" spans="1:30" ht="15.75" customHeight="1" x14ac:dyDescent="0.2">
      <c r="A366" s="62" t="s">
        <v>117</v>
      </c>
      <c r="B366" s="63" t="s">
        <v>118</v>
      </c>
      <c r="C366" s="64" t="s">
        <v>119</v>
      </c>
      <c r="D366" s="65" t="s">
        <v>303</v>
      </c>
      <c r="E366" s="66" t="s">
        <v>304</v>
      </c>
      <c r="F366" s="67"/>
      <c r="G366" s="68" t="s">
        <v>332</v>
      </c>
      <c r="H366" s="69" t="s">
        <v>337</v>
      </c>
      <c r="I366" s="66" t="s">
        <v>267</v>
      </c>
      <c r="J366" s="70">
        <v>2004</v>
      </c>
      <c r="K366" s="71">
        <v>1.5</v>
      </c>
      <c r="L366" s="72">
        <v>1</v>
      </c>
      <c r="M366" s="241" t="s">
        <v>344</v>
      </c>
      <c r="N366" s="242"/>
      <c r="O366" s="243"/>
      <c r="P366" s="244" t="s">
        <v>498</v>
      </c>
      <c r="Q366" s="245" t="s">
        <v>499</v>
      </c>
      <c r="R366" s="84" t="s">
        <v>509</v>
      </c>
      <c r="S366" s="73">
        <v>2250</v>
      </c>
      <c r="T366" s="74">
        <v>2700</v>
      </c>
      <c r="U366" s="75">
        <v>99</v>
      </c>
      <c r="V366" s="153">
        <f>T366/AA366*AB366</f>
        <v>13.636363636363637</v>
      </c>
      <c r="W366" s="76"/>
      <c r="X366" s="77">
        <f>W366*S366</f>
        <v>0</v>
      </c>
      <c r="Y366" s="78">
        <f>W366*T366</f>
        <v>0</v>
      </c>
      <c r="Z366" s="250"/>
      <c r="AA366" s="249">
        <f>U366</f>
        <v>99</v>
      </c>
      <c r="AB366" s="79">
        <f>0.75/K366</f>
        <v>0.5</v>
      </c>
      <c r="AC366" s="244" t="s">
        <v>498</v>
      </c>
      <c r="AD366" s="80"/>
    </row>
    <row r="367" spans="1:30" ht="15.75" customHeight="1" x14ac:dyDescent="0.2">
      <c r="A367" s="62" t="s">
        <v>196</v>
      </c>
      <c r="B367" s="63" t="s">
        <v>131</v>
      </c>
      <c r="C367" s="64" t="s">
        <v>119</v>
      </c>
      <c r="D367" s="65" t="s">
        <v>162</v>
      </c>
      <c r="E367" s="66" t="s">
        <v>197</v>
      </c>
      <c r="F367" s="67"/>
      <c r="G367" s="68" t="s">
        <v>201</v>
      </c>
      <c r="H367" s="69" t="s">
        <v>580</v>
      </c>
      <c r="I367" s="66" t="s">
        <v>182</v>
      </c>
      <c r="J367" s="70">
        <v>2006</v>
      </c>
      <c r="K367" s="71">
        <v>0.75</v>
      </c>
      <c r="L367" s="72">
        <v>3</v>
      </c>
      <c r="M367" s="241" t="s">
        <v>344</v>
      </c>
      <c r="N367" s="242"/>
      <c r="O367" s="243"/>
      <c r="P367" s="244" t="s">
        <v>419</v>
      </c>
      <c r="Q367" s="245" t="s">
        <v>794</v>
      </c>
      <c r="R367" s="84" t="s">
        <v>509</v>
      </c>
      <c r="S367" s="73">
        <v>1250</v>
      </c>
      <c r="T367" s="74">
        <v>1500</v>
      </c>
      <c r="U367" s="75">
        <v>97</v>
      </c>
      <c r="V367" s="153">
        <f>T367/AA367*AB367</f>
        <v>15.463917525773196</v>
      </c>
      <c r="W367" s="76"/>
      <c r="X367" s="77">
        <f>W367*S367</f>
        <v>0</v>
      </c>
      <c r="Y367" s="78">
        <f>W367*T367</f>
        <v>0</v>
      </c>
      <c r="Z367" s="250"/>
      <c r="AA367" s="249">
        <f>U367</f>
        <v>97</v>
      </c>
      <c r="AB367" s="79">
        <f>0.75/K367</f>
        <v>1</v>
      </c>
      <c r="AC367" s="244" t="s">
        <v>419</v>
      </c>
      <c r="AD367" s="80"/>
    </row>
    <row r="368" spans="1:30" ht="15.75" customHeight="1" x14ac:dyDescent="0.2">
      <c r="A368" s="62" t="s">
        <v>117</v>
      </c>
      <c r="B368" s="63" t="s">
        <v>118</v>
      </c>
      <c r="C368" s="64" t="s">
        <v>119</v>
      </c>
      <c r="D368" s="65" t="s">
        <v>303</v>
      </c>
      <c r="E368" s="66" t="s">
        <v>304</v>
      </c>
      <c r="F368" s="67" t="s">
        <v>305</v>
      </c>
      <c r="G368" s="68" t="s">
        <v>316</v>
      </c>
      <c r="H368" s="69" t="s">
        <v>316</v>
      </c>
      <c r="I368" s="66" t="s">
        <v>126</v>
      </c>
      <c r="J368" s="70">
        <v>2017</v>
      </c>
      <c r="K368" s="71">
        <v>0.75</v>
      </c>
      <c r="L368" s="72">
        <v>1</v>
      </c>
      <c r="M368" s="241" t="s">
        <v>344</v>
      </c>
      <c r="N368" s="242"/>
      <c r="O368" s="243"/>
      <c r="P368" s="244" t="s">
        <v>474</v>
      </c>
      <c r="Q368" s="245" t="s">
        <v>475</v>
      </c>
      <c r="R368" s="84" t="s">
        <v>509</v>
      </c>
      <c r="S368" s="73">
        <v>1250</v>
      </c>
      <c r="T368" s="74">
        <v>1500</v>
      </c>
      <c r="U368" s="75" t="s">
        <v>513</v>
      </c>
      <c r="V368" s="153">
        <f>T368/AA368*AB368</f>
        <v>15.463917525773196</v>
      </c>
      <c r="W368" s="76"/>
      <c r="X368" s="77">
        <f>W368*S368</f>
        <v>0</v>
      </c>
      <c r="Y368" s="78">
        <f>W368*T368</f>
        <v>0</v>
      </c>
      <c r="Z368" s="250"/>
      <c r="AA368" s="249" t="s">
        <v>1224</v>
      </c>
      <c r="AB368" s="79">
        <f>0.75/K368</f>
        <v>1</v>
      </c>
      <c r="AC368" s="244" t="s">
        <v>474</v>
      </c>
      <c r="AD368" s="80"/>
    </row>
    <row r="369" spans="1:30" ht="15.75" customHeight="1" x14ac:dyDescent="0.2">
      <c r="A369" s="62" t="s">
        <v>117</v>
      </c>
      <c r="B369" s="63" t="s">
        <v>118</v>
      </c>
      <c r="C369" s="64" t="s">
        <v>119</v>
      </c>
      <c r="D369" s="65" t="s">
        <v>162</v>
      </c>
      <c r="E369" s="66" t="s">
        <v>181</v>
      </c>
      <c r="F369" s="67"/>
      <c r="G369" s="68" t="s">
        <v>185</v>
      </c>
      <c r="H369" s="69" t="s">
        <v>569</v>
      </c>
      <c r="I369" s="66" t="s">
        <v>130</v>
      </c>
      <c r="J369" s="70">
        <v>2018</v>
      </c>
      <c r="K369" s="71">
        <v>0.75</v>
      </c>
      <c r="L369" s="72">
        <v>2</v>
      </c>
      <c r="M369" s="241" t="s">
        <v>344</v>
      </c>
      <c r="N369" s="242"/>
      <c r="O369" s="243"/>
      <c r="P369" s="244" t="s">
        <v>404</v>
      </c>
      <c r="Q369" s="245" t="s">
        <v>405</v>
      </c>
      <c r="R369" s="84" t="s">
        <v>509</v>
      </c>
      <c r="S369" s="73">
        <v>1250</v>
      </c>
      <c r="T369" s="74">
        <v>1500</v>
      </c>
      <c r="U369" s="75" t="s">
        <v>510</v>
      </c>
      <c r="V369" s="153">
        <f>T369/AA369*AB369</f>
        <v>15.789473684210526</v>
      </c>
      <c r="W369" s="76"/>
      <c r="X369" s="77">
        <f>W369*S369</f>
        <v>0</v>
      </c>
      <c r="Y369" s="78">
        <f>W369*T369</f>
        <v>0</v>
      </c>
      <c r="Z369" s="250"/>
      <c r="AA369" s="249" t="s">
        <v>1221</v>
      </c>
      <c r="AB369" s="79">
        <f>0.75/K369</f>
        <v>1</v>
      </c>
      <c r="AC369" s="244" t="s">
        <v>404</v>
      </c>
      <c r="AD369" s="80"/>
    </row>
    <row r="370" spans="1:30" ht="15.75" customHeight="1" x14ac:dyDescent="0.2">
      <c r="A370" s="62" t="s">
        <v>117</v>
      </c>
      <c r="B370" s="63" t="s">
        <v>118</v>
      </c>
      <c r="C370" s="64" t="s">
        <v>119</v>
      </c>
      <c r="D370" s="65" t="s">
        <v>162</v>
      </c>
      <c r="E370" s="66" t="s">
        <v>181</v>
      </c>
      <c r="F370" s="67"/>
      <c r="G370" s="68" t="s">
        <v>185</v>
      </c>
      <c r="H370" s="69" t="s">
        <v>569</v>
      </c>
      <c r="I370" s="66" t="s">
        <v>130</v>
      </c>
      <c r="J370" s="70">
        <v>2020</v>
      </c>
      <c r="K370" s="71">
        <v>0.75</v>
      </c>
      <c r="L370" s="72">
        <v>1</v>
      </c>
      <c r="M370" s="241" t="s">
        <v>344</v>
      </c>
      <c r="N370" s="242"/>
      <c r="O370" s="243"/>
      <c r="P370" s="244" t="s">
        <v>776</v>
      </c>
      <c r="Q370" s="245" t="s">
        <v>777</v>
      </c>
      <c r="R370" s="84" t="s">
        <v>509</v>
      </c>
      <c r="S370" s="73">
        <v>1333.3333333333335</v>
      </c>
      <c r="T370" s="74">
        <v>1600</v>
      </c>
      <c r="U370" s="75" t="s">
        <v>516</v>
      </c>
      <c r="V370" s="153">
        <f>T370/AA370*AB370</f>
        <v>16.842105263157894</v>
      </c>
      <c r="W370" s="76"/>
      <c r="X370" s="77">
        <f>W370*S370</f>
        <v>0</v>
      </c>
      <c r="Y370" s="78">
        <f>W370*T370</f>
        <v>0</v>
      </c>
      <c r="Z370" s="250"/>
      <c r="AA370" s="249" t="s">
        <v>1221</v>
      </c>
      <c r="AB370" s="79">
        <f>0.75/K370</f>
        <v>1</v>
      </c>
      <c r="AC370" s="244" t="s">
        <v>776</v>
      </c>
      <c r="AD370" s="80"/>
    </row>
    <row r="371" spans="1:30" ht="15.75" customHeight="1" x14ac:dyDescent="0.2">
      <c r="A371" s="62" t="s">
        <v>117</v>
      </c>
      <c r="B371" s="63" t="s">
        <v>118</v>
      </c>
      <c r="C371" s="64" t="s">
        <v>119</v>
      </c>
      <c r="D371" s="65" t="s">
        <v>162</v>
      </c>
      <c r="E371" s="66" t="s">
        <v>206</v>
      </c>
      <c r="F371" s="67" t="s">
        <v>207</v>
      </c>
      <c r="G371" s="68" t="s">
        <v>212</v>
      </c>
      <c r="H371" s="69" t="s">
        <v>213</v>
      </c>
      <c r="I371" s="66" t="s">
        <v>126</v>
      </c>
      <c r="J371" s="70">
        <v>1995</v>
      </c>
      <c r="K371" s="71">
        <v>0.75</v>
      </c>
      <c r="L371" s="72">
        <v>1</v>
      </c>
      <c r="M371" s="241">
        <v>-1</v>
      </c>
      <c r="N371" s="242"/>
      <c r="O371" s="243" t="s">
        <v>345</v>
      </c>
      <c r="P371" s="244" t="s">
        <v>400</v>
      </c>
      <c r="Q371" s="245" t="s">
        <v>427</v>
      </c>
      <c r="R371" s="84" t="s">
        <v>508</v>
      </c>
      <c r="S371" s="73">
        <v>1500</v>
      </c>
      <c r="T371" s="74">
        <v>1800</v>
      </c>
      <c r="U371" s="75">
        <v>96</v>
      </c>
      <c r="V371" s="153">
        <f>T371/AA371*AB371</f>
        <v>18.75</v>
      </c>
      <c r="W371" s="76"/>
      <c r="X371" s="77">
        <f>W371*S371</f>
        <v>0</v>
      </c>
      <c r="Y371" s="78">
        <f>W371*T371</f>
        <v>0</v>
      </c>
      <c r="Z371" s="250"/>
      <c r="AA371" s="249">
        <f>U371</f>
        <v>96</v>
      </c>
      <c r="AB371" s="79">
        <f>0.75/K371</f>
        <v>1</v>
      </c>
      <c r="AC371" s="244" t="s">
        <v>400</v>
      </c>
      <c r="AD371" s="80"/>
    </row>
    <row r="372" spans="1:30" ht="15.75" customHeight="1" x14ac:dyDescent="0.2">
      <c r="A372" s="62" t="s">
        <v>117</v>
      </c>
      <c r="B372" s="63" t="s">
        <v>118</v>
      </c>
      <c r="C372" s="64" t="s">
        <v>119</v>
      </c>
      <c r="D372" s="65" t="s">
        <v>303</v>
      </c>
      <c r="E372" s="66" t="s">
        <v>304</v>
      </c>
      <c r="F372" s="67"/>
      <c r="G372" s="68" t="s">
        <v>332</v>
      </c>
      <c r="H372" s="69" t="s">
        <v>340</v>
      </c>
      <c r="I372" s="66" t="s">
        <v>125</v>
      </c>
      <c r="J372" s="70">
        <v>1998</v>
      </c>
      <c r="K372" s="71">
        <v>0.75</v>
      </c>
      <c r="L372" s="72">
        <v>1</v>
      </c>
      <c r="M372" s="241" t="s">
        <v>344</v>
      </c>
      <c r="N372" s="242"/>
      <c r="O372" s="243"/>
      <c r="P372" s="244" t="s">
        <v>814</v>
      </c>
      <c r="Q372" s="245" t="s">
        <v>504</v>
      </c>
      <c r="R372" s="84" t="s">
        <v>509</v>
      </c>
      <c r="S372" s="73">
        <v>1500</v>
      </c>
      <c r="T372" s="74">
        <v>1800</v>
      </c>
      <c r="U372" s="75">
        <v>95</v>
      </c>
      <c r="V372" s="153">
        <f>T372/AA372*AB372</f>
        <v>18.94736842105263</v>
      </c>
      <c r="W372" s="76"/>
      <c r="X372" s="77">
        <f>W372*S372</f>
        <v>0</v>
      </c>
      <c r="Y372" s="78">
        <f>W372*T372</f>
        <v>0</v>
      </c>
      <c r="Z372" s="250"/>
      <c r="AA372" s="249">
        <f>U372</f>
        <v>95</v>
      </c>
      <c r="AB372" s="79">
        <f>0.75/K372</f>
        <v>1</v>
      </c>
      <c r="AC372" s="244" t="s">
        <v>814</v>
      </c>
      <c r="AD372" s="80"/>
    </row>
    <row r="373" spans="1:30" ht="15.75" customHeight="1" x14ac:dyDescent="0.2">
      <c r="A373" s="62" t="s">
        <v>196</v>
      </c>
      <c r="B373" s="63" t="s">
        <v>131</v>
      </c>
      <c r="C373" s="64" t="s">
        <v>119</v>
      </c>
      <c r="D373" s="65" t="s">
        <v>162</v>
      </c>
      <c r="E373" s="66" t="s">
        <v>197</v>
      </c>
      <c r="F373" s="67"/>
      <c r="G373" s="68" t="s">
        <v>201</v>
      </c>
      <c r="H373" s="69" t="s">
        <v>1017</v>
      </c>
      <c r="I373" s="66" t="s">
        <v>126</v>
      </c>
      <c r="J373" s="70">
        <v>1982</v>
      </c>
      <c r="K373" s="71">
        <v>1.5</v>
      </c>
      <c r="L373" s="72">
        <v>1</v>
      </c>
      <c r="M373" s="241" t="s">
        <v>344</v>
      </c>
      <c r="N373" s="242"/>
      <c r="O373" s="243"/>
      <c r="P373" s="244" t="s">
        <v>359</v>
      </c>
      <c r="Q373" s="245" t="s">
        <v>1128</v>
      </c>
      <c r="R373" s="84" t="s">
        <v>509</v>
      </c>
      <c r="S373" s="73">
        <v>3100</v>
      </c>
      <c r="T373" s="74">
        <v>3720</v>
      </c>
      <c r="U373" s="75" t="s">
        <v>512</v>
      </c>
      <c r="V373" s="153">
        <f>T373/AA373*AB373</f>
        <v>19.375</v>
      </c>
      <c r="W373" s="76"/>
      <c r="X373" s="77">
        <f>W373*S373</f>
        <v>0</v>
      </c>
      <c r="Y373" s="78">
        <f>W373*T373</f>
        <v>0</v>
      </c>
      <c r="Z373" s="250"/>
      <c r="AA373" s="249" t="s">
        <v>1223</v>
      </c>
      <c r="AB373" s="79">
        <f>0.75/K373</f>
        <v>0.5</v>
      </c>
      <c r="AC373" s="244" t="s">
        <v>359</v>
      </c>
      <c r="AD373" s="80"/>
    </row>
    <row r="374" spans="1:30" ht="15.75" customHeight="1" x14ac:dyDescent="0.2">
      <c r="A374" s="62" t="s">
        <v>117</v>
      </c>
      <c r="B374" s="63" t="s">
        <v>118</v>
      </c>
      <c r="C374" s="64" t="s">
        <v>119</v>
      </c>
      <c r="D374" s="65" t="s">
        <v>162</v>
      </c>
      <c r="E374" s="66" t="s">
        <v>42</v>
      </c>
      <c r="F374" s="67" t="s">
        <v>166</v>
      </c>
      <c r="G374" s="68" t="s">
        <v>554</v>
      </c>
      <c r="H374" s="69" t="s">
        <v>555</v>
      </c>
      <c r="I374" s="66" t="s">
        <v>126</v>
      </c>
      <c r="J374" s="70">
        <v>1989</v>
      </c>
      <c r="K374" s="71">
        <v>0.75</v>
      </c>
      <c r="L374" s="72">
        <v>1</v>
      </c>
      <c r="M374" s="241" t="s">
        <v>343</v>
      </c>
      <c r="N374" s="242"/>
      <c r="O374" s="243"/>
      <c r="P374" s="244" t="s">
        <v>388</v>
      </c>
      <c r="Q374" s="245" t="s">
        <v>1108</v>
      </c>
      <c r="R374" s="84" t="s">
        <v>508</v>
      </c>
      <c r="S374" s="73">
        <v>1666.6666666666667</v>
      </c>
      <c r="T374" s="74">
        <v>2000</v>
      </c>
      <c r="U374" s="75">
        <v>100</v>
      </c>
      <c r="V374" s="153">
        <f>T374/AA374*AB374</f>
        <v>20</v>
      </c>
      <c r="W374" s="76"/>
      <c r="X374" s="77">
        <f>W374*S374</f>
        <v>0</v>
      </c>
      <c r="Y374" s="78">
        <f>W374*T374</f>
        <v>0</v>
      </c>
      <c r="Z374" s="250"/>
      <c r="AA374" s="249">
        <f>U374</f>
        <v>100</v>
      </c>
      <c r="AB374" s="79">
        <f>0.75/K374</f>
        <v>1</v>
      </c>
      <c r="AC374" s="244" t="s">
        <v>388</v>
      </c>
      <c r="AD374" s="80"/>
    </row>
    <row r="375" spans="1:30" ht="15.75" customHeight="1" x14ac:dyDescent="0.2">
      <c r="A375" s="62" t="s">
        <v>117</v>
      </c>
      <c r="B375" s="63" t="s">
        <v>118</v>
      </c>
      <c r="C375" s="64" t="s">
        <v>119</v>
      </c>
      <c r="D375" s="65" t="s">
        <v>229</v>
      </c>
      <c r="E375" s="66" t="s">
        <v>230</v>
      </c>
      <c r="F375" s="67"/>
      <c r="G375" s="68" t="s">
        <v>231</v>
      </c>
      <c r="H375" s="69" t="s">
        <v>1040</v>
      </c>
      <c r="I375" s="66" t="s">
        <v>233</v>
      </c>
      <c r="J375" s="70">
        <v>1978</v>
      </c>
      <c r="K375" s="71">
        <v>0.75</v>
      </c>
      <c r="L375" s="72">
        <v>1</v>
      </c>
      <c r="M375" s="241" t="s">
        <v>348</v>
      </c>
      <c r="N375" s="242"/>
      <c r="O375" s="243" t="s">
        <v>351</v>
      </c>
      <c r="P375" s="244" t="s">
        <v>388</v>
      </c>
      <c r="Q375" s="245" t="s">
        <v>1151</v>
      </c>
      <c r="R375" s="84" t="s">
        <v>508</v>
      </c>
      <c r="S375" s="73">
        <v>1666.6666666666667</v>
      </c>
      <c r="T375" s="74">
        <v>2000</v>
      </c>
      <c r="U375" s="75">
        <v>96</v>
      </c>
      <c r="V375" s="153">
        <f>T375/AA375*AB375</f>
        <v>20.833333333333332</v>
      </c>
      <c r="W375" s="76"/>
      <c r="X375" s="77">
        <f>W375*S375</f>
        <v>0</v>
      </c>
      <c r="Y375" s="78">
        <f>W375*T375</f>
        <v>0</v>
      </c>
      <c r="Z375" s="250"/>
      <c r="AA375" s="249">
        <f>U375</f>
        <v>96</v>
      </c>
      <c r="AB375" s="79">
        <f>0.75/K375</f>
        <v>1</v>
      </c>
      <c r="AC375" s="244" t="s">
        <v>388</v>
      </c>
      <c r="AD375" s="80"/>
    </row>
    <row r="376" spans="1:30" ht="15.75" customHeight="1" x14ac:dyDescent="0.2">
      <c r="A376" s="62" t="s">
        <v>117</v>
      </c>
      <c r="B376" s="63" t="s">
        <v>118</v>
      </c>
      <c r="C376" s="64" t="s">
        <v>119</v>
      </c>
      <c r="D376" s="65" t="s">
        <v>303</v>
      </c>
      <c r="E376" s="66" t="s">
        <v>304</v>
      </c>
      <c r="F376" s="67"/>
      <c r="G376" s="68" t="s">
        <v>332</v>
      </c>
      <c r="H376" s="69" t="s">
        <v>335</v>
      </c>
      <c r="I376" s="66" t="s">
        <v>128</v>
      </c>
      <c r="J376" s="70">
        <v>2002</v>
      </c>
      <c r="K376" s="71">
        <v>1.5</v>
      </c>
      <c r="L376" s="72">
        <v>2</v>
      </c>
      <c r="M376" s="241" t="s">
        <v>344</v>
      </c>
      <c r="N376" s="242"/>
      <c r="O376" s="243"/>
      <c r="P376" s="244" t="s">
        <v>473</v>
      </c>
      <c r="Q376" s="245" t="s">
        <v>497</v>
      </c>
      <c r="R376" s="84" t="s">
        <v>508</v>
      </c>
      <c r="S376" s="73">
        <v>3750</v>
      </c>
      <c r="T376" s="74">
        <v>4500</v>
      </c>
      <c r="U376" s="75">
        <v>100</v>
      </c>
      <c r="V376" s="153">
        <f>T376/AA376*AB376</f>
        <v>22.5</v>
      </c>
      <c r="W376" s="76"/>
      <c r="X376" s="77">
        <f>W376*S376</f>
        <v>0</v>
      </c>
      <c r="Y376" s="78">
        <f>W376*T376</f>
        <v>0</v>
      </c>
      <c r="Z376" s="250"/>
      <c r="AA376" s="249">
        <f>U376</f>
        <v>100</v>
      </c>
      <c r="AB376" s="79">
        <f>0.75/K376</f>
        <v>0.5</v>
      </c>
      <c r="AC376" s="244" t="s">
        <v>473</v>
      </c>
      <c r="AD376" s="80"/>
    </row>
    <row r="377" spans="1:30" ht="15.75" customHeight="1" x14ac:dyDescent="0.2">
      <c r="A377" s="62" t="s">
        <v>117</v>
      </c>
      <c r="B377" s="63" t="s">
        <v>118</v>
      </c>
      <c r="C377" s="64" t="s">
        <v>119</v>
      </c>
      <c r="D377" s="65" t="s">
        <v>162</v>
      </c>
      <c r="E377" s="66" t="s">
        <v>181</v>
      </c>
      <c r="F377" s="67"/>
      <c r="G377" s="68" t="s">
        <v>185</v>
      </c>
      <c r="H377" s="69" t="s">
        <v>569</v>
      </c>
      <c r="I377" s="66" t="s">
        <v>130</v>
      </c>
      <c r="J377" s="70">
        <v>1996</v>
      </c>
      <c r="K377" s="71">
        <v>0.75</v>
      </c>
      <c r="L377" s="72">
        <v>1</v>
      </c>
      <c r="M377" s="241" t="s">
        <v>344</v>
      </c>
      <c r="N377" s="242"/>
      <c r="O377" s="243"/>
      <c r="P377" s="244" t="s">
        <v>383</v>
      </c>
      <c r="Q377" s="245" t="s">
        <v>403</v>
      </c>
      <c r="R377" s="84" t="s">
        <v>508</v>
      </c>
      <c r="S377" s="73">
        <v>1833.3333333333335</v>
      </c>
      <c r="T377" s="74">
        <v>2200</v>
      </c>
      <c r="U377" s="75">
        <v>96</v>
      </c>
      <c r="V377" s="153">
        <f>T377/AA377*AB377</f>
        <v>22.916666666666668</v>
      </c>
      <c r="W377" s="76"/>
      <c r="X377" s="77">
        <f>W377*S377</f>
        <v>0</v>
      </c>
      <c r="Y377" s="78">
        <f>W377*T377</f>
        <v>0</v>
      </c>
      <c r="Z377" s="250"/>
      <c r="AA377" s="249">
        <f>U377</f>
        <v>96</v>
      </c>
      <c r="AB377" s="79">
        <f>0.75/K377</f>
        <v>1</v>
      </c>
      <c r="AC377" s="244" t="s">
        <v>383</v>
      </c>
      <c r="AD377" s="80"/>
    </row>
    <row r="378" spans="1:30" ht="15.75" customHeight="1" x14ac:dyDescent="0.2">
      <c r="A378" s="62" t="s">
        <v>117</v>
      </c>
      <c r="B378" s="63" t="s">
        <v>118</v>
      </c>
      <c r="C378" s="64" t="s">
        <v>119</v>
      </c>
      <c r="D378" s="65" t="s">
        <v>162</v>
      </c>
      <c r="E378" s="66" t="s">
        <v>181</v>
      </c>
      <c r="F378" s="67"/>
      <c r="G378" s="68" t="s">
        <v>194</v>
      </c>
      <c r="H378" s="69" t="s">
        <v>195</v>
      </c>
      <c r="I378" s="66" t="s">
        <v>130</v>
      </c>
      <c r="J378" s="70">
        <v>2017</v>
      </c>
      <c r="K378" s="71">
        <v>0.75</v>
      </c>
      <c r="L378" s="72">
        <v>1</v>
      </c>
      <c r="M378" s="241" t="s">
        <v>344</v>
      </c>
      <c r="N378" s="242"/>
      <c r="O378" s="243"/>
      <c r="P378" s="244" t="s">
        <v>400</v>
      </c>
      <c r="Q378" s="245" t="s">
        <v>782</v>
      </c>
      <c r="R378" s="84" t="s">
        <v>508</v>
      </c>
      <c r="S378" s="73">
        <v>1833.3333333333335</v>
      </c>
      <c r="T378" s="74">
        <v>2200</v>
      </c>
      <c r="U378" s="75">
        <v>95</v>
      </c>
      <c r="V378" s="153">
        <f>T378/AA378*AB378</f>
        <v>23.157894736842106</v>
      </c>
      <c r="W378" s="76"/>
      <c r="X378" s="77">
        <f>W378*S378</f>
        <v>0</v>
      </c>
      <c r="Y378" s="78">
        <f>W378*T378</f>
        <v>0</v>
      </c>
      <c r="Z378" s="250"/>
      <c r="AA378" s="249">
        <f>U378</f>
        <v>95</v>
      </c>
      <c r="AB378" s="79">
        <f>0.75/K378</f>
        <v>1</v>
      </c>
      <c r="AC378" s="244" t="s">
        <v>400</v>
      </c>
      <c r="AD378" s="80"/>
    </row>
    <row r="379" spans="1:30" ht="15.75" customHeight="1" x14ac:dyDescent="0.2">
      <c r="A379" s="62" t="s">
        <v>117</v>
      </c>
      <c r="B379" s="63" t="s">
        <v>118</v>
      </c>
      <c r="C379" s="64" t="s">
        <v>119</v>
      </c>
      <c r="D379" s="65" t="s">
        <v>162</v>
      </c>
      <c r="E379" s="66" t="s">
        <v>181</v>
      </c>
      <c r="F379" s="67"/>
      <c r="G379" s="68" t="s">
        <v>186</v>
      </c>
      <c r="H379" s="69" t="s">
        <v>188</v>
      </c>
      <c r="I379" s="66" t="s">
        <v>130</v>
      </c>
      <c r="J379" s="70">
        <v>2018</v>
      </c>
      <c r="K379" s="71">
        <v>0.75</v>
      </c>
      <c r="L379" s="72">
        <v>1</v>
      </c>
      <c r="M379" s="241" t="s">
        <v>344</v>
      </c>
      <c r="N379" s="242"/>
      <c r="O379" s="243"/>
      <c r="P379" s="244" t="s">
        <v>404</v>
      </c>
      <c r="Q379" s="245" t="s">
        <v>408</v>
      </c>
      <c r="R379" s="84" t="s">
        <v>509</v>
      </c>
      <c r="S379" s="73">
        <v>2000</v>
      </c>
      <c r="T379" s="74">
        <v>2400</v>
      </c>
      <c r="U379" s="75" t="s">
        <v>517</v>
      </c>
      <c r="V379" s="153">
        <f>T379/AA379*AB379</f>
        <v>25</v>
      </c>
      <c r="W379" s="76"/>
      <c r="X379" s="77">
        <f>W379*S379</f>
        <v>0</v>
      </c>
      <c r="Y379" s="78">
        <f>W379*T379</f>
        <v>0</v>
      </c>
      <c r="Z379" s="250"/>
      <c r="AA379" s="249" t="s">
        <v>1223</v>
      </c>
      <c r="AB379" s="79">
        <f>0.75/K379</f>
        <v>1</v>
      </c>
      <c r="AC379" s="244" t="s">
        <v>404</v>
      </c>
      <c r="AD379" s="80"/>
    </row>
    <row r="380" spans="1:30" ht="15.75" customHeight="1" x14ac:dyDescent="0.2">
      <c r="A380" s="62" t="s">
        <v>196</v>
      </c>
      <c r="B380" s="63" t="s">
        <v>131</v>
      </c>
      <c r="C380" s="64" t="s">
        <v>119</v>
      </c>
      <c r="D380" s="65" t="s">
        <v>162</v>
      </c>
      <c r="E380" s="66" t="s">
        <v>197</v>
      </c>
      <c r="F380" s="67"/>
      <c r="G380" s="68" t="s">
        <v>1019</v>
      </c>
      <c r="H380" s="69" t="s">
        <v>1020</v>
      </c>
      <c r="I380" s="66" t="s">
        <v>182</v>
      </c>
      <c r="J380" s="70">
        <v>1982</v>
      </c>
      <c r="K380" s="71">
        <v>0.75</v>
      </c>
      <c r="L380" s="72">
        <v>1</v>
      </c>
      <c r="M380" s="241">
        <v>-1</v>
      </c>
      <c r="N380" s="242"/>
      <c r="O380" s="243"/>
      <c r="P380" s="244" t="s">
        <v>385</v>
      </c>
      <c r="Q380" s="245" t="s">
        <v>1129</v>
      </c>
      <c r="R380" s="84" t="s">
        <v>508</v>
      </c>
      <c r="S380" s="73">
        <v>2083.3333333333335</v>
      </c>
      <c r="T380" s="74">
        <v>2500</v>
      </c>
      <c r="U380" s="75">
        <v>95</v>
      </c>
      <c r="V380" s="153">
        <f>T380/AA380*AB380</f>
        <v>26.315789473684209</v>
      </c>
      <c r="W380" s="76"/>
      <c r="X380" s="77">
        <f>W380*S380</f>
        <v>0</v>
      </c>
      <c r="Y380" s="78">
        <f>W380*T380</f>
        <v>0</v>
      </c>
      <c r="Z380" s="250"/>
      <c r="AA380" s="249">
        <f>U380</f>
        <v>95</v>
      </c>
      <c r="AB380" s="79">
        <f>0.75/K380</f>
        <v>1</v>
      </c>
      <c r="AC380" s="244" t="s">
        <v>385</v>
      </c>
      <c r="AD380" s="80"/>
    </row>
    <row r="381" spans="1:30" ht="15.75" customHeight="1" x14ac:dyDescent="0.2">
      <c r="A381" s="62" t="s">
        <v>117</v>
      </c>
      <c r="B381" s="63" t="s">
        <v>118</v>
      </c>
      <c r="C381" s="64" t="s">
        <v>119</v>
      </c>
      <c r="D381" s="65" t="s">
        <v>162</v>
      </c>
      <c r="E381" s="66" t="s">
        <v>42</v>
      </c>
      <c r="F381" s="67" t="s">
        <v>166</v>
      </c>
      <c r="G381" s="68" t="s">
        <v>167</v>
      </c>
      <c r="H381" s="69" t="s">
        <v>999</v>
      </c>
      <c r="I381" s="66" t="s">
        <v>126</v>
      </c>
      <c r="J381" s="70">
        <v>1989</v>
      </c>
      <c r="K381" s="71">
        <v>0.75</v>
      </c>
      <c r="L381" s="72">
        <v>1</v>
      </c>
      <c r="M381" s="241">
        <v>-1</v>
      </c>
      <c r="N381" s="242"/>
      <c r="O381" s="243"/>
      <c r="P381" s="244" t="s">
        <v>382</v>
      </c>
      <c r="Q381" s="245" t="s">
        <v>1107</v>
      </c>
      <c r="R381" s="84" t="s">
        <v>508</v>
      </c>
      <c r="S381" s="73">
        <v>2250</v>
      </c>
      <c r="T381" s="74">
        <v>2700</v>
      </c>
      <c r="U381" s="75">
        <v>100</v>
      </c>
      <c r="V381" s="153">
        <f>T381/AA381*AB381</f>
        <v>27</v>
      </c>
      <c r="W381" s="76"/>
      <c r="X381" s="77">
        <f>W381*S381</f>
        <v>0</v>
      </c>
      <c r="Y381" s="78">
        <f>W381*T381</f>
        <v>0</v>
      </c>
      <c r="Z381" s="250"/>
      <c r="AA381" s="249">
        <f>U381</f>
        <v>100</v>
      </c>
      <c r="AB381" s="79">
        <f>0.75/K381</f>
        <v>1</v>
      </c>
      <c r="AC381" s="244" t="s">
        <v>382</v>
      </c>
      <c r="AD381" s="80"/>
    </row>
    <row r="382" spans="1:30" ht="15.75" customHeight="1" x14ac:dyDescent="0.2">
      <c r="A382" s="62" t="s">
        <v>117</v>
      </c>
      <c r="B382" s="63" t="s">
        <v>118</v>
      </c>
      <c r="C382" s="64" t="s">
        <v>119</v>
      </c>
      <c r="D382" s="65" t="s">
        <v>162</v>
      </c>
      <c r="E382" s="66" t="s">
        <v>181</v>
      </c>
      <c r="F382" s="67"/>
      <c r="G382" s="68" t="s">
        <v>194</v>
      </c>
      <c r="H382" s="69" t="s">
        <v>195</v>
      </c>
      <c r="I382" s="66" t="s">
        <v>130</v>
      </c>
      <c r="J382" s="70">
        <v>2013</v>
      </c>
      <c r="K382" s="71">
        <v>0.75</v>
      </c>
      <c r="L382" s="72">
        <v>1</v>
      </c>
      <c r="M382" s="241" t="s">
        <v>344</v>
      </c>
      <c r="N382" s="242"/>
      <c r="O382" s="243"/>
      <c r="P382" s="244" t="s">
        <v>398</v>
      </c>
      <c r="Q382" s="245" t="s">
        <v>414</v>
      </c>
      <c r="R382" s="84" t="s">
        <v>508</v>
      </c>
      <c r="S382" s="73">
        <v>2166.666666666667</v>
      </c>
      <c r="T382" s="74">
        <v>2600</v>
      </c>
      <c r="U382" s="75">
        <v>95</v>
      </c>
      <c r="V382" s="153">
        <f>T382/AA382*AB382</f>
        <v>27.368421052631579</v>
      </c>
      <c r="W382" s="76"/>
      <c r="X382" s="77">
        <f>W382*S382</f>
        <v>0</v>
      </c>
      <c r="Y382" s="78">
        <f>W382*T382</f>
        <v>0</v>
      </c>
      <c r="Z382" s="250"/>
      <c r="AA382" s="249">
        <f>U382</f>
        <v>95</v>
      </c>
      <c r="AB382" s="79">
        <f>0.75/K382</f>
        <v>1</v>
      </c>
      <c r="AC382" s="244" t="s">
        <v>398</v>
      </c>
      <c r="AD382" s="80"/>
    </row>
    <row r="383" spans="1:30" ht="15.75" customHeight="1" x14ac:dyDescent="0.2">
      <c r="A383" s="62" t="s">
        <v>117</v>
      </c>
      <c r="B383" s="63" t="s">
        <v>118</v>
      </c>
      <c r="C383" s="64" t="s">
        <v>119</v>
      </c>
      <c r="D383" s="65" t="s">
        <v>162</v>
      </c>
      <c r="E383" s="66" t="s">
        <v>181</v>
      </c>
      <c r="F383" s="67"/>
      <c r="G383" s="68" t="s">
        <v>186</v>
      </c>
      <c r="H383" s="69" t="s">
        <v>187</v>
      </c>
      <c r="I383" s="66" t="s">
        <v>130</v>
      </c>
      <c r="J383" s="70">
        <v>2019</v>
      </c>
      <c r="K383" s="71">
        <v>0.75</v>
      </c>
      <c r="L383" s="72">
        <v>1</v>
      </c>
      <c r="M383" s="241" t="s">
        <v>344</v>
      </c>
      <c r="N383" s="242"/>
      <c r="O383" s="243"/>
      <c r="P383" s="244" t="s">
        <v>404</v>
      </c>
      <c r="Q383" s="245" t="s">
        <v>407</v>
      </c>
      <c r="R383" s="84" t="s">
        <v>509</v>
      </c>
      <c r="S383" s="73">
        <v>2333.3333333333335</v>
      </c>
      <c r="T383" s="74">
        <v>2800</v>
      </c>
      <c r="U383" s="75" t="s">
        <v>516</v>
      </c>
      <c r="V383" s="153">
        <f>T383/AA383*AB383</f>
        <v>29.473684210526315</v>
      </c>
      <c r="W383" s="76"/>
      <c r="X383" s="77">
        <f>W383*S383</f>
        <v>0</v>
      </c>
      <c r="Y383" s="78">
        <f>W383*T383</f>
        <v>0</v>
      </c>
      <c r="Z383" s="250"/>
      <c r="AA383" s="249" t="s">
        <v>1221</v>
      </c>
      <c r="AB383" s="79">
        <f>0.75/K383</f>
        <v>1</v>
      </c>
      <c r="AC383" s="244" t="s">
        <v>404</v>
      </c>
      <c r="AD383" s="80"/>
    </row>
    <row r="384" spans="1:30" ht="15.75" customHeight="1" x14ac:dyDescent="0.2">
      <c r="A384" s="62" t="s">
        <v>117</v>
      </c>
      <c r="B384" s="63" t="s">
        <v>118</v>
      </c>
      <c r="C384" s="64" t="s">
        <v>119</v>
      </c>
      <c r="D384" s="65" t="s">
        <v>162</v>
      </c>
      <c r="E384" s="66" t="s">
        <v>181</v>
      </c>
      <c r="F384" s="67"/>
      <c r="G384" s="68" t="s">
        <v>185</v>
      </c>
      <c r="H384" s="69" t="s">
        <v>568</v>
      </c>
      <c r="I384" s="66" t="s">
        <v>130</v>
      </c>
      <c r="J384" s="70">
        <v>2018</v>
      </c>
      <c r="K384" s="71">
        <v>0.75</v>
      </c>
      <c r="L384" s="72">
        <v>1</v>
      </c>
      <c r="M384" s="241" t="s">
        <v>344</v>
      </c>
      <c r="N384" s="242"/>
      <c r="O384" s="243"/>
      <c r="P384" s="244" t="s">
        <v>404</v>
      </c>
      <c r="Q384" s="245" t="s">
        <v>775</v>
      </c>
      <c r="R384" s="84" t="s">
        <v>509</v>
      </c>
      <c r="S384" s="73">
        <v>2416.666666666667</v>
      </c>
      <c r="T384" s="74">
        <v>2900</v>
      </c>
      <c r="U384" s="75">
        <v>95</v>
      </c>
      <c r="V384" s="153">
        <f>T384/AA384*AB384</f>
        <v>30.526315789473685</v>
      </c>
      <c r="W384" s="76"/>
      <c r="X384" s="77">
        <f>W384*S384</f>
        <v>0</v>
      </c>
      <c r="Y384" s="78">
        <f>W384*T384</f>
        <v>0</v>
      </c>
      <c r="Z384" s="250"/>
      <c r="AA384" s="249">
        <f>U384</f>
        <v>95</v>
      </c>
      <c r="AB384" s="79">
        <f>0.75/K384</f>
        <v>1</v>
      </c>
      <c r="AC384" s="244" t="s">
        <v>404</v>
      </c>
      <c r="AD384" s="80"/>
    </row>
    <row r="385" spans="1:30" ht="15.75" customHeight="1" x14ac:dyDescent="0.2">
      <c r="A385" s="62" t="s">
        <v>117</v>
      </c>
      <c r="B385" s="63" t="s">
        <v>118</v>
      </c>
      <c r="C385" s="64" t="s">
        <v>119</v>
      </c>
      <c r="D385" s="65" t="s">
        <v>162</v>
      </c>
      <c r="E385" s="66" t="s">
        <v>42</v>
      </c>
      <c r="F385" s="67" t="s">
        <v>169</v>
      </c>
      <c r="G385" s="68" t="s">
        <v>556</v>
      </c>
      <c r="H385" s="69" t="s">
        <v>557</v>
      </c>
      <c r="I385" s="66" t="s">
        <v>248</v>
      </c>
      <c r="J385" s="70">
        <v>1995</v>
      </c>
      <c r="K385" s="71">
        <v>0.75</v>
      </c>
      <c r="L385" s="72">
        <v>1</v>
      </c>
      <c r="M385" s="241" t="s">
        <v>343</v>
      </c>
      <c r="N385" s="242" t="s">
        <v>349</v>
      </c>
      <c r="O385" s="243"/>
      <c r="P385" s="244" t="s">
        <v>388</v>
      </c>
      <c r="Q385" s="245" t="s">
        <v>761</v>
      </c>
      <c r="R385" s="84" t="s">
        <v>508</v>
      </c>
      <c r="S385" s="73">
        <v>2500</v>
      </c>
      <c r="T385" s="74">
        <v>3000</v>
      </c>
      <c r="U385" s="75">
        <v>96</v>
      </c>
      <c r="V385" s="153">
        <f>T385/AA385*AB385</f>
        <v>31.25</v>
      </c>
      <c r="W385" s="76"/>
      <c r="X385" s="77">
        <f>W385*S385</f>
        <v>0</v>
      </c>
      <c r="Y385" s="78">
        <f>W385*T385</f>
        <v>0</v>
      </c>
      <c r="Z385" s="250"/>
      <c r="AA385" s="249">
        <f>U385</f>
        <v>96</v>
      </c>
      <c r="AB385" s="79">
        <f>0.75/K385</f>
        <v>1</v>
      </c>
      <c r="AC385" s="244" t="s">
        <v>388</v>
      </c>
      <c r="AD385" s="80"/>
    </row>
    <row r="386" spans="1:30" ht="15.75" customHeight="1" x14ac:dyDescent="0.2">
      <c r="A386" s="62" t="s">
        <v>196</v>
      </c>
      <c r="B386" s="63" t="s">
        <v>131</v>
      </c>
      <c r="C386" s="64" t="s">
        <v>119</v>
      </c>
      <c r="D386" s="65" t="s">
        <v>162</v>
      </c>
      <c r="E386" s="66" t="s">
        <v>197</v>
      </c>
      <c r="F386" s="67"/>
      <c r="G386" s="68" t="s">
        <v>201</v>
      </c>
      <c r="H386" s="69" t="s">
        <v>1018</v>
      </c>
      <c r="I386" s="66" t="s">
        <v>130</v>
      </c>
      <c r="J386" s="70">
        <v>1995</v>
      </c>
      <c r="K386" s="71">
        <v>0.75</v>
      </c>
      <c r="L386" s="72">
        <v>1</v>
      </c>
      <c r="M386" s="241" t="s">
        <v>344</v>
      </c>
      <c r="N386" s="242"/>
      <c r="O386" s="243"/>
      <c r="P386" s="244" t="s">
        <v>359</v>
      </c>
      <c r="Q386" s="245" t="s">
        <v>793</v>
      </c>
      <c r="R386" s="84" t="s">
        <v>508</v>
      </c>
      <c r="S386" s="73">
        <v>2750</v>
      </c>
      <c r="T386" s="74">
        <v>3300</v>
      </c>
      <c r="U386" s="75">
        <v>98</v>
      </c>
      <c r="V386" s="153">
        <f>T386/AA386*AB386</f>
        <v>33.673469387755105</v>
      </c>
      <c r="W386" s="76"/>
      <c r="X386" s="77">
        <f>W386*S386</f>
        <v>0</v>
      </c>
      <c r="Y386" s="78">
        <f>W386*T386</f>
        <v>0</v>
      </c>
      <c r="Z386" s="250"/>
      <c r="AA386" s="249">
        <f>U386</f>
        <v>98</v>
      </c>
      <c r="AB386" s="79">
        <f>0.75/K386</f>
        <v>1</v>
      </c>
      <c r="AC386" s="244" t="s">
        <v>359</v>
      </c>
      <c r="AD386" s="80"/>
    </row>
    <row r="387" spans="1:30" ht="15.75" customHeight="1" x14ac:dyDescent="0.2">
      <c r="A387" s="62" t="s">
        <v>117</v>
      </c>
      <c r="B387" s="63" t="s">
        <v>118</v>
      </c>
      <c r="C387" s="64" t="s">
        <v>119</v>
      </c>
      <c r="D387" s="65" t="s">
        <v>162</v>
      </c>
      <c r="E387" s="66" t="s">
        <v>181</v>
      </c>
      <c r="F387" s="67"/>
      <c r="G387" s="68" t="s">
        <v>194</v>
      </c>
      <c r="H387" s="69" t="s">
        <v>195</v>
      </c>
      <c r="I387" s="66" t="s">
        <v>130</v>
      </c>
      <c r="J387" s="70">
        <v>2015</v>
      </c>
      <c r="K387" s="71">
        <v>0.75</v>
      </c>
      <c r="L387" s="72">
        <v>1</v>
      </c>
      <c r="M387" s="241" t="s">
        <v>344</v>
      </c>
      <c r="N387" s="242"/>
      <c r="O387" s="243"/>
      <c r="P387" s="244" t="s">
        <v>398</v>
      </c>
      <c r="Q387" s="245" t="s">
        <v>781</v>
      </c>
      <c r="R387" s="84" t="s">
        <v>508</v>
      </c>
      <c r="S387" s="73">
        <v>2666.666666666667</v>
      </c>
      <c r="T387" s="74">
        <v>3200</v>
      </c>
      <c r="U387" s="75" t="s">
        <v>510</v>
      </c>
      <c r="V387" s="153">
        <f>T387/AA387*AB387</f>
        <v>33.684210526315788</v>
      </c>
      <c r="W387" s="76"/>
      <c r="X387" s="77">
        <f>W387*S387</f>
        <v>0</v>
      </c>
      <c r="Y387" s="78">
        <f>W387*T387</f>
        <v>0</v>
      </c>
      <c r="Z387" s="250"/>
      <c r="AA387" s="249" t="s">
        <v>1221</v>
      </c>
      <c r="AB387" s="79">
        <f>0.75/K387</f>
        <v>1</v>
      </c>
      <c r="AC387" s="244" t="s">
        <v>398</v>
      </c>
      <c r="AD387" s="80"/>
    </row>
    <row r="388" spans="1:30" ht="15.75" customHeight="1" x14ac:dyDescent="0.2">
      <c r="A388" s="62" t="s">
        <v>117</v>
      </c>
      <c r="B388" s="63" t="s">
        <v>118</v>
      </c>
      <c r="C388" s="64" t="s">
        <v>119</v>
      </c>
      <c r="D388" s="65" t="s">
        <v>162</v>
      </c>
      <c r="E388" s="66" t="s">
        <v>181</v>
      </c>
      <c r="F388" s="67"/>
      <c r="G388" s="68" t="s">
        <v>566</v>
      </c>
      <c r="H388" s="69" t="s">
        <v>567</v>
      </c>
      <c r="I388" s="66" t="s">
        <v>130</v>
      </c>
      <c r="J388" s="70">
        <v>2018</v>
      </c>
      <c r="K388" s="71">
        <v>0.75</v>
      </c>
      <c r="L388" s="72">
        <v>2</v>
      </c>
      <c r="M388" s="241" t="s">
        <v>344</v>
      </c>
      <c r="N388" s="242"/>
      <c r="O388" s="243"/>
      <c r="P388" s="244" t="s">
        <v>404</v>
      </c>
      <c r="Q388" s="245" t="s">
        <v>773</v>
      </c>
      <c r="R388" s="84" t="s">
        <v>509</v>
      </c>
      <c r="S388" s="73">
        <v>2750</v>
      </c>
      <c r="T388" s="74">
        <v>3300</v>
      </c>
      <c r="U388" s="75">
        <v>95</v>
      </c>
      <c r="V388" s="153">
        <f>T388/AA388*AB388</f>
        <v>34.736842105263158</v>
      </c>
      <c r="W388" s="76"/>
      <c r="X388" s="77">
        <f>W388*S388</f>
        <v>0</v>
      </c>
      <c r="Y388" s="78">
        <f>W388*T388</f>
        <v>0</v>
      </c>
      <c r="Z388" s="250"/>
      <c r="AA388" s="249">
        <f>U388</f>
        <v>95</v>
      </c>
      <c r="AB388" s="79">
        <f>0.75/K388</f>
        <v>1</v>
      </c>
      <c r="AC388" s="244" t="s">
        <v>404</v>
      </c>
      <c r="AD388" s="80"/>
    </row>
    <row r="389" spans="1:30" ht="15.75" customHeight="1" x14ac:dyDescent="0.2">
      <c r="A389" s="62" t="s">
        <v>117</v>
      </c>
      <c r="B389" s="63" t="s">
        <v>118</v>
      </c>
      <c r="C389" s="64" t="s">
        <v>119</v>
      </c>
      <c r="D389" s="65" t="s">
        <v>162</v>
      </c>
      <c r="E389" s="66" t="s">
        <v>42</v>
      </c>
      <c r="F389" s="67" t="s">
        <v>169</v>
      </c>
      <c r="G389" s="68" t="s">
        <v>170</v>
      </c>
      <c r="H389" s="69" t="s">
        <v>171</v>
      </c>
      <c r="I389" s="66" t="s">
        <v>126</v>
      </c>
      <c r="J389" s="70">
        <v>2018</v>
      </c>
      <c r="K389" s="71">
        <v>0.75</v>
      </c>
      <c r="L389" s="72">
        <v>1</v>
      </c>
      <c r="M389" s="241" t="s">
        <v>344</v>
      </c>
      <c r="N389" s="242"/>
      <c r="O389" s="243"/>
      <c r="P389" s="244" t="s">
        <v>389</v>
      </c>
      <c r="Q389" s="245" t="s">
        <v>390</v>
      </c>
      <c r="R389" s="84" t="s">
        <v>509</v>
      </c>
      <c r="S389" s="73">
        <v>3166.666666666667</v>
      </c>
      <c r="T389" s="74">
        <v>3800</v>
      </c>
      <c r="U389" s="75" t="s">
        <v>515</v>
      </c>
      <c r="V389" s="153">
        <f>T389/AA389*AB389</f>
        <v>39.175257731958766</v>
      </c>
      <c r="W389" s="76"/>
      <c r="X389" s="77">
        <f>W389*S389</f>
        <v>0</v>
      </c>
      <c r="Y389" s="78">
        <f>W389*T389</f>
        <v>0</v>
      </c>
      <c r="Z389" s="250"/>
      <c r="AA389" s="249" t="s">
        <v>1224</v>
      </c>
      <c r="AB389" s="79">
        <f>0.75/K389</f>
        <v>1</v>
      </c>
      <c r="AC389" s="244" t="s">
        <v>389</v>
      </c>
      <c r="AD389" s="80"/>
    </row>
    <row r="390" spans="1:30" ht="15.75" customHeight="1" x14ac:dyDescent="0.2">
      <c r="A390" s="62" t="s">
        <v>117</v>
      </c>
      <c r="B390" s="63" t="s">
        <v>131</v>
      </c>
      <c r="C390" s="64" t="s">
        <v>119</v>
      </c>
      <c r="D390" s="65" t="s">
        <v>162</v>
      </c>
      <c r="E390" s="66" t="s">
        <v>181</v>
      </c>
      <c r="F390" s="67"/>
      <c r="G390" s="68" t="s">
        <v>183</v>
      </c>
      <c r="H390" s="69" t="s">
        <v>184</v>
      </c>
      <c r="I390" s="66" t="s">
        <v>182</v>
      </c>
      <c r="J390" s="70">
        <v>2010</v>
      </c>
      <c r="K390" s="71">
        <v>0.75</v>
      </c>
      <c r="L390" s="72">
        <v>2</v>
      </c>
      <c r="M390" s="241" t="s">
        <v>344</v>
      </c>
      <c r="N390" s="242"/>
      <c r="O390" s="243"/>
      <c r="P390" s="244" t="s">
        <v>774</v>
      </c>
      <c r="Q390" s="245" t="s">
        <v>401</v>
      </c>
      <c r="R390" s="84" t="s">
        <v>508</v>
      </c>
      <c r="S390" s="73">
        <v>3500</v>
      </c>
      <c r="T390" s="74">
        <v>4200</v>
      </c>
      <c r="U390" s="75">
        <v>97</v>
      </c>
      <c r="V390" s="153">
        <f>T390/AA390*AB390</f>
        <v>43.298969072164951</v>
      </c>
      <c r="W390" s="76"/>
      <c r="X390" s="77">
        <f>W390*S390</f>
        <v>0</v>
      </c>
      <c r="Y390" s="78">
        <f>W390*T390</f>
        <v>0</v>
      </c>
      <c r="Z390" s="250"/>
      <c r="AA390" s="249">
        <f>U390</f>
        <v>97</v>
      </c>
      <c r="AB390" s="79">
        <f>0.75/K390</f>
        <v>1</v>
      </c>
      <c r="AC390" s="244" t="s">
        <v>774</v>
      </c>
      <c r="AD390" s="80"/>
    </row>
    <row r="391" spans="1:30" ht="15.75" customHeight="1" x14ac:dyDescent="0.2">
      <c r="A391" s="62" t="s">
        <v>117</v>
      </c>
      <c r="B391" s="63" t="s">
        <v>118</v>
      </c>
      <c r="C391" s="64" t="s">
        <v>119</v>
      </c>
      <c r="D391" s="65" t="s">
        <v>162</v>
      </c>
      <c r="E391" s="66" t="s">
        <v>181</v>
      </c>
      <c r="F391" s="67"/>
      <c r="G391" s="68" t="s">
        <v>189</v>
      </c>
      <c r="H391" s="69" t="s">
        <v>570</v>
      </c>
      <c r="I391" s="66" t="s">
        <v>130</v>
      </c>
      <c r="J391" s="70">
        <v>2016</v>
      </c>
      <c r="K391" s="71">
        <v>0.75</v>
      </c>
      <c r="L391" s="72">
        <v>1</v>
      </c>
      <c r="M391" s="241" t="s">
        <v>344</v>
      </c>
      <c r="N391" s="242"/>
      <c r="O391" s="243"/>
      <c r="P391" s="244" t="s">
        <v>399</v>
      </c>
      <c r="Q391" s="245" t="s">
        <v>410</v>
      </c>
      <c r="R391" s="84" t="s">
        <v>508</v>
      </c>
      <c r="S391" s="73">
        <v>5416.666666666667</v>
      </c>
      <c r="T391" s="74">
        <v>6500</v>
      </c>
      <c r="U391" s="75" t="s">
        <v>517</v>
      </c>
      <c r="V391" s="153">
        <f>T391/AA391*AB391</f>
        <v>67.708333333333329</v>
      </c>
      <c r="W391" s="76"/>
      <c r="X391" s="77">
        <f>W391*S391</f>
        <v>0</v>
      </c>
      <c r="Y391" s="78">
        <f>W391*T391</f>
        <v>0</v>
      </c>
      <c r="Z391" s="250"/>
      <c r="AA391" s="249" t="s">
        <v>1223</v>
      </c>
      <c r="AB391" s="79">
        <f>0.75/K391</f>
        <v>1</v>
      </c>
      <c r="AC391" s="244" t="s">
        <v>399</v>
      </c>
      <c r="AD391" s="80"/>
    </row>
  </sheetData>
  <autoFilter ref="A14:AMK391" xr:uid="{00000000-0001-0000-0000-000000000000}"/>
  <mergeCells count="34">
    <mergeCell ref="A13:C13"/>
    <mergeCell ref="D13:F13"/>
    <mergeCell ref="G13:L13"/>
    <mergeCell ref="M13:O13"/>
    <mergeCell ref="P13:T13"/>
    <mergeCell ref="J11:K11"/>
    <mergeCell ref="L11:M11"/>
    <mergeCell ref="N11:O11"/>
    <mergeCell ref="W11:X11"/>
    <mergeCell ref="W13:Y13"/>
    <mergeCell ref="W9:X9"/>
    <mergeCell ref="J10:K10"/>
    <mergeCell ref="L10:M10"/>
    <mergeCell ref="N10:O10"/>
    <mergeCell ref="W10:X10"/>
    <mergeCell ref="W2:Y2"/>
    <mergeCell ref="J3:O3"/>
    <mergeCell ref="J4:O4"/>
    <mergeCell ref="J5:O5"/>
    <mergeCell ref="J8:K8"/>
    <mergeCell ref="L8:M8"/>
    <mergeCell ref="N8:O8"/>
    <mergeCell ref="W8:X8"/>
    <mergeCell ref="H6:O6"/>
    <mergeCell ref="T4:V4"/>
    <mergeCell ref="T5:V5"/>
    <mergeCell ref="T6:V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2" priority="4" operator="containsText" text="U">
      <formula>NOT(ISERROR(SEARCH("U",R15)))</formula>
    </cfRule>
    <cfRule type="cellIs" dxfId="1" priority="5" operator="equal">
      <formula>"D"</formula>
    </cfRule>
  </conditionalFormatting>
  <conditionalFormatting sqref="Q15:Q391">
    <cfRule type="duplicateValues" dxfId="0" priority="1"/>
  </conditionalFormatting>
  <dataValidations count="11">
    <dataValidation type="list" allowBlank="1" showInputMessage="1" showErrorMessage="1" sqref="B263:B322 B15:B261" xr:uid="{3A00B107-FB78-DE43-9128-C81E752D9E41}">
      <formula1>"rot,weiß,rose"</formula1>
    </dataValidation>
    <dataValidation type="list" allowBlank="1" showInputMessage="1" showErrorMessage="1" sqref="A15:A111 A117:A173 A263:A322 A178:A261" xr:uid="{FE8CB8B7-EBBC-704C-9E4A-B479B1B18743}">
      <formula1>"Wein,Schaumwein,Fortfied,Spirituose,Zubehör"</formula1>
    </dataValidation>
    <dataValidation type="list" allowBlank="1" showInputMessage="1" showErrorMessage="1" sqref="C15:C111 C117:C173 C263:C322 C178:C261" xr:uid="{1BE31BEA-3195-6345-B2B0-4755F107B14C}">
      <formula1>"trocken,süß,halbtrocken,n.a."</formula1>
    </dataValidation>
    <dataValidation type="list" allowBlank="1" showInputMessage="1" showErrorMessage="1" sqref="A112:A116 A174:A177 A262" xr:uid="{33EDD48C-D399-464A-A848-5896AA228F2C}">
      <formula1>"Wein,Schaumwein,Fortified,Spirituose"</formula1>
    </dataValidation>
    <dataValidation type="list" allowBlank="1" showInputMessage="1" showErrorMessage="1" sqref="D112:D116 D174:D177 D262" xr:uid="{D93A55BB-F403-A347-91CE-99412C6A5B47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C112:C116 C174:C177 C262" xr:uid="{3DE41F2E-D3A3-9440-A34E-2C46759E1DAB}">
      <formula1>"trocken, halbtrocken, süß, n.a."</formula1>
    </dataValidation>
    <dataValidation type="list" allowBlank="1" showInputMessage="1" showErrorMessage="1" sqref="B262" xr:uid="{6472D0EB-6871-5D48-A444-905AF8D9DE4C}">
      <formula1>"weiß, rot, rosé, n.a."</formula1>
    </dataValidation>
    <dataValidation type="whole" allowBlank="1" showInputMessage="1" showErrorMessage="1" sqref="L388 L375:L378 L15:L322 L332 L381:L382" xr:uid="{00000000-0002-0000-0000-000002000000}">
      <formula1>0</formula1>
      <formula2>1000</formula2>
    </dataValidation>
    <dataValidation type="list" allowBlank="1" showInputMessage="1" showErrorMessage="1" sqref="M82:M83" xr:uid="{437D93C4-C3CE-AA42-B2C3-E2CAA4AB243A}">
      <formula1>"hf,in,ints,ts,hs,ms,ls,-1,-2,-3,-4,-5,-6,-7,-8,-9"</formula1>
    </dataValidation>
    <dataValidation type="list" allowBlank="1" showInputMessage="1" showErrorMessage="1" sqref="N82:N83" xr:uid="{A7929116-D7FB-AD43-9531-9DD578AE8DB7}">
      <formula1>"klb, kb, ksb, klo, ko, kso"</formula1>
    </dataValidation>
    <dataValidation type="list" allowBlank="1" showInputMessage="1" showErrorMessage="1" sqref="O82:O83" xr:uid="{15E8536B-717C-2244-A146-221A7C6A486A}">
      <formula1>"elb, eb, esb, elv, ev, esv"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55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94"/>
  </cols>
  <sheetData>
    <row r="1" spans="1:15" ht="17" thickBot="1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95" customFormat="1" ht="34.5" customHeight="1" x14ac:dyDescent="0.2">
      <c r="D2" s="214" t="s">
        <v>48</v>
      </c>
      <c r="E2" s="215"/>
      <c r="F2" s="96" t="s">
        <v>1</v>
      </c>
      <c r="G2" s="216"/>
      <c r="H2" s="217"/>
      <c r="I2" s="218"/>
      <c r="J2" s="97"/>
      <c r="K2" s="197" t="s">
        <v>2</v>
      </c>
      <c r="L2" s="198"/>
      <c r="M2" s="198"/>
      <c r="N2" s="198"/>
      <c r="O2" s="199"/>
    </row>
    <row r="3" spans="1:15" s="95" customFormat="1" ht="28.5" customHeight="1" thickBot="1" x14ac:dyDescent="0.25">
      <c r="D3" s="200" t="s">
        <v>49</v>
      </c>
      <c r="E3" s="201"/>
      <c r="F3" s="98" t="s">
        <v>3</v>
      </c>
      <c r="G3" s="202"/>
      <c r="H3" s="203"/>
      <c r="I3" s="204"/>
      <c r="J3" s="97"/>
      <c r="K3" s="99" t="s">
        <v>50</v>
      </c>
      <c r="L3" s="100" t="s">
        <v>51</v>
      </c>
      <c r="M3" s="101" t="s">
        <v>62</v>
      </c>
      <c r="N3" s="102" t="s">
        <v>5</v>
      </c>
      <c r="O3" s="103" t="s">
        <v>6</v>
      </c>
    </row>
    <row r="4" spans="1:15" s="95" customFormat="1" ht="32.25" customHeight="1" x14ac:dyDescent="0.2">
      <c r="A4" s="224" t="s">
        <v>52</v>
      </c>
      <c r="B4" s="224"/>
      <c r="C4" s="224"/>
      <c r="D4" s="225" t="s">
        <v>53</v>
      </c>
      <c r="E4" s="201"/>
      <c r="F4" s="104" t="s">
        <v>7</v>
      </c>
      <c r="G4" s="202"/>
      <c r="H4" s="203"/>
      <c r="I4" s="204"/>
      <c r="J4" s="97"/>
      <c r="K4" s="237">
        <f>SUM(K9:K3493)</f>
        <v>0</v>
      </c>
      <c r="L4" s="239">
        <f>SUM(L9:L3493)</f>
        <v>0</v>
      </c>
      <c r="M4" s="231">
        <f>SUM(M9:M3493)</f>
        <v>0</v>
      </c>
      <c r="N4" s="233">
        <f>SUM(N9:N3493)</f>
        <v>0</v>
      </c>
      <c r="O4" s="235">
        <f>SUM(O9:O3493)</f>
        <v>0</v>
      </c>
    </row>
    <row r="5" spans="1:15" s="95" customFormat="1" ht="16.5" customHeight="1" thickBot="1" x14ac:dyDescent="0.25">
      <c r="A5" s="219" t="s">
        <v>101</v>
      </c>
      <c r="B5" s="220"/>
      <c r="D5" s="200" t="s">
        <v>54</v>
      </c>
      <c r="E5" s="201"/>
      <c r="F5" s="105" t="s">
        <v>8</v>
      </c>
      <c r="G5" s="221"/>
      <c r="H5" s="222"/>
      <c r="I5" s="223"/>
      <c r="J5" s="97"/>
      <c r="K5" s="238"/>
      <c r="L5" s="240"/>
      <c r="M5" s="232"/>
      <c r="N5" s="234"/>
      <c r="O5" s="236"/>
    </row>
    <row r="6" spans="1:15" s="95" customFormat="1" ht="50" thickBot="1" x14ac:dyDescent="0.25">
      <c r="D6" s="106"/>
      <c r="E6" s="106"/>
      <c r="F6" s="107"/>
      <c r="G6" s="108"/>
      <c r="H6" s="109"/>
      <c r="I6" s="109"/>
      <c r="J6" s="97"/>
      <c r="K6" s="110"/>
      <c r="L6" s="110"/>
      <c r="M6" s="110"/>
      <c r="N6" s="110"/>
      <c r="O6" s="110"/>
    </row>
    <row r="7" spans="1:15" s="111" customFormat="1" ht="21" x14ac:dyDescent="0.2">
      <c r="A7" s="205" t="s">
        <v>55</v>
      </c>
      <c r="B7" s="206"/>
      <c r="C7" s="206"/>
      <c r="D7" s="207"/>
      <c r="E7" s="208" t="s">
        <v>56</v>
      </c>
      <c r="F7" s="210" t="s">
        <v>57</v>
      </c>
      <c r="G7" s="210" t="s">
        <v>58</v>
      </c>
      <c r="H7" s="212"/>
      <c r="I7" s="213"/>
      <c r="J7" s="226" t="s">
        <v>19</v>
      </c>
      <c r="K7" s="228" t="s">
        <v>24</v>
      </c>
      <c r="L7" s="229"/>
      <c r="M7" s="229"/>
      <c r="N7" s="229"/>
      <c r="O7" s="230"/>
    </row>
    <row r="8" spans="1:15" s="95" customFormat="1" ht="31" thickBot="1" x14ac:dyDescent="0.25">
      <c r="A8" s="112" t="s">
        <v>27</v>
      </c>
      <c r="B8" s="113" t="s">
        <v>59</v>
      </c>
      <c r="C8" s="114" t="s">
        <v>60</v>
      </c>
      <c r="D8" s="115" t="s">
        <v>61</v>
      </c>
      <c r="E8" s="209"/>
      <c r="F8" s="211"/>
      <c r="G8" s="116" t="s">
        <v>50</v>
      </c>
      <c r="H8" s="117" t="s">
        <v>51</v>
      </c>
      <c r="I8" s="118" t="s">
        <v>62</v>
      </c>
      <c r="J8" s="227"/>
      <c r="K8" s="119" t="s">
        <v>63</v>
      </c>
      <c r="L8" s="120" t="s">
        <v>64</v>
      </c>
      <c r="M8" s="120" t="s">
        <v>65</v>
      </c>
      <c r="N8" s="121" t="s">
        <v>5</v>
      </c>
      <c r="O8" s="122" t="s">
        <v>6</v>
      </c>
    </row>
    <row r="9" spans="1:15" s="95" customFormat="1" ht="171" customHeight="1" x14ac:dyDescent="0.2">
      <c r="A9" s="123" t="s">
        <v>66</v>
      </c>
      <c r="B9" s="124" t="s">
        <v>67</v>
      </c>
      <c r="C9" s="125" t="s">
        <v>68</v>
      </c>
      <c r="D9" s="126" t="s">
        <v>69</v>
      </c>
      <c r="E9" s="127"/>
      <c r="F9" s="128" t="s">
        <v>102</v>
      </c>
      <c r="G9" s="129">
        <v>44.1</v>
      </c>
      <c r="H9" s="130">
        <v>87</v>
      </c>
      <c r="I9" s="131">
        <v>257.39999999999998</v>
      </c>
      <c r="J9" s="132"/>
      <c r="K9" s="133"/>
      <c r="L9" s="134"/>
      <c r="M9" s="134"/>
      <c r="N9" s="135">
        <f t="shared" ref="N9:N19" si="0">O9/1.2</f>
        <v>0</v>
      </c>
      <c r="O9" s="136">
        <f t="shared" ref="O9:O12" si="1">K9*G9+L9*H9+M9*I9</f>
        <v>0</v>
      </c>
    </row>
    <row r="10" spans="1:15" s="95" customFormat="1" ht="174.75" customHeight="1" x14ac:dyDescent="0.2">
      <c r="A10" s="123" t="s">
        <v>66</v>
      </c>
      <c r="B10" s="124" t="s">
        <v>42</v>
      </c>
      <c r="C10" s="125" t="s">
        <v>70</v>
      </c>
      <c r="D10" s="126" t="s">
        <v>71</v>
      </c>
      <c r="E10" s="127"/>
      <c r="F10" s="128" t="s">
        <v>103</v>
      </c>
      <c r="G10" s="129">
        <v>42.1</v>
      </c>
      <c r="H10" s="130">
        <v>83</v>
      </c>
      <c r="I10" s="131">
        <v>245.4</v>
      </c>
      <c r="J10" s="132"/>
      <c r="K10" s="133"/>
      <c r="L10" s="134"/>
      <c r="M10" s="134"/>
      <c r="N10" s="135">
        <f t="shared" si="0"/>
        <v>0</v>
      </c>
      <c r="O10" s="136">
        <f t="shared" si="1"/>
        <v>0</v>
      </c>
    </row>
    <row r="11" spans="1:15" s="95" customFormat="1" ht="180" customHeight="1" x14ac:dyDescent="0.2">
      <c r="A11" s="123" t="s">
        <v>66</v>
      </c>
      <c r="B11" s="124" t="s">
        <v>72</v>
      </c>
      <c r="C11" s="125" t="s">
        <v>73</v>
      </c>
      <c r="D11" s="126" t="s">
        <v>74</v>
      </c>
      <c r="E11" s="127"/>
      <c r="F11" s="128" t="s">
        <v>104</v>
      </c>
      <c r="G11" s="129">
        <v>41.1</v>
      </c>
      <c r="H11" s="130">
        <v>81</v>
      </c>
      <c r="I11" s="131">
        <v>239.4</v>
      </c>
      <c r="J11" s="132"/>
      <c r="K11" s="133"/>
      <c r="L11" s="134"/>
      <c r="M11" s="134"/>
      <c r="N11" s="135">
        <f t="shared" si="0"/>
        <v>0</v>
      </c>
      <c r="O11" s="136">
        <f t="shared" si="1"/>
        <v>0</v>
      </c>
    </row>
    <row r="12" spans="1:15" s="95" customFormat="1" ht="187.5" customHeight="1" x14ac:dyDescent="0.2">
      <c r="A12" s="123" t="s">
        <v>66</v>
      </c>
      <c r="B12" s="124" t="s">
        <v>75</v>
      </c>
      <c r="C12" s="125" t="s">
        <v>68</v>
      </c>
      <c r="D12" s="126" t="s">
        <v>76</v>
      </c>
      <c r="E12" s="127"/>
      <c r="F12" s="128" t="s">
        <v>105</v>
      </c>
      <c r="G12" s="129">
        <v>40.1</v>
      </c>
      <c r="H12" s="130">
        <v>79</v>
      </c>
      <c r="I12" s="131">
        <v>233.4</v>
      </c>
      <c r="J12" s="132"/>
      <c r="K12" s="133"/>
      <c r="L12" s="134"/>
      <c r="M12" s="134"/>
      <c r="N12" s="135">
        <f t="shared" si="0"/>
        <v>0</v>
      </c>
      <c r="O12" s="136">
        <f t="shared" si="1"/>
        <v>0</v>
      </c>
    </row>
    <row r="13" spans="1:15" s="95" customFormat="1" ht="174" customHeight="1" x14ac:dyDescent="0.2">
      <c r="A13" s="123" t="s">
        <v>77</v>
      </c>
      <c r="B13" s="124" t="s">
        <v>78</v>
      </c>
      <c r="C13" s="125" t="s">
        <v>79</v>
      </c>
      <c r="D13" s="126" t="s">
        <v>80</v>
      </c>
      <c r="E13" s="127"/>
      <c r="F13" s="128" t="s">
        <v>106</v>
      </c>
      <c r="G13" s="129">
        <v>85.9</v>
      </c>
      <c r="H13" s="130" t="s">
        <v>44</v>
      </c>
      <c r="I13" s="131" t="s">
        <v>44</v>
      </c>
      <c r="J13" s="132"/>
      <c r="K13" s="133"/>
      <c r="L13" s="134" t="s">
        <v>44</v>
      </c>
      <c r="M13" s="134" t="s">
        <v>44</v>
      </c>
      <c r="N13" s="135">
        <f t="shared" si="0"/>
        <v>0</v>
      </c>
      <c r="O13" s="136">
        <f t="shared" ref="O13:O19" si="2">K13*G13</f>
        <v>0</v>
      </c>
    </row>
    <row r="14" spans="1:15" s="95" customFormat="1" ht="176.25" customHeight="1" x14ac:dyDescent="0.2">
      <c r="A14" s="123" t="s">
        <v>77</v>
      </c>
      <c r="B14" s="124" t="s">
        <v>43</v>
      </c>
      <c r="C14" s="125" t="s">
        <v>81</v>
      </c>
      <c r="D14" s="126" t="s">
        <v>82</v>
      </c>
      <c r="E14" s="127"/>
      <c r="F14" s="128" t="s">
        <v>107</v>
      </c>
      <c r="G14" s="129">
        <v>99.9</v>
      </c>
      <c r="H14" s="130" t="s">
        <v>44</v>
      </c>
      <c r="I14" s="131" t="s">
        <v>44</v>
      </c>
      <c r="J14" s="132"/>
      <c r="K14" s="133"/>
      <c r="L14" s="134" t="s">
        <v>44</v>
      </c>
      <c r="M14" s="134" t="s">
        <v>44</v>
      </c>
      <c r="N14" s="135">
        <f t="shared" si="0"/>
        <v>0</v>
      </c>
      <c r="O14" s="136">
        <f t="shared" si="2"/>
        <v>0</v>
      </c>
    </row>
    <row r="15" spans="1:15" s="95" customFormat="1" ht="170.25" customHeight="1" x14ac:dyDescent="0.2">
      <c r="A15" s="123" t="s">
        <v>77</v>
      </c>
      <c r="B15" s="124" t="s">
        <v>83</v>
      </c>
      <c r="C15" s="125" t="s">
        <v>84</v>
      </c>
      <c r="D15" s="126" t="s">
        <v>85</v>
      </c>
      <c r="E15" s="127"/>
      <c r="F15" s="128" t="s">
        <v>108</v>
      </c>
      <c r="G15" s="129">
        <v>39.9</v>
      </c>
      <c r="H15" s="130" t="s">
        <v>44</v>
      </c>
      <c r="I15" s="131" t="s">
        <v>44</v>
      </c>
      <c r="J15" s="132"/>
      <c r="K15" s="133"/>
      <c r="L15" s="134" t="s">
        <v>44</v>
      </c>
      <c r="M15" s="134" t="s">
        <v>44</v>
      </c>
      <c r="N15" s="135">
        <f t="shared" si="0"/>
        <v>0</v>
      </c>
      <c r="O15" s="136">
        <f t="shared" si="2"/>
        <v>0</v>
      </c>
    </row>
    <row r="16" spans="1:15" s="95" customFormat="1" ht="174" customHeight="1" x14ac:dyDescent="0.2">
      <c r="A16" s="123" t="s">
        <v>77</v>
      </c>
      <c r="B16" s="124" t="s">
        <v>86</v>
      </c>
      <c r="C16" s="125" t="s">
        <v>87</v>
      </c>
      <c r="D16" s="126" t="s">
        <v>88</v>
      </c>
      <c r="E16" s="127"/>
      <c r="F16" s="128" t="s">
        <v>109</v>
      </c>
      <c r="G16" s="129">
        <v>55.9</v>
      </c>
      <c r="H16" s="130" t="s">
        <v>44</v>
      </c>
      <c r="I16" s="131" t="s">
        <v>44</v>
      </c>
      <c r="J16" s="132"/>
      <c r="K16" s="133"/>
      <c r="L16" s="134" t="s">
        <v>44</v>
      </c>
      <c r="M16" s="134" t="s">
        <v>44</v>
      </c>
      <c r="N16" s="135">
        <f t="shared" si="0"/>
        <v>0</v>
      </c>
      <c r="O16" s="136">
        <f t="shared" si="2"/>
        <v>0</v>
      </c>
    </row>
    <row r="17" spans="1:15" s="95" customFormat="1" ht="192.75" customHeight="1" x14ac:dyDescent="0.2">
      <c r="A17" s="123" t="s">
        <v>77</v>
      </c>
      <c r="B17" s="124" t="s">
        <v>89</v>
      </c>
      <c r="C17" s="125" t="s">
        <v>90</v>
      </c>
      <c r="D17" s="126" t="s">
        <v>91</v>
      </c>
      <c r="E17" s="127"/>
      <c r="F17" s="128" t="s">
        <v>110</v>
      </c>
      <c r="G17" s="129">
        <v>69.900000000000006</v>
      </c>
      <c r="H17" s="130" t="s">
        <v>44</v>
      </c>
      <c r="I17" s="131" t="s">
        <v>44</v>
      </c>
      <c r="J17" s="132"/>
      <c r="K17" s="133"/>
      <c r="L17" s="134" t="s">
        <v>44</v>
      </c>
      <c r="M17" s="134" t="s">
        <v>44</v>
      </c>
      <c r="N17" s="135">
        <f t="shared" si="0"/>
        <v>0</v>
      </c>
      <c r="O17" s="136">
        <f t="shared" si="2"/>
        <v>0</v>
      </c>
    </row>
    <row r="18" spans="1:15" s="95" customFormat="1" ht="171" customHeight="1" thickBot="1" x14ac:dyDescent="0.25">
      <c r="A18" s="123" t="s">
        <v>77</v>
      </c>
      <c r="B18" s="124" t="s">
        <v>92</v>
      </c>
      <c r="C18" s="125" t="s">
        <v>93</v>
      </c>
      <c r="D18" s="126" t="s">
        <v>94</v>
      </c>
      <c r="E18" s="127"/>
      <c r="F18" s="137" t="s">
        <v>111</v>
      </c>
      <c r="G18" s="129">
        <v>43.9</v>
      </c>
      <c r="H18" s="130" t="s">
        <v>44</v>
      </c>
      <c r="I18" s="131" t="s">
        <v>44</v>
      </c>
      <c r="J18" s="132"/>
      <c r="K18" s="133"/>
      <c r="L18" s="134" t="s">
        <v>44</v>
      </c>
      <c r="M18" s="134" t="s">
        <v>44</v>
      </c>
      <c r="N18" s="135">
        <f t="shared" si="0"/>
        <v>0</v>
      </c>
      <c r="O18" s="136">
        <f t="shared" si="2"/>
        <v>0</v>
      </c>
    </row>
    <row r="19" spans="1:15" s="95" customFormat="1" ht="174.75" customHeight="1" thickBot="1" x14ac:dyDescent="0.25">
      <c r="A19" s="138" t="s">
        <v>77</v>
      </c>
      <c r="B19" s="139" t="s">
        <v>95</v>
      </c>
      <c r="C19" s="140" t="s">
        <v>96</v>
      </c>
      <c r="D19" s="141" t="s">
        <v>97</v>
      </c>
      <c r="E19" s="142"/>
      <c r="F19" s="137" t="s">
        <v>112</v>
      </c>
      <c r="G19" s="143">
        <v>70.900000000000006</v>
      </c>
      <c r="H19" s="130" t="s">
        <v>44</v>
      </c>
      <c r="I19" s="131" t="s">
        <v>44</v>
      </c>
      <c r="J19" s="144"/>
      <c r="K19" s="145"/>
      <c r="L19" s="146" t="s">
        <v>44</v>
      </c>
      <c r="M19" s="146" t="s">
        <v>44</v>
      </c>
      <c r="N19" s="147">
        <f t="shared" si="0"/>
        <v>0</v>
      </c>
      <c r="O19" s="148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2024-04-17T13:14:15Z</cp:lastPrinted>
  <dcterms:created xsi:type="dcterms:W3CDTF">2014-09-02T10:40:28Z</dcterms:created>
  <dcterms:modified xsi:type="dcterms:W3CDTF">2024-04-17T13:14:32Z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