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n/Library/CloudStorage/Dropbox-Trinkreif/Team-Ordner „Trinkreif“/preislisten trinkreif/"/>
    </mc:Choice>
  </mc:AlternateContent>
  <xr:revisionPtr revIDLastSave="0" documentId="8_{A5C81BFD-B5EE-554B-818F-A521F48C3BB2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Gesamtliste" sheetId="1" r:id="rId1"/>
    <sheet name="Zalto Denk'Art" sheetId="5" r:id="rId2"/>
  </sheets>
  <definedNames>
    <definedName name="_xlnm._FilterDatabase" localSheetId="0" hidden="1">Gesamtliste!$A$14:$X$38</definedName>
    <definedName name="_xlnm.Print_Area" localSheetId="0">Gesamtliste!$A$1:$X$38</definedName>
    <definedName name="_xlnm.Print_Area" localSheetId="1">'Zalto Denk''Art'!$A$2:$O$19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15" i="1" l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O19" i="5"/>
  <c r="N19" i="5" s="1"/>
  <c r="O18" i="5"/>
  <c r="N18" i="5"/>
  <c r="O17" i="5"/>
  <c r="N17" i="5" s="1"/>
  <c r="N4" i="5" s="1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O4" i="5" s="1"/>
  <c r="N9" i="5"/>
  <c r="M4" i="5"/>
  <c r="L4" i="5"/>
  <c r="K4" i="5"/>
  <c r="V5" i="1" l="1"/>
  <c r="V4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5" i="1"/>
  <c r="X4" i="1" l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4" i="1" l="1"/>
  <c r="W5" i="1"/>
  <c r="V6" i="1"/>
  <c r="X10" i="1" l="1"/>
  <c r="W6" i="1" l="1"/>
  <c r="X9" i="1" s="1"/>
  <c r="X6" i="1"/>
  <c r="X11" i="1" l="1"/>
</calcChain>
</file>

<file path=xl/sharedStrings.xml><?xml version="1.0" encoding="utf-8"?>
<sst xmlns="http://schemas.openxmlformats.org/spreadsheetml/2006/main" count="464" uniqueCount="187">
  <si>
    <t>First come. First serve. / Es gelten unsere AGB's. www.trinkreif.at / info@trinkreif.at / +4319974145</t>
  </si>
  <si>
    <t xml:space="preserve">NAME &amp; RECHNUNGSADRESSE     </t>
  </si>
  <si>
    <t>SUMME BESTELLUNG</t>
  </si>
  <si>
    <t xml:space="preserve">TELEFON &amp; E-MAIL    </t>
  </si>
  <si>
    <t>STK</t>
  </si>
  <si>
    <t>GESAMT EXKL. MWST</t>
  </si>
  <si>
    <t>GESAMT INKL. MWST</t>
  </si>
  <si>
    <t xml:space="preserve">VERSAND / ABHOLUNG     </t>
  </si>
  <si>
    <t xml:space="preserve">LIEFERADRESSE / ANMERKUNGEN     </t>
  </si>
  <si>
    <t>BESTANDSPRÜFUNG</t>
  </si>
  <si>
    <t>Versand netto</t>
  </si>
  <si>
    <t>FAKTURIERUNG</t>
  </si>
  <si>
    <t>Gesamt netto</t>
  </si>
  <si>
    <t>ZAHLUNGSEINGANG</t>
  </si>
  <si>
    <t>MWSt</t>
  </si>
  <si>
    <t>VERSAND</t>
  </si>
  <si>
    <t>Gesamt brutto</t>
  </si>
  <si>
    <t>DIFF.</t>
  </si>
  <si>
    <t>GRUND</t>
  </si>
  <si>
    <t>ANMERKUNGEN</t>
  </si>
  <si>
    <t>KATEGORIE</t>
  </si>
  <si>
    <t>REGION</t>
  </si>
  <si>
    <t>WEIN</t>
  </si>
  <si>
    <t>PREIS / FLASCHE</t>
  </si>
  <si>
    <t>SELEKTION</t>
  </si>
  <si>
    <t>BESTELLUNG</t>
  </si>
  <si>
    <t>BESTELL-MENGE</t>
  </si>
  <si>
    <t>AB-WEICHUNG</t>
  </si>
  <si>
    <t>Kategorie</t>
  </si>
  <si>
    <t>Farbe</t>
  </si>
  <si>
    <t>Suesse</t>
  </si>
  <si>
    <t>Land</t>
  </si>
  <si>
    <t>Region</t>
  </si>
  <si>
    <t>Appelation</t>
  </si>
  <si>
    <t>Weingut</t>
  </si>
  <si>
    <t>Weinbezeichnung</t>
  </si>
  <si>
    <t>Rebsorte</t>
  </si>
  <si>
    <t>JG</t>
  </si>
  <si>
    <t>EH</t>
  </si>
  <si>
    <t>Lagerort</t>
  </si>
  <si>
    <t>ID</t>
  </si>
  <si>
    <t>VK exkl.</t>
  </si>
  <si>
    <t>VK inkl.</t>
  </si>
  <si>
    <t>Bordeaux</t>
  </si>
  <si>
    <t>Mystique</t>
  </si>
  <si>
    <t>n.a.</t>
  </si>
  <si>
    <t>Umsatzbesteuert</t>
  </si>
  <si>
    <t>GESAMT</t>
  </si>
  <si>
    <t>Differenzbesteuert</t>
  </si>
  <si>
    <t>trinkreif Premium Vintage Wine      Handels GmbH</t>
  </si>
  <si>
    <t>Tel. 01-9974145</t>
  </si>
  <si>
    <t>1er</t>
  </si>
  <si>
    <t>2er</t>
  </si>
  <si>
    <t>ZALTO DENK'ART</t>
  </si>
  <si>
    <t>info@trinkreif.at</t>
  </si>
  <si>
    <t>Es gelten unsere AGB.</t>
  </si>
  <si>
    <t>PRODUKT</t>
  </si>
  <si>
    <t>FOTO</t>
  </si>
  <si>
    <t>VERWENDUNG</t>
  </si>
  <si>
    <t>PREISE INKL. MWST</t>
  </si>
  <si>
    <t>Glas</t>
  </si>
  <si>
    <t>Glashöhe</t>
  </si>
  <si>
    <t>Füllmenge</t>
  </si>
  <si>
    <t>6er</t>
  </si>
  <si>
    <t xml:space="preserve"> 1er</t>
  </si>
  <si>
    <t xml:space="preserve"> 2er</t>
  </si>
  <si>
    <t xml:space="preserve"> 6er</t>
  </si>
  <si>
    <t>Weinglas</t>
  </si>
  <si>
    <t>Burgunder</t>
  </si>
  <si>
    <t>230 mm</t>
  </si>
  <si>
    <t>960 ml</t>
  </si>
  <si>
    <t>240 mm</t>
  </si>
  <si>
    <t>765 ml</t>
  </si>
  <si>
    <t>Universal</t>
  </si>
  <si>
    <t>235 mm</t>
  </si>
  <si>
    <t>530 ml</t>
  </si>
  <si>
    <t>Weisswein</t>
  </si>
  <si>
    <t>400 ml</t>
  </si>
  <si>
    <t>Karaffe</t>
  </si>
  <si>
    <t>Axium</t>
  </si>
  <si>
    <t>204 mm</t>
  </si>
  <si>
    <t>1450 ml</t>
  </si>
  <si>
    <t>185 mm</t>
  </si>
  <si>
    <t>1900 ml</t>
  </si>
  <si>
    <t>Karaffe No. 25</t>
  </si>
  <si>
    <t>175 mm</t>
  </si>
  <si>
    <t>350 ml</t>
  </si>
  <si>
    <t>Karaffe No. 75</t>
  </si>
  <si>
    <t>248 mm</t>
  </si>
  <si>
    <t>820 ml</t>
  </si>
  <si>
    <t>Karaffe No. 150</t>
  </si>
  <si>
    <t>300 mm</t>
  </si>
  <si>
    <t>1600 ml</t>
  </si>
  <si>
    <t>Schüttkaraffe klein</t>
  </si>
  <si>
    <t>130 mm</t>
  </si>
  <si>
    <t>610 ml</t>
  </si>
  <si>
    <t>Schüttkaraffe gross</t>
  </si>
  <si>
    <t>210 mm</t>
  </si>
  <si>
    <t>2600 ml</t>
  </si>
  <si>
    <t>GESAMT EXKL. ausweisbarer MWST</t>
  </si>
  <si>
    <t>GESAMT INKL. ausweisbarer MWST</t>
  </si>
  <si>
    <t>U/D</t>
  </si>
  <si>
    <t>Gereifte, hochwertige Burgunder(weiß &amp; rot) / Grüner Veltliner "Grand Cru" / Piemont / Rhone-Süd / Blaufränkisch  - - - - -  persönliche Gravur pro Glas ab 
2,50 Euro inkl. MWSt</t>
  </si>
  <si>
    <t>Schwere, gereifte Weißweine / junger deutscher Riesling "Grand Cru" / Jahrgangschampagner / Syrah / Bordeaux / Neue Welt / Supertuscans  - - - - -  
persönliche Gravur pro Glas ab 
2,50 Euro inkl. MWSt</t>
  </si>
  <si>
    <t>Smaragde / Champagner / Sekt mit Jahrgang / deutscher Riesling gereift / sehr reifer Bordeaux &amp; Burgunder / österreichische Cuvees   - - - - -  persönliche Gravur pro Glas ab 
2,50 Euro inkl. MWSt</t>
  </si>
  <si>
    <t>Leichte, junge Weissweine / Sekt ohne Jahrgang / Bier   - - - - -  persönliche Gravur pro Glas ab 
2,50 Euro inkl. MWSt</t>
  </si>
  <si>
    <t>Klassische Einzelflaschen-Karaffe für Rotweine und Weissweine die viel Luft brauchen.   - - - - -  
persönliche Gravur pro Stück ab 
10,00 Euro inkl. MWSt</t>
  </si>
  <si>
    <t>Ideal für Rotweine, die viel Luft brauchen und Magnums, welche nach belüften nicht mehr gekühlt werden müssen/sollen. - - - - -  
persönliche Gravur pro Stück ab 
10,00 Euro inkl. MWSt</t>
  </si>
  <si>
    <t>Das Baby unten den Karaffen dient mehr als Nachfolger der Glaskännchen um ein Viertel zu servieren. - - - - - 
persönliche Gravur pro Stück ab 
10,00 Euro inkl. MWSt</t>
  </si>
  <si>
    <t>Schaumwein / Weine welche weiterhin gekühlt werden sollen (passt in Kühlmanschetten / Kühlschranktüre) - - - - -  
persönliche Gravur pro Stück ab 
10,00 Euro inkl. MWSt</t>
  </si>
  <si>
    <t>Ideal für Magnums, welche nach dem belüften gekühlt werden müssen/sollen. - - - - -  
persönliche Gravur pro Stück ab 
10,00 Euro inkl. MWSt</t>
  </si>
  <si>
    <t>Schüttkaraffe für Weinreste zur persönlichen Verwendung. Erhältlich in den Farben grau, grün und rot. - - - - -  
persönliche Gravur pro Stück ab 
10,00 Euro inkl. MWSt</t>
  </si>
  <si>
    <t>Schüttkaraffe für Weinreste im Tischformat. Erhältlich in den Farben grau, grün und rot. - - - - -  
persönliche Gravur pro Stück ab 
10,00 Euro inkl. MWSt</t>
  </si>
  <si>
    <t>Füllstand // Fill Level</t>
  </si>
  <si>
    <t>Kapsel // Capsule</t>
  </si>
  <si>
    <t>Etikette // Label</t>
  </si>
  <si>
    <t>ZUSTAND / CONDITION</t>
  </si>
  <si>
    <t>STAND 22-06-2023</t>
  </si>
  <si>
    <t>STAND: 22.05.2024</t>
  </si>
  <si>
    <t>Wein</t>
  </si>
  <si>
    <t>trocken</t>
  </si>
  <si>
    <t>Deutschland</t>
  </si>
  <si>
    <t>weiß</t>
  </si>
  <si>
    <t>Riesling</t>
  </si>
  <si>
    <t>Rheingau</t>
  </si>
  <si>
    <t>Breuer</t>
  </si>
  <si>
    <t>Riesling "Estate" Lorch</t>
  </si>
  <si>
    <t>Riesling "Estate" Rüdesheim</t>
  </si>
  <si>
    <t>Riesling GB Sauvage</t>
  </si>
  <si>
    <t>Riesling Lorch</t>
  </si>
  <si>
    <t>halbtrocken</t>
  </si>
  <si>
    <t>Riesling Lorch feinherb</t>
  </si>
  <si>
    <t>Riesling Nonnenberg</t>
  </si>
  <si>
    <t>Riesling Rauenthal</t>
  </si>
  <si>
    <t>Riesling Roseneck</t>
  </si>
  <si>
    <t>Riesling Rottland</t>
  </si>
  <si>
    <t>Riesling Rüdesheim</t>
  </si>
  <si>
    <t>Riesling Schlossberg</t>
  </si>
  <si>
    <t>Riesling Terra Montosa</t>
  </si>
  <si>
    <t xml:space="preserve">Breuer </t>
  </si>
  <si>
    <t>hf</t>
  </si>
  <si>
    <t>ORANGE-A/01-A</t>
  </si>
  <si>
    <t>P-BOX-L/06</t>
  </si>
  <si>
    <t>O-BOX-P/06</t>
  </si>
  <si>
    <t>RM-B/01</t>
  </si>
  <si>
    <t>tr-16-24760</t>
  </si>
  <si>
    <t>tr-16-24759</t>
  </si>
  <si>
    <t>RM-B/02</t>
  </si>
  <si>
    <t>#STG</t>
  </si>
  <si>
    <t>tr-16-24761</t>
  </si>
  <si>
    <t>tr-16-35823</t>
  </si>
  <si>
    <t>tr-16-35824</t>
  </si>
  <si>
    <t>P-BOX-C/04</t>
  </si>
  <si>
    <t>W-BOX-H/04</t>
  </si>
  <si>
    <t>tr-16-20701</t>
  </si>
  <si>
    <t>tr-16-15355</t>
  </si>
  <si>
    <t>VR-BOX-F/07</t>
  </si>
  <si>
    <t>RH-C/01</t>
  </si>
  <si>
    <t>tr-16-27210</t>
  </si>
  <si>
    <t>tr-16-31745</t>
  </si>
  <si>
    <t>tr-16-15356</t>
  </si>
  <si>
    <t>tr-16-31746</t>
  </si>
  <si>
    <t>RH-D/01</t>
  </si>
  <si>
    <t>tr-16-35822</t>
  </si>
  <si>
    <t>tr-16-31747</t>
  </si>
  <si>
    <t>P-BOX-C/03</t>
  </si>
  <si>
    <t>tr-16-20699</t>
  </si>
  <si>
    <t>ORANGE-A/01-C</t>
  </si>
  <si>
    <t>tr-16-15361</t>
  </si>
  <si>
    <t>tr-16-35821</t>
  </si>
  <si>
    <t>W-BOX-H/05</t>
  </si>
  <si>
    <t>tr-16-28459</t>
  </si>
  <si>
    <t>tr-16-19175</t>
  </si>
  <si>
    <t>W-BOX-A/09</t>
  </si>
  <si>
    <t>tr-16-18210</t>
  </si>
  <si>
    <t>P-BOX-G/03</t>
  </si>
  <si>
    <t>P-BOX-A/07</t>
  </si>
  <si>
    <t>tr-16-20698</t>
  </si>
  <si>
    <t>tr-16-31376</t>
  </si>
  <si>
    <t>tr-16-24758</t>
  </si>
  <si>
    <t>W-BOX-G/06</t>
  </si>
  <si>
    <t>tr-16-28891</t>
  </si>
  <si>
    <t>W-BOX-D/08</t>
  </si>
  <si>
    <t>tr-16-26218</t>
  </si>
  <si>
    <t>D</t>
  </si>
  <si>
    <t>U</t>
  </si>
  <si>
    <t>GEORG BREUER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</si>
</sst>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-;\-* #,##0.00_-;_-* \-??_-;_-@_-"/>
    <numFmt numFmtId="165" formatCode="[$-409]d\-mmm"/>
    <numFmt numFmtId="166" formatCode="#,##0.00_ ;\-#,##0.00\ "/>
  </numFmts>
  <fonts count="40" x14ac:knownFonts="1"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29"/>
      <color rgb="FF000000"/>
      <name val="Calibri"/>
      <family val="2"/>
      <charset val="1"/>
    </font>
    <font>
      <b/>
      <sz val="38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3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9"/>
      <color rgb="FF000000"/>
      <name val="Calibri"/>
      <family val="2"/>
      <charset val="1"/>
    </font>
    <font>
      <b/>
      <i/>
      <sz val="12"/>
      <color rgb="FF0070C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FFFEC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4F058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2DCDB"/>
        <bgColor rgb="FFD9D9D9"/>
      </patternFill>
    </fill>
    <fill>
      <patternFill patternType="solid">
        <fgColor rgb="FFF2F2F2"/>
        <bgColor rgb="FFFFFFFF"/>
      </patternFill>
    </fill>
    <fill>
      <patternFill patternType="solid">
        <fgColor rgb="FFFFFE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F05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hair">
        <color auto="1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hair">
        <color auto="1"/>
      </left>
      <right style="hair">
        <color auto="1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/>
      <right/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medium">
        <color rgb="FFFF0000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hair">
        <color auto="1"/>
      </left>
      <right style="hair">
        <color auto="1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20" fillId="0" borderId="0" applyBorder="0" applyProtection="0"/>
    <xf numFmtId="0" fontId="2" fillId="0" borderId="0"/>
    <xf numFmtId="0" fontId="2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4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0" fillId="0" borderId="0" xfId="1" applyFont="1" applyBorder="1" applyAlignment="1" applyProtection="1">
      <alignment horizontal="right" vertical="center"/>
    </xf>
    <xf numFmtId="164" fontId="3" fillId="0" borderId="0" xfId="1" applyFont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0" fillId="2" borderId="6" xfId="0" applyFill="1" applyBorder="1" applyAlignment="1">
      <alignment vertical="center" wrapText="1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0" fillId="2" borderId="12" xfId="0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right" vertical="center"/>
    </xf>
    <xf numFmtId="0" fontId="11" fillId="7" borderId="13" xfId="0" applyFont="1" applyFill="1" applyBorder="1" applyAlignment="1">
      <alignment horizontal="right" vertical="center"/>
    </xf>
    <xf numFmtId="0" fontId="0" fillId="7" borderId="14" xfId="0" applyFill="1" applyBorder="1" applyAlignment="1">
      <alignment vertical="center"/>
    </xf>
    <xf numFmtId="164" fontId="11" fillId="7" borderId="16" xfId="0" applyNumberFormat="1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right" vertical="center"/>
    </xf>
    <xf numFmtId="0" fontId="0" fillId="7" borderId="0" xfId="0" applyFill="1" applyAlignment="1">
      <alignment vertical="center"/>
    </xf>
    <xf numFmtId="164" fontId="11" fillId="4" borderId="19" xfId="0" applyNumberFormat="1" applyFont="1" applyFill="1" applyBorder="1" applyAlignment="1">
      <alignment horizontal="center" vertical="center"/>
    </xf>
    <xf numFmtId="164" fontId="11" fillId="7" borderId="19" xfId="0" applyNumberFormat="1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right" vertical="center"/>
    </xf>
    <xf numFmtId="0" fontId="0" fillId="7" borderId="21" xfId="0" applyFill="1" applyBorder="1" applyAlignment="1">
      <alignment vertical="center"/>
    </xf>
    <xf numFmtId="164" fontId="11" fillId="4" borderId="23" xfId="0" applyNumberFormat="1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14" fillId="2" borderId="28" xfId="0" applyFont="1" applyFill="1" applyBorder="1" applyAlignment="1">
      <alignment vertical="center"/>
    </xf>
    <xf numFmtId="0" fontId="14" fillId="2" borderId="29" xfId="0" applyFont="1" applyFill="1" applyBorder="1" applyAlignment="1">
      <alignment vertical="center"/>
    </xf>
    <xf numFmtId="0" fontId="14" fillId="2" borderId="30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164" fontId="14" fillId="2" borderId="32" xfId="1" applyFont="1" applyFill="1" applyBorder="1" applyAlignment="1" applyProtection="1">
      <alignment horizontal="center" vertical="center"/>
    </xf>
    <xf numFmtId="164" fontId="4" fillId="2" borderId="32" xfId="1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7" fillId="0" borderId="36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18" fillId="0" borderId="38" xfId="0" applyFont="1" applyBorder="1" applyAlignment="1">
      <alignment vertical="center"/>
    </xf>
    <xf numFmtId="0" fontId="19" fillId="0" borderId="36" xfId="0" applyFont="1" applyBorder="1"/>
    <xf numFmtId="0" fontId="19" fillId="0" borderId="37" xfId="0" applyFont="1" applyBorder="1"/>
    <xf numFmtId="0" fontId="19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/>
    </xf>
    <xf numFmtId="0" fontId="19" fillId="3" borderId="38" xfId="0" applyFont="1" applyFill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49" fontId="15" fillId="0" borderId="41" xfId="1" applyNumberFormat="1" applyFont="1" applyBorder="1" applyAlignment="1" applyProtection="1">
      <alignment horizontal="center" vertical="center"/>
    </xf>
    <xf numFmtId="164" fontId="18" fillId="6" borderId="41" xfId="1" applyFont="1" applyFill="1" applyBorder="1" applyAlignment="1" applyProtection="1">
      <alignment horizontal="right" vertical="center"/>
    </xf>
    <xf numFmtId="164" fontId="19" fillId="3" borderId="40" xfId="1" applyFont="1" applyFill="1" applyBorder="1" applyAlignment="1" applyProtection="1">
      <alignment horizontal="right" vertical="center"/>
    </xf>
    <xf numFmtId="49" fontId="19" fillId="8" borderId="42" xfId="1" applyNumberFormat="1" applyFont="1" applyFill="1" applyBorder="1" applyAlignment="1" applyProtection="1">
      <alignment horizontal="center" vertical="center"/>
    </xf>
    <xf numFmtId="0" fontId="19" fillId="5" borderId="43" xfId="0" applyFont="1" applyFill="1" applyBorder="1" applyAlignment="1">
      <alignment horizontal="center" vertical="center"/>
    </xf>
    <xf numFmtId="164" fontId="18" fillId="6" borderId="40" xfId="0" applyNumberFormat="1" applyFont="1" applyFill="1" applyBorder="1" applyAlignment="1">
      <alignment horizontal="center" vertical="center"/>
    </xf>
    <xf numFmtId="164" fontId="19" fillId="3" borderId="44" xfId="0" applyNumberFormat="1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4" xfId="0" applyFont="1" applyFill="1" applyBorder="1" applyAlignment="1">
      <alignment horizontal="center" vertical="center"/>
    </xf>
    <xf numFmtId="0" fontId="3" fillId="0" borderId="85" xfId="0" applyFont="1" applyBorder="1" applyAlignment="1">
      <alignment vertical="center"/>
    </xf>
    <xf numFmtId="0" fontId="3" fillId="4" borderId="87" xfId="0" applyFont="1" applyFill="1" applyBorder="1" applyAlignment="1">
      <alignment horizontal="center" vertical="center"/>
    </xf>
    <xf numFmtId="0" fontId="3" fillId="0" borderId="88" xfId="0" applyFont="1" applyBorder="1" applyAlignment="1">
      <alignment vertical="center"/>
    </xf>
    <xf numFmtId="0" fontId="3" fillId="4" borderId="90" xfId="0" applyFont="1" applyFill="1" applyBorder="1" applyAlignment="1">
      <alignment horizontal="center" vertical="center"/>
    </xf>
    <xf numFmtId="0" fontId="3" fillId="0" borderId="91" xfId="0" applyFont="1" applyBorder="1" applyAlignment="1">
      <alignment vertical="center"/>
    </xf>
    <xf numFmtId="0" fontId="38" fillId="4" borderId="82" xfId="0" applyFont="1" applyFill="1" applyBorder="1" applyAlignment="1">
      <alignment horizontal="center" vertical="center" wrapText="1"/>
    </xf>
    <xf numFmtId="0" fontId="38" fillId="4" borderId="83" xfId="0" applyFont="1" applyFill="1" applyBorder="1" applyAlignment="1">
      <alignment horizontal="center" vertical="center" wrapText="1"/>
    </xf>
    <xf numFmtId="49" fontId="35" fillId="0" borderId="41" xfId="1" applyNumberFormat="1" applyFont="1" applyBorder="1" applyAlignment="1" applyProtection="1">
      <alignment horizontal="center" vertical="center"/>
    </xf>
    <xf numFmtId="0" fontId="3" fillId="5" borderId="85" xfId="0" applyFont="1" applyFill="1" applyBorder="1" applyAlignment="1">
      <alignment horizontal="center" vertical="center"/>
    </xf>
    <xf numFmtId="164" fontId="0" fillId="6" borderId="85" xfId="0" applyNumberFormat="1" applyFill="1" applyBorder="1" applyAlignment="1">
      <alignment horizontal="center" vertical="center"/>
    </xf>
    <xf numFmtId="164" fontId="3" fillId="3" borderId="86" xfId="0" applyNumberFormat="1" applyFont="1" applyFill="1" applyBorder="1" applyAlignment="1">
      <alignment horizontal="center" vertical="center"/>
    </xf>
    <xf numFmtId="0" fontId="3" fillId="5" borderId="88" xfId="0" applyFont="1" applyFill="1" applyBorder="1" applyAlignment="1">
      <alignment horizontal="center" vertical="center"/>
    </xf>
    <xf numFmtId="164" fontId="0" fillId="6" borderId="88" xfId="0" applyNumberFormat="1" applyFill="1" applyBorder="1" applyAlignment="1">
      <alignment horizontal="center" vertical="center"/>
    </xf>
    <xf numFmtId="164" fontId="3" fillId="3" borderId="89" xfId="0" applyNumberFormat="1" applyFont="1" applyFill="1" applyBorder="1" applyAlignment="1">
      <alignment horizontal="center" vertical="center"/>
    </xf>
    <xf numFmtId="0" fontId="3" fillId="5" borderId="91" xfId="0" applyFont="1" applyFill="1" applyBorder="1" applyAlignment="1">
      <alignment horizontal="center" vertical="center"/>
    </xf>
    <xf numFmtId="164" fontId="0" fillId="6" borderId="91" xfId="0" applyNumberFormat="1" applyFill="1" applyBorder="1" applyAlignment="1">
      <alignment horizontal="center" vertical="center"/>
    </xf>
    <xf numFmtId="164" fontId="3" fillId="3" borderId="92" xfId="0" applyNumberFormat="1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2" borderId="59" xfId="0" applyFont="1" applyFill="1" applyBorder="1" applyAlignment="1">
      <alignment horizontal="center" vertical="center"/>
    </xf>
    <xf numFmtId="0" fontId="1" fillId="0" borderId="0" xfId="5"/>
    <xf numFmtId="0" fontId="1" fillId="0" borderId="0" xfId="5" applyAlignment="1">
      <alignment vertical="center"/>
    </xf>
    <xf numFmtId="0" fontId="21" fillId="0" borderId="2" xfId="5" applyFont="1" applyBorder="1" applyAlignment="1">
      <alignment horizontal="right" vertical="center"/>
    </xf>
    <xf numFmtId="0" fontId="23" fillId="0" borderId="0" xfId="5" applyFont="1" applyAlignment="1">
      <alignment horizontal="center" vertical="center"/>
    </xf>
    <xf numFmtId="0" fontId="21" fillId="0" borderId="5" xfId="5" applyFont="1" applyBorder="1" applyAlignment="1">
      <alignment horizontal="right" vertical="center"/>
    </xf>
    <xf numFmtId="0" fontId="21" fillId="10" borderId="8" xfId="5" applyFont="1" applyFill="1" applyBorder="1" applyAlignment="1">
      <alignment horizontal="center" vertical="center"/>
    </xf>
    <xf numFmtId="0" fontId="21" fillId="10" borderId="9" xfId="5" applyFont="1" applyFill="1" applyBorder="1" applyAlignment="1">
      <alignment horizontal="center" vertical="center"/>
    </xf>
    <xf numFmtId="0" fontId="21" fillId="10" borderId="55" xfId="5" applyFont="1" applyFill="1" applyBorder="1" applyAlignment="1">
      <alignment horizontal="center" vertical="center"/>
    </xf>
    <xf numFmtId="0" fontId="24" fillId="10" borderId="9" xfId="5" applyFont="1" applyFill="1" applyBorder="1" applyAlignment="1">
      <alignment horizontal="center" vertical="center" wrapText="1"/>
    </xf>
    <xf numFmtId="0" fontId="24" fillId="10" borderId="10" xfId="5" applyFont="1" applyFill="1" applyBorder="1" applyAlignment="1">
      <alignment horizontal="center" vertical="center" wrapText="1"/>
    </xf>
    <xf numFmtId="0" fontId="21" fillId="0" borderId="7" xfId="5" applyFont="1" applyBorder="1" applyAlignment="1">
      <alignment horizontal="right" vertical="center"/>
    </xf>
    <xf numFmtId="0" fontId="21" fillId="0" borderId="11" xfId="5" applyFont="1" applyBorder="1" applyAlignment="1">
      <alignment horizontal="right" vertical="center"/>
    </xf>
    <xf numFmtId="0" fontId="27" fillId="0" borderId="0" xfId="5" applyFont="1" applyAlignment="1">
      <alignment horizontal="left" vertical="center"/>
    </xf>
    <xf numFmtId="0" fontId="28" fillId="0" borderId="0" xfId="5" applyFont="1" applyAlignment="1">
      <alignment horizontal="right" vertical="center"/>
    </xf>
    <xf numFmtId="2" fontId="29" fillId="0" borderId="0" xfId="5" applyNumberFormat="1" applyFont="1" applyAlignment="1">
      <alignment horizontal="center" vertical="center"/>
    </xf>
    <xf numFmtId="0" fontId="1" fillId="0" borderId="0" xfId="5" applyAlignment="1">
      <alignment horizontal="center" vertical="center"/>
    </xf>
    <xf numFmtId="0" fontId="21" fillId="0" borderId="0" xfId="5" applyFont="1" applyAlignment="1">
      <alignment horizontal="center" vertical="center"/>
    </xf>
    <xf numFmtId="0" fontId="31" fillId="0" borderId="0" xfId="5" applyFont="1" applyAlignment="1">
      <alignment vertical="center"/>
    </xf>
    <xf numFmtId="0" fontId="1" fillId="13" borderId="20" xfId="5" applyFill="1" applyBorder="1" applyAlignment="1">
      <alignment vertical="center"/>
    </xf>
    <xf numFmtId="0" fontId="21" fillId="13" borderId="22" xfId="5" applyFont="1" applyFill="1" applyBorder="1" applyAlignment="1">
      <alignment vertical="center"/>
    </xf>
    <xf numFmtId="0" fontId="1" fillId="13" borderId="22" xfId="5" applyFill="1" applyBorder="1" applyAlignment="1">
      <alignment horizontal="center" vertical="center"/>
    </xf>
    <xf numFmtId="0" fontId="1" fillId="13" borderId="23" xfId="5" applyFill="1" applyBorder="1" applyAlignment="1">
      <alignment horizontal="center" vertical="center"/>
    </xf>
    <xf numFmtId="166" fontId="21" fillId="13" borderId="20" xfId="6" applyNumberFormat="1" applyFont="1" applyFill="1" applyBorder="1" applyAlignment="1">
      <alignment horizontal="center" vertical="center"/>
    </xf>
    <xf numFmtId="166" fontId="21" fillId="13" borderId="22" xfId="6" applyNumberFormat="1" applyFont="1" applyFill="1" applyBorder="1" applyAlignment="1">
      <alignment horizontal="center" vertical="center"/>
    </xf>
    <xf numFmtId="166" fontId="21" fillId="13" borderId="23" xfId="6" applyNumberFormat="1" applyFont="1" applyFill="1" applyBorder="1" applyAlignment="1">
      <alignment horizontal="center" vertical="center"/>
    </xf>
    <xf numFmtId="0" fontId="21" fillId="10" borderId="71" xfId="5" applyFont="1" applyFill="1" applyBorder="1" applyAlignment="1">
      <alignment horizontal="center" vertical="center"/>
    </xf>
    <xf numFmtId="0" fontId="21" fillId="10" borderId="22" xfId="5" applyFont="1" applyFill="1" applyBorder="1" applyAlignment="1">
      <alignment horizontal="center" vertical="center"/>
    </xf>
    <xf numFmtId="0" fontId="24" fillId="10" borderId="22" xfId="5" applyFont="1" applyFill="1" applyBorder="1" applyAlignment="1">
      <alignment horizontal="center" vertical="center" wrapText="1"/>
    </xf>
    <xf numFmtId="0" fontId="24" fillId="10" borderId="72" xfId="5" applyFont="1" applyFill="1" applyBorder="1" applyAlignment="1">
      <alignment horizontal="center" vertical="center" wrapText="1"/>
    </xf>
    <xf numFmtId="0" fontId="1" fillId="0" borderId="17" xfId="5" applyBorder="1" applyAlignment="1">
      <alignment vertical="center"/>
    </xf>
    <xf numFmtId="0" fontId="32" fillId="0" borderId="18" xfId="5" applyFont="1" applyBorder="1" applyAlignment="1">
      <alignment horizontal="left" vertical="center" wrapText="1"/>
    </xf>
    <xf numFmtId="0" fontId="1" fillId="0" borderId="18" xfId="5" applyBorder="1" applyAlignment="1">
      <alignment horizontal="center" vertical="center"/>
    </xf>
    <xf numFmtId="0" fontId="1" fillId="0" borderId="19" xfId="5" applyBorder="1" applyAlignment="1">
      <alignment horizontal="center" vertical="center"/>
    </xf>
    <xf numFmtId="0" fontId="21" fillId="0" borderId="7" xfId="5" applyFont="1" applyBorder="1" applyAlignment="1">
      <alignment vertical="center"/>
    </xf>
    <xf numFmtId="0" fontId="1" fillId="0" borderId="39" xfId="5" applyBorder="1" applyAlignment="1">
      <alignment horizontal="center" vertical="center" wrapText="1"/>
    </xf>
    <xf numFmtId="166" fontId="21" fillId="9" borderId="17" xfId="5" applyNumberFormat="1" applyFont="1" applyFill="1" applyBorder="1" applyAlignment="1">
      <alignment horizontal="center" vertical="center"/>
    </xf>
    <xf numFmtId="166" fontId="21" fillId="9" borderId="18" xfId="5" applyNumberFormat="1" applyFont="1" applyFill="1" applyBorder="1" applyAlignment="1">
      <alignment horizontal="center" vertical="center"/>
    </xf>
    <xf numFmtId="166" fontId="21" fillId="9" borderId="19" xfId="5" applyNumberFormat="1" applyFont="1" applyFill="1" applyBorder="1" applyAlignment="1">
      <alignment horizontal="center" vertical="center"/>
    </xf>
    <xf numFmtId="0" fontId="23" fillId="0" borderId="53" xfId="5" applyFont="1" applyBorder="1" applyAlignment="1">
      <alignment horizontal="center" vertical="center"/>
    </xf>
    <xf numFmtId="0" fontId="33" fillId="11" borderId="73" xfId="5" applyFont="1" applyFill="1" applyBorder="1" applyAlignment="1">
      <alignment horizontal="center" vertical="center"/>
    </xf>
    <xf numFmtId="0" fontId="33" fillId="11" borderId="18" xfId="5" applyFont="1" applyFill="1" applyBorder="1" applyAlignment="1">
      <alignment horizontal="center" vertical="center"/>
    </xf>
    <xf numFmtId="43" fontId="34" fillId="12" borderId="74" xfId="5" applyNumberFormat="1" applyFont="1" applyFill="1" applyBorder="1" applyAlignment="1">
      <alignment horizontal="center" vertical="center"/>
    </xf>
    <xf numFmtId="43" fontId="33" fillId="9" borderId="75" xfId="5" applyNumberFormat="1" applyFont="1" applyFill="1" applyBorder="1" applyAlignment="1">
      <alignment horizontal="center" vertical="center"/>
    </xf>
    <xf numFmtId="0" fontId="1" fillId="0" borderId="60" xfId="5" applyBorder="1" applyAlignment="1">
      <alignment horizontal="center" vertical="center" wrapText="1"/>
    </xf>
    <xf numFmtId="0" fontId="1" fillId="0" borderId="20" xfId="5" applyBorder="1" applyAlignment="1">
      <alignment vertical="center"/>
    </xf>
    <xf numFmtId="0" fontId="32" fillId="0" borderId="22" xfId="5" applyFont="1" applyBorder="1" applyAlignment="1">
      <alignment horizontal="left" vertical="center" wrapText="1"/>
    </xf>
    <xf numFmtId="0" fontId="1" fillId="0" borderId="22" xfId="5" applyBorder="1" applyAlignment="1">
      <alignment horizontal="center" vertical="center"/>
    </xf>
    <xf numFmtId="0" fontId="1" fillId="0" borderId="23" xfId="5" applyBorder="1" applyAlignment="1">
      <alignment horizontal="center" vertical="center"/>
    </xf>
    <xf numFmtId="0" fontId="21" fillId="0" borderId="76" xfId="5" applyFont="1" applyBorder="1" applyAlignment="1">
      <alignment vertical="center"/>
    </xf>
    <xf numFmtId="166" fontId="21" fillId="9" borderId="20" xfId="5" applyNumberFormat="1" applyFont="1" applyFill="1" applyBorder="1" applyAlignment="1">
      <alignment horizontal="center" vertical="center"/>
    </xf>
    <xf numFmtId="0" fontId="23" fillId="0" borderId="72" xfId="5" applyFont="1" applyBorder="1" applyAlignment="1">
      <alignment horizontal="center" vertical="center"/>
    </xf>
    <xf numFmtId="0" fontId="33" fillId="11" borderId="77" xfId="5" applyFont="1" applyFill="1" applyBorder="1" applyAlignment="1">
      <alignment horizontal="center" vertical="center"/>
    </xf>
    <xf numFmtId="0" fontId="33" fillId="11" borderId="78" xfId="5" applyFont="1" applyFill="1" applyBorder="1" applyAlignment="1">
      <alignment horizontal="center" vertical="center"/>
    </xf>
    <xf numFmtId="43" fontId="34" fillId="12" borderId="79" xfId="5" applyNumberFormat="1" applyFont="1" applyFill="1" applyBorder="1" applyAlignment="1">
      <alignment horizontal="center" vertical="center"/>
    </xf>
    <xf numFmtId="43" fontId="33" fillId="9" borderId="80" xfId="5" applyNumberFormat="1" applyFont="1" applyFill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49" fontId="34" fillId="0" borderId="37" xfId="1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9" fillId="2" borderId="94" xfId="0" applyFont="1" applyFill="1" applyBorder="1" applyAlignment="1">
      <alignment horizontal="center" vertical="center"/>
    </xf>
    <xf numFmtId="0" fontId="39" fillId="2" borderId="93" xfId="0" applyFont="1" applyFill="1" applyBorder="1" applyAlignment="1">
      <alignment horizontal="center" vertical="center"/>
    </xf>
    <xf numFmtId="0" fontId="3" fillId="2" borderId="94" xfId="0" applyFont="1" applyFill="1" applyBorder="1" applyAlignment="1">
      <alignment horizontal="center" vertical="center"/>
    </xf>
    <xf numFmtId="0" fontId="3" fillId="2" borderId="93" xfId="0" applyFont="1" applyFill="1" applyBorder="1" applyAlignment="1">
      <alignment horizontal="center" vertical="center"/>
    </xf>
    <xf numFmtId="2" fontId="4" fillId="7" borderId="22" xfId="0" applyNumberFormat="1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11" fillId="7" borderId="20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right" vertical="center"/>
    </xf>
    <xf numFmtId="2" fontId="4" fillId="7" borderId="18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37" fillId="4" borderId="4" xfId="0" applyFont="1" applyFill="1" applyBorder="1" applyAlignment="1">
      <alignment horizontal="center" vertical="center"/>
    </xf>
    <xf numFmtId="0" fontId="36" fillId="4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2" fontId="4" fillId="7" borderId="15" xfId="0" applyNumberFormat="1" applyFont="1" applyFill="1" applyBorder="1" applyAlignment="1">
      <alignment horizontal="center" vertical="center"/>
    </xf>
    <xf numFmtId="165" fontId="4" fillId="7" borderId="15" xfId="0" applyNumberFormat="1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21" fillId="0" borderId="0" xfId="5" applyFont="1" applyAlignment="1">
      <alignment horizontal="center" vertical="center" wrapText="1"/>
    </xf>
    <xf numFmtId="0" fontId="21" fillId="0" borderId="1" xfId="5" applyFont="1" applyBorder="1" applyAlignment="1">
      <alignment horizontal="center" vertical="center" wrapText="1"/>
    </xf>
    <xf numFmtId="0" fontId="22" fillId="9" borderId="47" xfId="5" applyFont="1" applyFill="1" applyBorder="1" applyAlignment="1">
      <alignment horizontal="center" vertical="center"/>
    </xf>
    <xf numFmtId="0" fontId="22" fillId="9" borderId="48" xfId="5" applyFont="1" applyFill="1" applyBorder="1" applyAlignment="1">
      <alignment horizontal="center" vertical="center"/>
    </xf>
    <xf numFmtId="0" fontId="22" fillId="9" borderId="49" xfId="5" applyFont="1" applyFill="1" applyBorder="1" applyAlignment="1">
      <alignment horizontal="center" vertical="center"/>
    </xf>
    <xf numFmtId="0" fontId="21" fillId="10" borderId="50" xfId="5" applyFont="1" applyFill="1" applyBorder="1" applyAlignment="1">
      <alignment horizontal="center" vertical="center"/>
    </xf>
    <xf numFmtId="0" fontId="21" fillId="10" borderId="51" xfId="5" applyFont="1" applyFill="1" applyBorder="1" applyAlignment="1">
      <alignment horizontal="center" vertical="center"/>
    </xf>
    <xf numFmtId="0" fontId="21" fillId="10" borderId="52" xfId="5" applyFont="1" applyFill="1" applyBorder="1" applyAlignment="1">
      <alignment horizontal="center" vertical="center"/>
    </xf>
    <xf numFmtId="0" fontId="1" fillId="0" borderId="0" xfId="5" applyAlignment="1">
      <alignment horizontal="center" vertical="center" wrapText="1"/>
    </xf>
    <xf numFmtId="0" fontId="1" fillId="0" borderId="1" xfId="5" applyBorder="1" applyAlignment="1">
      <alignment horizontal="center" vertical="center" wrapText="1"/>
    </xf>
    <xf numFmtId="0" fontId="22" fillId="9" borderId="39" xfId="5" applyFont="1" applyFill="1" applyBorder="1" applyAlignment="1">
      <alignment horizontal="center" vertical="center"/>
    </xf>
    <xf numFmtId="0" fontId="22" fillId="9" borderId="53" xfId="5" applyFont="1" applyFill="1" applyBorder="1" applyAlignment="1">
      <alignment horizontal="center" vertical="center"/>
    </xf>
    <xf numFmtId="0" fontId="22" fillId="9" borderId="54" xfId="5" applyFont="1" applyFill="1" applyBorder="1" applyAlignment="1">
      <alignment horizontal="center" vertical="center"/>
    </xf>
    <xf numFmtId="0" fontId="21" fillId="10" borderId="68" xfId="5" applyFont="1" applyFill="1" applyBorder="1" applyAlignment="1">
      <alignment horizontal="center" vertical="center"/>
    </xf>
    <xf numFmtId="0" fontId="21" fillId="10" borderId="69" xfId="5" applyFont="1" applyFill="1" applyBorder="1" applyAlignment="1">
      <alignment horizontal="center" vertical="center"/>
    </xf>
    <xf numFmtId="0" fontId="21" fillId="10" borderId="70" xfId="5" applyFont="1" applyFill="1" applyBorder="1" applyAlignment="1">
      <alignment horizontal="center" vertical="center"/>
    </xf>
    <xf numFmtId="0" fontId="21" fillId="11" borderId="58" xfId="5" applyFont="1" applyFill="1" applyBorder="1" applyAlignment="1">
      <alignment horizontal="center" vertical="center"/>
    </xf>
    <xf numFmtId="0" fontId="21" fillId="11" borderId="64" xfId="5" applyFont="1" applyFill="1" applyBorder="1" applyAlignment="1">
      <alignment horizontal="center" vertical="center"/>
    </xf>
    <xf numFmtId="43" fontId="1" fillId="12" borderId="57" xfId="5" applyNumberFormat="1" applyFill="1" applyBorder="1" applyAlignment="1">
      <alignment horizontal="center" vertical="center"/>
    </xf>
    <xf numFmtId="43" fontId="1" fillId="12" borderId="63" xfId="5" applyNumberFormat="1" applyFill="1" applyBorder="1" applyAlignment="1">
      <alignment horizontal="center" vertical="center"/>
    </xf>
    <xf numFmtId="43" fontId="21" fillId="9" borderId="59" xfId="5" applyNumberFormat="1" applyFont="1" applyFill="1" applyBorder="1" applyAlignment="1">
      <alignment horizontal="center" vertical="center"/>
    </xf>
    <xf numFmtId="43" fontId="21" fillId="9" borderId="65" xfId="5" applyNumberFormat="1" applyFont="1" applyFill="1" applyBorder="1" applyAlignment="1">
      <alignment horizontal="center" vertical="center"/>
    </xf>
    <xf numFmtId="0" fontId="1" fillId="0" borderId="0" xfId="5" applyAlignment="1">
      <alignment horizontal="right" vertical="center"/>
    </xf>
    <xf numFmtId="0" fontId="22" fillId="9" borderId="60" xfId="5" applyFont="1" applyFill="1" applyBorder="1" applyAlignment="1">
      <alignment horizontal="center" vertical="center"/>
    </xf>
    <xf numFmtId="0" fontId="22" fillId="9" borderId="61" xfId="5" applyFont="1" applyFill="1" applyBorder="1" applyAlignment="1">
      <alignment horizontal="center" vertical="center"/>
    </xf>
    <xf numFmtId="0" fontId="22" fillId="9" borderId="62" xfId="5" applyFont="1" applyFill="1" applyBorder="1" applyAlignment="1">
      <alignment horizontal="center" vertical="center"/>
    </xf>
    <xf numFmtId="0" fontId="25" fillId="0" borderId="0" xfId="5" applyFont="1" applyAlignment="1">
      <alignment horizontal="center" vertical="center"/>
    </xf>
    <xf numFmtId="0" fontId="26" fillId="0" borderId="0" xfId="3" applyBorder="1" applyAlignment="1">
      <alignment horizontal="center" vertical="center" wrapText="1"/>
    </xf>
    <xf numFmtId="0" fontId="21" fillId="11" borderId="56" xfId="5" applyFont="1" applyFill="1" applyBorder="1" applyAlignment="1">
      <alignment horizontal="center" vertical="center"/>
    </xf>
    <xf numFmtId="0" fontId="21" fillId="11" borderId="46" xfId="5" applyFont="1" applyFill="1" applyBorder="1" applyAlignment="1">
      <alignment horizontal="center" vertical="center"/>
    </xf>
    <xf numFmtId="0" fontId="21" fillId="11" borderId="57" xfId="5" applyFont="1" applyFill="1" applyBorder="1" applyAlignment="1">
      <alignment horizontal="center" vertical="center"/>
    </xf>
    <xf numFmtId="0" fontId="21" fillId="11" borderId="63" xfId="5" applyFont="1" applyFill="1" applyBorder="1" applyAlignment="1">
      <alignment horizontal="center" vertical="center"/>
    </xf>
    <xf numFmtId="0" fontId="30" fillId="13" borderId="3" xfId="5" applyFont="1" applyFill="1" applyBorder="1" applyAlignment="1">
      <alignment horizontal="center" vertical="center"/>
    </xf>
    <xf numFmtId="0" fontId="30" fillId="13" borderId="14" xfId="5" applyFont="1" applyFill="1" applyBorder="1" applyAlignment="1">
      <alignment horizontal="center" vertical="center"/>
    </xf>
    <xf numFmtId="0" fontId="30" fillId="13" borderId="66" xfId="5" applyFont="1" applyFill="1" applyBorder="1" applyAlignment="1">
      <alignment horizontal="center" vertical="center"/>
    </xf>
    <xf numFmtId="0" fontId="21" fillId="13" borderId="67" xfId="5" applyFont="1" applyFill="1" applyBorder="1" applyAlignment="1">
      <alignment horizontal="center" vertical="center"/>
    </xf>
    <xf numFmtId="0" fontId="21" fillId="13" borderId="11" xfId="5" applyFont="1" applyFill="1" applyBorder="1" applyAlignment="1">
      <alignment horizontal="center" vertical="center"/>
    </xf>
    <xf numFmtId="0" fontId="21" fillId="13" borderId="3" xfId="5" applyFont="1" applyFill="1" applyBorder="1" applyAlignment="1">
      <alignment horizontal="center" vertical="center"/>
    </xf>
    <xf numFmtId="0" fontId="21" fillId="13" borderId="12" xfId="5" applyFont="1" applyFill="1" applyBorder="1" applyAlignment="1">
      <alignment horizontal="center" vertical="center"/>
    </xf>
    <xf numFmtId="0" fontId="21" fillId="13" borderId="14" xfId="5" applyFont="1" applyFill="1" applyBorder="1" applyAlignment="1">
      <alignment horizontal="center" vertical="center"/>
    </xf>
    <xf numFmtId="0" fontId="21" fillId="13" borderId="66" xfId="5" applyFont="1" applyFill="1" applyBorder="1" applyAlignment="1">
      <alignment horizontal="center" vertical="center"/>
    </xf>
    <xf numFmtId="0" fontId="24" fillId="13" borderId="14" xfId="5" applyFont="1" applyFill="1" applyBorder="1" applyAlignment="1">
      <alignment horizontal="center" vertical="center" wrapText="1"/>
    </xf>
    <xf numFmtId="0" fontId="24" fillId="13" borderId="21" xfId="5" applyFont="1" applyFill="1" applyBorder="1" applyAlignment="1">
      <alignment horizontal="center" vertical="center" wrapText="1"/>
    </xf>
  </cellXfs>
  <cellStyles count="7">
    <cellStyle name="Komma" xfId="1" builtinId="3"/>
    <cellStyle name="Komma 2" xfId="4" xr:uid="{7DE93B80-0975-9844-A7D0-7F965CFF4371}"/>
    <cellStyle name="Komma 3" xfId="6" xr:uid="{DD62223C-73F5-B04B-BEE0-A7DC7581F8EB}"/>
    <cellStyle name="Link 2" xfId="3" xr:uid="{85C30055-323A-8F43-A3F3-71BD555D54A4}"/>
    <cellStyle name="Standard" xfId="0" builtinId="0"/>
    <cellStyle name="Standard 2" xfId="2" xr:uid="{A5D32787-5335-9C4D-9DED-7F716C088E36}"/>
    <cellStyle name="Standard 3" xfId="5" xr:uid="{4BE04163-C2B4-C44B-BC20-4480978905B9}"/>
  </cellStyles>
  <dxfs count="3">
    <dxf>
      <font>
        <color rgb="FF9C0006"/>
      </font>
      <fill>
        <patternFill>
          <bgColor rgb="FFFFC7CE"/>
        </patternFill>
      </fill>
    </dxf>
    <dxf>
      <font>
        <b/>
        <i/>
      </font>
    </dxf>
    <dxf>
      <font>
        <b val="0"/>
        <i val="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ECF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F2DCDB"/>
      <rgbColor rgb="FFC4F058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g"/><Relationship Id="rId3" Type="http://schemas.openxmlformats.org/officeDocument/2006/relationships/image" Target="../media/image5.jpeg"/><Relationship Id="rId7" Type="http://schemas.openxmlformats.org/officeDocument/2006/relationships/image" Target="../media/image9.jpg"/><Relationship Id="rId12" Type="http://schemas.openxmlformats.org/officeDocument/2006/relationships/image" Target="../media/image14.jpeg"/><Relationship Id="rId2" Type="http://schemas.openxmlformats.org/officeDocument/2006/relationships/image" Target="../media/image4.jpeg"/><Relationship Id="rId1" Type="http://schemas.openxmlformats.org/officeDocument/2006/relationships/image" Target="../media/image1.wmf"/><Relationship Id="rId6" Type="http://schemas.openxmlformats.org/officeDocument/2006/relationships/image" Target="../media/image8.jpg"/><Relationship Id="rId11" Type="http://schemas.openxmlformats.org/officeDocument/2006/relationships/image" Target="../media/image13.jpeg"/><Relationship Id="rId5" Type="http://schemas.openxmlformats.org/officeDocument/2006/relationships/image" Target="../media/image7.jpe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658391</xdr:colOff>
      <xdr:row>1</xdr:row>
      <xdr:rowOff>63470</xdr:rowOff>
    </xdr:from>
    <xdr:to>
      <xdr:col>6</xdr:col>
      <xdr:colOff>1229976</xdr:colOff>
      <xdr:row>2</xdr:row>
      <xdr:rowOff>213231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58391" y="278724"/>
          <a:ext cx="2982432" cy="515693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39</xdr:row>
      <xdr:rowOff>43052</xdr:rowOff>
    </xdr:from>
    <xdr:to>
      <xdr:col>24</xdr:col>
      <xdr:colOff>47714</xdr:colOff>
      <xdr:row>64</xdr:row>
      <xdr:rowOff>80261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199F382F-7EBA-3C4D-B0A1-59F6ABF9F532}"/>
            </a:ext>
          </a:extLst>
        </xdr:cNvPr>
        <xdr:cNvGrpSpPr/>
      </xdr:nvGrpSpPr>
      <xdr:grpSpPr>
        <a:xfrm>
          <a:off x="0" y="8255719"/>
          <a:ext cx="15677181" cy="5117209"/>
          <a:chOff x="1" y="673100"/>
          <a:chExt cx="18893281" cy="4443984"/>
        </a:xfrm>
      </xdr:grpSpPr>
      <xdr:pic>
        <xdr:nvPicPr>
          <xdr:cNvPr id="7" name="Grafik 6">
            <a:extLst>
              <a:ext uri="{FF2B5EF4-FFF2-40B4-BE49-F238E27FC236}">
                <a16:creationId xmlns:a16="http://schemas.microsoft.com/office/drawing/2014/main" id="{0ABA3383-2BB3-1F41-EE10-1C7FBB99B9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" y="673100"/>
            <a:ext cx="18893281" cy="4443984"/>
          </a:xfrm>
          <a:prstGeom prst="rect">
            <a:avLst/>
          </a:prstGeom>
        </xdr:spPr>
      </xdr:pic>
      <xdr:pic>
        <xdr:nvPicPr>
          <xdr:cNvPr id="8" name="Grafik 7">
            <a:extLst>
              <a:ext uri="{FF2B5EF4-FFF2-40B4-BE49-F238E27FC236}">
                <a16:creationId xmlns:a16="http://schemas.microsoft.com/office/drawing/2014/main" id="{6AB3D8BB-63EB-B20A-1E1F-90178F359D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70200" y="1397000"/>
            <a:ext cx="3119237" cy="36100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338746</xdr:colOff>
      <xdr:row>1</xdr:row>
      <xdr:rowOff>48926</xdr:rowOff>
    </xdr:from>
    <xdr:to>
      <xdr:col>2</xdr:col>
      <xdr:colOff>811395</xdr:colOff>
      <xdr:row>2</xdr:row>
      <xdr:rowOff>199779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6B37FCE4-92A4-A746-B61F-BA1476270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746" y="264826"/>
          <a:ext cx="2999949" cy="519153"/>
        </a:xfrm>
        <a:prstGeom prst="rect">
          <a:avLst/>
        </a:prstGeom>
      </xdr:spPr>
    </xdr:pic>
    <xdr:clientData/>
  </xdr:twoCellAnchor>
  <xdr:twoCellAnchor editAs="oneCell">
    <xdr:from>
      <xdr:col>4</xdr:col>
      <xdr:colOff>263896</xdr:colOff>
      <xdr:row>8</xdr:row>
      <xdr:rowOff>115455</xdr:rowOff>
    </xdr:from>
    <xdr:to>
      <xdr:col>4</xdr:col>
      <xdr:colOff>1583376</xdr:colOff>
      <xdr:row>8</xdr:row>
      <xdr:rowOff>2094675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FE0761F2-572E-544F-9C2D-6E6282E2A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5396" y="2884055"/>
          <a:ext cx="1319480" cy="1979220"/>
        </a:xfrm>
        <a:prstGeom prst="rect">
          <a:avLst/>
        </a:prstGeom>
      </xdr:spPr>
    </xdr:pic>
    <xdr:clientData/>
  </xdr:twoCellAnchor>
  <xdr:twoCellAnchor editAs="oneCell">
    <xdr:from>
      <xdr:col>4</xdr:col>
      <xdr:colOff>230906</xdr:colOff>
      <xdr:row>9</xdr:row>
      <xdr:rowOff>65973</xdr:rowOff>
    </xdr:from>
    <xdr:to>
      <xdr:col>4</xdr:col>
      <xdr:colOff>1599867</xdr:colOff>
      <xdr:row>9</xdr:row>
      <xdr:rowOff>2119415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F2BC6348-7B8A-DE41-AC9F-65C0F6E27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06" y="5006273"/>
          <a:ext cx="1368961" cy="2053442"/>
        </a:xfrm>
        <a:prstGeom prst="rect">
          <a:avLst/>
        </a:prstGeom>
      </xdr:spPr>
    </xdr:pic>
    <xdr:clientData/>
  </xdr:twoCellAnchor>
  <xdr:twoCellAnchor editAs="oneCell">
    <xdr:from>
      <xdr:col>4</xdr:col>
      <xdr:colOff>230910</xdr:colOff>
      <xdr:row>10</xdr:row>
      <xdr:rowOff>56951</xdr:rowOff>
    </xdr:from>
    <xdr:to>
      <xdr:col>4</xdr:col>
      <xdr:colOff>1610664</xdr:colOff>
      <xdr:row>10</xdr:row>
      <xdr:rowOff>2126582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D4741BFC-F606-C64D-9835-879FCBF6C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10" y="7168951"/>
          <a:ext cx="1379754" cy="2069631"/>
        </a:xfrm>
        <a:prstGeom prst="rect">
          <a:avLst/>
        </a:prstGeom>
      </xdr:spPr>
    </xdr:pic>
    <xdr:clientData/>
  </xdr:twoCellAnchor>
  <xdr:twoCellAnchor editAs="oneCell">
    <xdr:from>
      <xdr:col>4</xdr:col>
      <xdr:colOff>193462</xdr:colOff>
      <xdr:row>11</xdr:row>
      <xdr:rowOff>131947</xdr:rowOff>
    </xdr:from>
    <xdr:to>
      <xdr:col>4</xdr:col>
      <xdr:colOff>1645209</xdr:colOff>
      <xdr:row>11</xdr:row>
      <xdr:rowOff>2309568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9DE01741-9F55-5E4D-9A9F-A6EE4CBE6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4962" y="9568047"/>
          <a:ext cx="1451747" cy="2177621"/>
        </a:xfrm>
        <a:prstGeom prst="rect">
          <a:avLst/>
        </a:prstGeom>
      </xdr:spPr>
    </xdr:pic>
    <xdr:clientData/>
  </xdr:twoCellAnchor>
  <xdr:twoCellAnchor editAs="oneCell">
    <xdr:from>
      <xdr:col>4</xdr:col>
      <xdr:colOff>131946</xdr:colOff>
      <xdr:row>12</xdr:row>
      <xdr:rowOff>32617</xdr:rowOff>
    </xdr:from>
    <xdr:to>
      <xdr:col>4</xdr:col>
      <xdr:colOff>1682181</xdr:colOff>
      <xdr:row>12</xdr:row>
      <xdr:rowOff>2127663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CA5D6A2E-E9F1-9C41-8C95-330F3C919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3446" y="11843617"/>
          <a:ext cx="1550235" cy="2095046"/>
        </a:xfrm>
        <a:prstGeom prst="rect">
          <a:avLst/>
        </a:prstGeom>
      </xdr:spPr>
    </xdr:pic>
    <xdr:clientData/>
  </xdr:twoCellAnchor>
  <xdr:twoCellAnchor editAs="oneCell">
    <xdr:from>
      <xdr:col>4</xdr:col>
      <xdr:colOff>157659</xdr:colOff>
      <xdr:row>13</xdr:row>
      <xdr:rowOff>82468</xdr:rowOff>
    </xdr:from>
    <xdr:to>
      <xdr:col>4</xdr:col>
      <xdr:colOff>1658801</xdr:colOff>
      <xdr:row>13</xdr:row>
      <xdr:rowOff>2111168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C8B2439F-E199-C24F-968B-9379B859E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9159" y="14065168"/>
          <a:ext cx="1501142" cy="2028700"/>
        </a:xfrm>
        <a:prstGeom prst="rect">
          <a:avLst/>
        </a:prstGeom>
      </xdr:spPr>
    </xdr:pic>
    <xdr:clientData/>
  </xdr:twoCellAnchor>
  <xdr:twoCellAnchor editAs="oneCell">
    <xdr:from>
      <xdr:col>4</xdr:col>
      <xdr:colOff>125945</xdr:colOff>
      <xdr:row>14</xdr:row>
      <xdr:rowOff>49482</xdr:rowOff>
    </xdr:from>
    <xdr:to>
      <xdr:col>4</xdr:col>
      <xdr:colOff>1660161</xdr:colOff>
      <xdr:row>14</xdr:row>
      <xdr:rowOff>2122879</xdr:rowOff>
    </xdr:to>
    <xdr:pic>
      <xdr:nvPicPr>
        <xdr:cNvPr id="9" name="Picture 10">
          <a:extLst>
            <a:ext uri="{FF2B5EF4-FFF2-40B4-BE49-F238E27FC236}">
              <a16:creationId xmlns:a16="http://schemas.microsoft.com/office/drawing/2014/main" id="{E2A74ED8-3021-494B-8612-1FFD10EAB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7445" y="16203882"/>
          <a:ext cx="1534216" cy="2073397"/>
        </a:xfrm>
        <a:prstGeom prst="rect">
          <a:avLst/>
        </a:prstGeom>
      </xdr:spPr>
    </xdr:pic>
    <xdr:clientData/>
  </xdr:twoCellAnchor>
  <xdr:twoCellAnchor editAs="oneCell">
    <xdr:from>
      <xdr:col>4</xdr:col>
      <xdr:colOff>164932</xdr:colOff>
      <xdr:row>15</xdr:row>
      <xdr:rowOff>85131</xdr:rowOff>
    </xdr:from>
    <xdr:to>
      <xdr:col>4</xdr:col>
      <xdr:colOff>1661716</xdr:colOff>
      <xdr:row>15</xdr:row>
      <xdr:rowOff>2107941</xdr:rowOff>
    </xdr:to>
    <xdr:pic>
      <xdr:nvPicPr>
        <xdr:cNvPr id="10" name="Picture 11">
          <a:extLst>
            <a:ext uri="{FF2B5EF4-FFF2-40B4-BE49-F238E27FC236}">
              <a16:creationId xmlns:a16="http://schemas.microsoft.com/office/drawing/2014/main" id="{848B75F9-8CDE-DB4D-9C9B-91E0C15B2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432" y="18411231"/>
          <a:ext cx="1496784" cy="2022810"/>
        </a:xfrm>
        <a:prstGeom prst="rect">
          <a:avLst/>
        </a:prstGeom>
      </xdr:spPr>
    </xdr:pic>
    <xdr:clientData/>
  </xdr:twoCellAnchor>
  <xdr:twoCellAnchor editAs="oneCell">
    <xdr:from>
      <xdr:col>4</xdr:col>
      <xdr:colOff>181428</xdr:colOff>
      <xdr:row>16</xdr:row>
      <xdr:rowOff>152011</xdr:rowOff>
    </xdr:from>
    <xdr:to>
      <xdr:col>4</xdr:col>
      <xdr:colOff>1630477</xdr:colOff>
      <xdr:row>16</xdr:row>
      <xdr:rowOff>2325584</xdr:rowOff>
    </xdr:to>
    <xdr:pic>
      <xdr:nvPicPr>
        <xdr:cNvPr id="11" name="Picture 12">
          <a:extLst>
            <a:ext uri="{FF2B5EF4-FFF2-40B4-BE49-F238E27FC236}">
              <a16:creationId xmlns:a16="http://schemas.microsoft.com/office/drawing/2014/main" id="{A12EDFEE-76C0-6347-9B28-8FFF504C7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928" y="20649811"/>
          <a:ext cx="1449049" cy="2173573"/>
        </a:xfrm>
        <a:prstGeom prst="rect">
          <a:avLst/>
        </a:prstGeom>
      </xdr:spPr>
    </xdr:pic>
    <xdr:clientData/>
  </xdr:twoCellAnchor>
  <xdr:twoCellAnchor editAs="oneCell">
    <xdr:from>
      <xdr:col>4</xdr:col>
      <xdr:colOff>75717</xdr:colOff>
      <xdr:row>18</xdr:row>
      <xdr:rowOff>82467</xdr:rowOff>
    </xdr:from>
    <xdr:to>
      <xdr:col>4</xdr:col>
      <xdr:colOff>1623717</xdr:colOff>
      <xdr:row>18</xdr:row>
      <xdr:rowOff>2134467</xdr:rowOff>
    </xdr:to>
    <xdr:pic>
      <xdr:nvPicPr>
        <xdr:cNvPr id="12" name="Picture 13">
          <a:extLst>
            <a:ext uri="{FF2B5EF4-FFF2-40B4-BE49-F238E27FC236}">
              <a16:creationId xmlns:a16="http://schemas.microsoft.com/office/drawing/2014/main" id="{83601A95-C3DC-D64E-B713-2150BE5242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004" t="14340" r="1126" b="-833"/>
        <a:stretch/>
      </xdr:blipFill>
      <xdr:spPr>
        <a:xfrm>
          <a:off x="4457217" y="25152267"/>
          <a:ext cx="1548000" cy="2052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148441</xdr:colOff>
      <xdr:row>17</xdr:row>
      <xdr:rowOff>182559</xdr:rowOff>
    </xdr:from>
    <xdr:to>
      <xdr:col>4</xdr:col>
      <xdr:colOff>1642013</xdr:colOff>
      <xdr:row>17</xdr:row>
      <xdr:rowOff>2090559</xdr:rowOff>
    </xdr:to>
    <xdr:pic>
      <xdr:nvPicPr>
        <xdr:cNvPr id="13" name="Picture 14">
          <a:extLst>
            <a:ext uri="{FF2B5EF4-FFF2-40B4-BE49-F238E27FC236}">
              <a16:creationId xmlns:a16="http://schemas.microsoft.com/office/drawing/2014/main" id="{7B83D2D6-2B36-E94A-8663-F26F18C6DB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54" b="1003"/>
        <a:stretch/>
      </xdr:blipFill>
      <xdr:spPr>
        <a:xfrm>
          <a:off x="4529941" y="23080659"/>
          <a:ext cx="1493572" cy="19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trinkreif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8"/>
  <sheetViews>
    <sheetView showGridLines="0" tabSelected="1" topLeftCell="D1" zoomScale="75" zoomScaleNormal="80" workbookViewId="0">
      <selection activeCell="J3" sqref="J3:O3"/>
    </sheetView>
  </sheetViews>
  <sheetFormatPr baseColWidth="10" defaultColWidth="10.83203125" defaultRowHeight="16" outlineLevelRow="1" outlineLevelCol="1" x14ac:dyDescent="0.2"/>
  <cols>
    <col min="1" max="1" width="12.83203125" style="1" hidden="1" customWidth="1" outlineLevel="1"/>
    <col min="2" max="2" width="9.5" style="1" hidden="1" customWidth="1" outlineLevel="1"/>
    <col min="3" max="3" width="11.5" style="1" hidden="1" customWidth="1" outlineLevel="1"/>
    <col min="4" max="4" width="13.83203125" style="1" customWidth="1" collapsed="1"/>
    <col min="5" max="5" width="17.83203125" style="1" customWidth="1"/>
    <col min="6" max="6" width="18.5" style="1" hidden="1" customWidth="1" outlineLevel="1"/>
    <col min="7" max="7" width="22.33203125" style="2" customWidth="1" collapsed="1"/>
    <col min="8" max="8" width="37" style="2" customWidth="1"/>
    <col min="9" max="9" width="18.5" style="1" hidden="1" customWidth="1" outlineLevel="1"/>
    <col min="10" max="10" width="8.6640625" style="3" customWidth="1" collapsed="1"/>
    <col min="11" max="11" width="9.6640625" style="4" customWidth="1"/>
    <col min="12" max="12" width="9.6640625" style="3" customWidth="1"/>
    <col min="13" max="13" width="10.83203125" style="5" customWidth="1"/>
    <col min="14" max="14" width="8" style="5" hidden="1" customWidth="1" outlineLevel="1"/>
    <col min="15" max="15" width="9.1640625" style="5" customWidth="1" collapsed="1"/>
    <col min="16" max="16" width="18.6640625" style="5" hidden="1" customWidth="1" outlineLevel="1"/>
    <col min="17" max="17" width="10" style="6" hidden="1" customWidth="1" outlineLevel="1"/>
    <col min="18" max="18" width="10" style="6" customWidth="1" collapsed="1"/>
    <col min="19" max="19" width="10.5" style="7" customWidth="1"/>
    <col min="20" max="20" width="17" style="8" customWidth="1"/>
    <col min="21" max="21" width="25.33203125" style="2" hidden="1" customWidth="1" outlineLevel="1"/>
    <col min="22" max="22" width="7" style="9" customWidth="1" collapsed="1"/>
    <col min="23" max="23" width="10.33203125" style="9" customWidth="1"/>
    <col min="24" max="24" width="10.6640625" style="9" customWidth="1"/>
    <col min="25" max="25" width="5.33203125" style="1" customWidth="1"/>
    <col min="26" max="27" width="10.83203125" style="4" hidden="1" customWidth="1" outlineLevel="1"/>
    <col min="28" max="28" width="24.6640625" style="4" hidden="1" customWidth="1" outlineLevel="1"/>
    <col min="29" max="29" width="46.83203125" style="1" hidden="1" customWidth="1" outlineLevel="1"/>
    <col min="30" max="30" width="10.83203125" collapsed="1"/>
    <col min="627" max="1025" width="10.5" customWidth="1"/>
  </cols>
  <sheetData>
    <row r="1" spans="1:1024" ht="17" thickBot="1" x14ac:dyDescent="0.25"/>
    <row r="2" spans="1:1024" ht="29" customHeight="1" x14ac:dyDescent="0.2">
      <c r="G2" s="111"/>
      <c r="H2" s="10" t="s">
        <v>1</v>
      </c>
      <c r="I2" s="11"/>
      <c r="J2" s="199"/>
      <c r="K2" s="200"/>
      <c r="L2" s="200"/>
      <c r="M2" s="200"/>
      <c r="N2" s="200"/>
      <c r="O2" s="200"/>
      <c r="V2" s="185" t="s">
        <v>2</v>
      </c>
      <c r="W2" s="186"/>
      <c r="X2" s="186"/>
    </row>
    <row r="3" spans="1:1024" ht="37" customHeight="1" thickBot="1" x14ac:dyDescent="0.25">
      <c r="G3" s="111"/>
      <c r="H3" s="12" t="s">
        <v>3</v>
      </c>
      <c r="I3" s="13"/>
      <c r="J3" s="187"/>
      <c r="K3" s="187"/>
      <c r="L3" s="187"/>
      <c r="M3" s="187"/>
      <c r="N3" s="187"/>
      <c r="O3" s="187"/>
      <c r="V3" s="89" t="s">
        <v>4</v>
      </c>
      <c r="W3" s="96" t="s">
        <v>99</v>
      </c>
      <c r="X3" s="97" t="s">
        <v>100</v>
      </c>
    </row>
    <row r="4" spans="1:1024" ht="28" customHeight="1" x14ac:dyDescent="0.2">
      <c r="D4" s="197" t="s">
        <v>186</v>
      </c>
      <c r="E4" s="197"/>
      <c r="F4" s="197"/>
      <c r="G4" s="198"/>
      <c r="H4" s="14" t="s">
        <v>7</v>
      </c>
      <c r="I4" s="13"/>
      <c r="J4" s="187"/>
      <c r="K4" s="187"/>
      <c r="L4" s="187"/>
      <c r="M4" s="187"/>
      <c r="N4" s="187"/>
      <c r="O4" s="187"/>
      <c r="T4" s="90" t="s">
        <v>48</v>
      </c>
      <c r="U4" s="91"/>
      <c r="V4" s="99">
        <f>SUMIF(R15:R503,"D",V15:V503)</f>
        <v>0</v>
      </c>
      <c r="W4" s="100">
        <f>SUMIF(R15:R503,"D",W15:W503)</f>
        <v>0</v>
      </c>
      <c r="X4" s="101">
        <f>SUMIF(R15:R503,"D",X15:X503)</f>
        <v>0</v>
      </c>
    </row>
    <row r="5" spans="1:1024" ht="32" customHeight="1" thickBot="1" x14ac:dyDescent="0.25">
      <c r="D5" s="195" t="s">
        <v>118</v>
      </c>
      <c r="E5" s="195"/>
      <c r="F5" s="195"/>
      <c r="G5" s="196"/>
      <c r="H5" s="15" t="s">
        <v>8</v>
      </c>
      <c r="I5" s="16"/>
      <c r="J5" s="188"/>
      <c r="K5" s="188"/>
      <c r="L5" s="188"/>
      <c r="M5" s="188"/>
      <c r="N5" s="188"/>
      <c r="O5" s="188"/>
      <c r="T5" s="92" t="s">
        <v>46</v>
      </c>
      <c r="U5" s="93"/>
      <c r="V5" s="102">
        <f>SUMIF(R15:R503,"U",V15:V503)</f>
        <v>0</v>
      </c>
      <c r="W5" s="103">
        <f>SUMIF(R15:R503,"U",W15:W503)</f>
        <v>0</v>
      </c>
      <c r="X5" s="104">
        <f>SUMIF(R15:R503,"U",X15:X503)</f>
        <v>0</v>
      </c>
    </row>
    <row r="6" spans="1:1024" ht="32" customHeight="1" thickBot="1" x14ac:dyDescent="0.25">
      <c r="D6" s="194" t="s">
        <v>0</v>
      </c>
      <c r="E6" s="194"/>
      <c r="F6" s="194"/>
      <c r="G6" s="194"/>
      <c r="H6" s="193"/>
      <c r="I6" s="193"/>
      <c r="J6" s="193"/>
      <c r="K6" s="193"/>
      <c r="L6" s="193"/>
      <c r="M6" s="193"/>
      <c r="N6" s="193"/>
      <c r="O6" s="193"/>
      <c r="T6" s="94" t="s">
        <v>47</v>
      </c>
      <c r="U6" s="95"/>
      <c r="V6" s="105">
        <f>V4+V5</f>
        <v>0</v>
      </c>
      <c r="W6" s="106">
        <f>W4+W5</f>
        <v>0</v>
      </c>
      <c r="X6" s="107">
        <f>X4+X5</f>
        <v>0</v>
      </c>
    </row>
    <row r="7" spans="1:1024" ht="14" customHeight="1" x14ac:dyDescent="0.2">
      <c r="D7" s="194"/>
      <c r="E7" s="194"/>
      <c r="F7" s="194"/>
      <c r="G7" s="194"/>
      <c r="H7" s="18"/>
      <c r="J7" s="19"/>
      <c r="U7" s="20"/>
    </row>
    <row r="8" spans="1:1024" ht="20" hidden="1" customHeight="1" outlineLevel="1" x14ac:dyDescent="0.2">
      <c r="D8" s="194"/>
      <c r="E8" s="194"/>
      <c r="F8" s="194"/>
      <c r="G8" s="194"/>
      <c r="H8" s="21" t="s">
        <v>9</v>
      </c>
      <c r="I8" s="22"/>
      <c r="J8" s="189"/>
      <c r="K8" s="189"/>
      <c r="L8" s="190"/>
      <c r="M8" s="190"/>
      <c r="N8" s="191"/>
      <c r="O8" s="191"/>
      <c r="U8" s="20"/>
      <c r="V8" s="192" t="s">
        <v>10</v>
      </c>
      <c r="W8" s="192"/>
      <c r="X8" s="23"/>
    </row>
    <row r="9" spans="1:1024" ht="20" hidden="1" customHeight="1" outlineLevel="1" x14ac:dyDescent="0.2">
      <c r="D9" s="194"/>
      <c r="E9" s="194"/>
      <c r="F9" s="194"/>
      <c r="G9" s="194"/>
      <c r="H9" s="24" t="s">
        <v>11</v>
      </c>
      <c r="I9" s="25"/>
      <c r="J9" s="182"/>
      <c r="K9" s="182"/>
      <c r="L9" s="183"/>
      <c r="M9" s="183"/>
      <c r="N9" s="184"/>
      <c r="O9" s="184"/>
      <c r="U9" s="20"/>
      <c r="V9" s="181" t="s">
        <v>12</v>
      </c>
      <c r="W9" s="181"/>
      <c r="X9" s="26">
        <f>W6+X8</f>
        <v>0</v>
      </c>
    </row>
    <row r="10" spans="1:1024" ht="20" hidden="1" customHeight="1" outlineLevel="1" thickBot="1" x14ac:dyDescent="0.25">
      <c r="G10" s="17"/>
      <c r="H10" s="24" t="s">
        <v>13</v>
      </c>
      <c r="I10" s="25"/>
      <c r="J10" s="182"/>
      <c r="K10" s="182"/>
      <c r="L10" s="183"/>
      <c r="M10" s="183"/>
      <c r="N10" s="184"/>
      <c r="O10" s="184"/>
      <c r="U10" s="20"/>
      <c r="V10" s="181" t="s">
        <v>14</v>
      </c>
      <c r="W10" s="181"/>
      <c r="X10" s="27">
        <f>W5*0.2+(X8*0.2)</f>
        <v>0</v>
      </c>
    </row>
    <row r="11" spans="1:1024" ht="20" hidden="1" customHeight="1" outlineLevel="1" thickBot="1" x14ac:dyDescent="0.25">
      <c r="G11" s="17"/>
      <c r="H11" s="28" t="s">
        <v>15</v>
      </c>
      <c r="I11" s="29"/>
      <c r="J11" s="176"/>
      <c r="K11" s="176"/>
      <c r="L11" s="177"/>
      <c r="M11" s="177"/>
      <c r="N11" s="178"/>
      <c r="O11" s="178"/>
      <c r="U11" s="20"/>
      <c r="V11" s="179" t="s">
        <v>16</v>
      </c>
      <c r="W11" s="179"/>
      <c r="X11" s="30">
        <f>X10+X9</f>
        <v>0</v>
      </c>
      <c r="Z11" s="31" t="s">
        <v>17</v>
      </c>
      <c r="AA11" s="32"/>
      <c r="AB11" s="33" t="s">
        <v>18</v>
      </c>
      <c r="AC11" s="34" t="s">
        <v>19</v>
      </c>
    </row>
    <row r="12" spans="1:1024" ht="14" customHeight="1" collapsed="1" thickBot="1" x14ac:dyDescent="0.25">
      <c r="G12" s="17"/>
      <c r="H12" s="18"/>
      <c r="J12" s="19"/>
      <c r="U12" s="20"/>
    </row>
    <row r="13" spans="1:1024" s="35" customFormat="1" ht="26.25" customHeight="1" thickBot="1" x14ac:dyDescent="0.25">
      <c r="A13" s="170" t="s">
        <v>20</v>
      </c>
      <c r="B13" s="170"/>
      <c r="C13" s="170"/>
      <c r="D13" s="170" t="s">
        <v>21</v>
      </c>
      <c r="E13" s="170"/>
      <c r="F13" s="170"/>
      <c r="G13" s="171" t="s">
        <v>22</v>
      </c>
      <c r="H13" s="171"/>
      <c r="I13" s="171"/>
      <c r="J13" s="171"/>
      <c r="K13" s="171"/>
      <c r="L13" s="171"/>
      <c r="M13" s="172" t="s">
        <v>116</v>
      </c>
      <c r="N13" s="172"/>
      <c r="O13" s="173"/>
      <c r="P13" s="174" t="s">
        <v>23</v>
      </c>
      <c r="Q13" s="174"/>
      <c r="R13" s="174"/>
      <c r="S13" s="174"/>
      <c r="T13" s="175"/>
      <c r="U13" s="112" t="s">
        <v>24</v>
      </c>
      <c r="V13" s="180" t="s">
        <v>25</v>
      </c>
      <c r="W13" s="180"/>
      <c r="X13" s="180"/>
      <c r="Z13" s="36" t="s">
        <v>26</v>
      </c>
      <c r="AA13" s="37" t="s">
        <v>27</v>
      </c>
      <c r="AB13" s="38" t="s">
        <v>18</v>
      </c>
      <c r="AC13" s="39" t="s">
        <v>19</v>
      </c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1" customFormat="1" ht="47" customHeight="1" thickBot="1" x14ac:dyDescent="0.25">
      <c r="A14" s="40" t="s">
        <v>28</v>
      </c>
      <c r="B14" s="41" t="s">
        <v>29</v>
      </c>
      <c r="C14" s="42" t="s">
        <v>30</v>
      </c>
      <c r="D14" s="43" t="s">
        <v>31</v>
      </c>
      <c r="E14" s="44" t="s">
        <v>32</v>
      </c>
      <c r="F14" s="45" t="s">
        <v>33</v>
      </c>
      <c r="G14" s="46" t="s">
        <v>34</v>
      </c>
      <c r="H14" s="47" t="s">
        <v>35</v>
      </c>
      <c r="I14" s="44" t="s">
        <v>36</v>
      </c>
      <c r="J14" s="48" t="s">
        <v>37</v>
      </c>
      <c r="K14" s="49" t="s">
        <v>38</v>
      </c>
      <c r="L14" s="50" t="s">
        <v>4</v>
      </c>
      <c r="M14" s="108" t="s">
        <v>113</v>
      </c>
      <c r="N14" s="109" t="s">
        <v>114</v>
      </c>
      <c r="O14" s="110" t="s">
        <v>115</v>
      </c>
      <c r="P14" s="52" t="s">
        <v>39</v>
      </c>
      <c r="Q14" s="51" t="s">
        <v>40</v>
      </c>
      <c r="R14" s="52" t="s">
        <v>101</v>
      </c>
      <c r="S14" s="53" t="s">
        <v>41</v>
      </c>
      <c r="T14" s="54" t="s">
        <v>42</v>
      </c>
      <c r="U14" s="55"/>
      <c r="V14" s="56" t="s">
        <v>4</v>
      </c>
      <c r="W14" s="57" t="s">
        <v>5</v>
      </c>
      <c r="X14" s="58" t="s">
        <v>6</v>
      </c>
      <c r="Y14" s="59"/>
      <c r="Z14" s="60"/>
      <c r="AA14" s="61"/>
      <c r="AB14" s="62"/>
      <c r="AC14" s="63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5.75" customHeight="1" x14ac:dyDescent="0.2">
      <c r="A15" s="64" t="s">
        <v>119</v>
      </c>
      <c r="B15" s="65" t="s">
        <v>122</v>
      </c>
      <c r="C15" s="66" t="s">
        <v>120</v>
      </c>
      <c r="D15" s="67" t="s">
        <v>121</v>
      </c>
      <c r="E15" s="68" t="s">
        <v>124</v>
      </c>
      <c r="F15" s="69"/>
      <c r="G15" s="70" t="s">
        <v>125</v>
      </c>
      <c r="H15" s="71" t="s">
        <v>126</v>
      </c>
      <c r="I15" s="68" t="s">
        <v>123</v>
      </c>
      <c r="J15" s="72">
        <v>2020</v>
      </c>
      <c r="K15" s="73">
        <v>0.75</v>
      </c>
      <c r="L15" s="74">
        <v>4</v>
      </c>
      <c r="M15" s="75" t="s">
        <v>140</v>
      </c>
      <c r="N15" s="76"/>
      <c r="O15" s="77"/>
      <c r="P15" s="168" t="s">
        <v>143</v>
      </c>
      <c r="Q15" s="169" t="s">
        <v>145</v>
      </c>
      <c r="R15" s="78" t="s">
        <v>185</v>
      </c>
      <c r="S15" s="79">
        <f t="shared" ref="S15:S22" si="0">IF(R15="U",T15/1.2,T15)</f>
        <v>15</v>
      </c>
      <c r="T15" s="80">
        <v>18</v>
      </c>
      <c r="U15" s="81"/>
      <c r="V15" s="82"/>
      <c r="W15" s="83">
        <f t="shared" ref="W15:W16" si="1">V15*S15</f>
        <v>0</v>
      </c>
      <c r="X15" s="84">
        <f t="shared" ref="X15:X16" si="2">V15*T15</f>
        <v>0</v>
      </c>
      <c r="Y15" s="59"/>
      <c r="Z15" s="85"/>
      <c r="AA15" s="86"/>
      <c r="AB15" s="87"/>
      <c r="AC15" s="88"/>
    </row>
    <row r="16" spans="1:1024" ht="15.75" customHeight="1" x14ac:dyDescent="0.2">
      <c r="A16" s="64" t="s">
        <v>119</v>
      </c>
      <c r="B16" s="65" t="s">
        <v>122</v>
      </c>
      <c r="C16" s="66" t="s">
        <v>120</v>
      </c>
      <c r="D16" s="67" t="s">
        <v>121</v>
      </c>
      <c r="E16" s="68" t="s">
        <v>124</v>
      </c>
      <c r="F16" s="69"/>
      <c r="G16" s="70" t="s">
        <v>125</v>
      </c>
      <c r="H16" s="71" t="s">
        <v>127</v>
      </c>
      <c r="I16" s="68" t="s">
        <v>123</v>
      </c>
      <c r="J16" s="72">
        <v>2020</v>
      </c>
      <c r="K16" s="73">
        <v>0.75</v>
      </c>
      <c r="L16" s="74">
        <v>13</v>
      </c>
      <c r="M16" s="75" t="s">
        <v>140</v>
      </c>
      <c r="N16" s="76"/>
      <c r="O16" s="77"/>
      <c r="P16" s="168" t="s">
        <v>144</v>
      </c>
      <c r="Q16" s="169" t="s">
        <v>146</v>
      </c>
      <c r="R16" s="78" t="s">
        <v>185</v>
      </c>
      <c r="S16" s="79">
        <f t="shared" si="0"/>
        <v>14.166666666666668</v>
      </c>
      <c r="T16" s="80">
        <v>17</v>
      </c>
      <c r="U16" s="81"/>
      <c r="V16" s="82"/>
      <c r="W16" s="83">
        <f t="shared" si="1"/>
        <v>0</v>
      </c>
      <c r="X16" s="84">
        <f t="shared" si="2"/>
        <v>0</v>
      </c>
      <c r="Y16" s="59"/>
      <c r="Z16" s="85"/>
      <c r="AA16" s="86"/>
      <c r="AB16" s="87"/>
      <c r="AC16" s="88"/>
    </row>
    <row r="17" spans="1:29" ht="15.75" customHeight="1" x14ac:dyDescent="0.2">
      <c r="A17" s="64" t="s">
        <v>119</v>
      </c>
      <c r="B17" s="65" t="s">
        <v>122</v>
      </c>
      <c r="C17" s="66" t="s">
        <v>120</v>
      </c>
      <c r="D17" s="67" t="s">
        <v>121</v>
      </c>
      <c r="E17" s="68" t="s">
        <v>124</v>
      </c>
      <c r="F17" s="69"/>
      <c r="G17" s="70" t="s">
        <v>125</v>
      </c>
      <c r="H17" s="71" t="s">
        <v>128</v>
      </c>
      <c r="I17" s="68" t="s">
        <v>123</v>
      </c>
      <c r="J17" s="72">
        <v>2020</v>
      </c>
      <c r="K17" s="73">
        <v>0.75</v>
      </c>
      <c r="L17" s="74">
        <v>14</v>
      </c>
      <c r="M17" s="75" t="s">
        <v>140</v>
      </c>
      <c r="N17" s="76"/>
      <c r="O17" s="77"/>
      <c r="P17" s="168" t="s">
        <v>147</v>
      </c>
      <c r="Q17" s="169" t="s">
        <v>149</v>
      </c>
      <c r="R17" s="78" t="s">
        <v>185</v>
      </c>
      <c r="S17" s="79">
        <f t="shared" si="0"/>
        <v>10</v>
      </c>
      <c r="T17" s="80">
        <v>12</v>
      </c>
      <c r="U17" s="81"/>
      <c r="V17" s="82"/>
      <c r="W17" s="83">
        <f t="shared" ref="W17:W38" si="3">V17*S17</f>
        <v>0</v>
      </c>
      <c r="X17" s="84">
        <f t="shared" ref="X17:X38" si="4">V17*T17</f>
        <v>0</v>
      </c>
      <c r="Y17" s="59"/>
      <c r="Z17" s="85"/>
      <c r="AA17" s="86"/>
      <c r="AB17" s="87"/>
      <c r="AC17" s="88"/>
    </row>
    <row r="18" spans="1:29" ht="15.75" customHeight="1" x14ac:dyDescent="0.2">
      <c r="A18" s="64" t="s">
        <v>119</v>
      </c>
      <c r="B18" s="65" t="s">
        <v>122</v>
      </c>
      <c r="C18" s="66" t="s">
        <v>120</v>
      </c>
      <c r="D18" s="67" t="s">
        <v>121</v>
      </c>
      <c r="E18" s="68" t="s">
        <v>124</v>
      </c>
      <c r="F18" s="69"/>
      <c r="G18" s="70" t="s">
        <v>125</v>
      </c>
      <c r="H18" s="71" t="s">
        <v>129</v>
      </c>
      <c r="I18" s="68" t="s">
        <v>123</v>
      </c>
      <c r="J18" s="72">
        <v>2022</v>
      </c>
      <c r="K18" s="73">
        <v>0.75</v>
      </c>
      <c r="L18" s="74">
        <v>36</v>
      </c>
      <c r="M18" s="75" t="s">
        <v>140</v>
      </c>
      <c r="N18" s="76"/>
      <c r="O18" s="77"/>
      <c r="P18" s="168" t="s">
        <v>148</v>
      </c>
      <c r="Q18" s="169" t="s">
        <v>150</v>
      </c>
      <c r="R18" s="78" t="s">
        <v>185</v>
      </c>
      <c r="S18" s="79">
        <f t="shared" si="0"/>
        <v>16.666666666666668</v>
      </c>
      <c r="T18" s="80">
        <v>20</v>
      </c>
      <c r="U18" s="81"/>
      <c r="V18" s="82"/>
      <c r="W18" s="83">
        <f t="shared" si="3"/>
        <v>0</v>
      </c>
      <c r="X18" s="84">
        <f t="shared" si="4"/>
        <v>0</v>
      </c>
      <c r="Y18" s="59"/>
      <c r="Z18" s="85"/>
      <c r="AA18" s="86"/>
      <c r="AB18" s="87"/>
      <c r="AC18" s="88"/>
    </row>
    <row r="19" spans="1:29" ht="15.75" customHeight="1" x14ac:dyDescent="0.2">
      <c r="A19" s="64" t="s">
        <v>119</v>
      </c>
      <c r="B19" s="65" t="s">
        <v>122</v>
      </c>
      <c r="C19" s="66" t="s">
        <v>130</v>
      </c>
      <c r="D19" s="67" t="s">
        <v>121</v>
      </c>
      <c r="E19" s="68" t="s">
        <v>124</v>
      </c>
      <c r="F19" s="69"/>
      <c r="G19" s="70" t="s">
        <v>125</v>
      </c>
      <c r="H19" s="71" t="s">
        <v>131</v>
      </c>
      <c r="I19" s="68" t="s">
        <v>123</v>
      </c>
      <c r="J19" s="72">
        <v>2022</v>
      </c>
      <c r="K19" s="73">
        <v>0.75</v>
      </c>
      <c r="L19" s="74">
        <v>36</v>
      </c>
      <c r="M19" s="75" t="s">
        <v>140</v>
      </c>
      <c r="N19" s="76"/>
      <c r="O19" s="77"/>
      <c r="P19" s="168" t="s">
        <v>148</v>
      </c>
      <c r="Q19" s="169" t="s">
        <v>151</v>
      </c>
      <c r="R19" s="78" t="s">
        <v>185</v>
      </c>
      <c r="S19" s="79">
        <f t="shared" si="0"/>
        <v>16.666666666666668</v>
      </c>
      <c r="T19" s="80">
        <v>20</v>
      </c>
      <c r="U19" s="81"/>
      <c r="V19" s="82"/>
      <c r="W19" s="83">
        <f t="shared" si="3"/>
        <v>0</v>
      </c>
      <c r="X19" s="84">
        <f t="shared" si="4"/>
        <v>0</v>
      </c>
      <c r="Y19" s="59"/>
      <c r="Z19" s="85"/>
      <c r="AA19" s="86"/>
      <c r="AB19" s="87"/>
      <c r="AC19" s="88"/>
    </row>
    <row r="20" spans="1:29" ht="15.75" customHeight="1" x14ac:dyDescent="0.2">
      <c r="A20" s="64" t="s">
        <v>119</v>
      </c>
      <c r="B20" s="65" t="s">
        <v>122</v>
      </c>
      <c r="C20" s="66" t="s">
        <v>120</v>
      </c>
      <c r="D20" s="67" t="s">
        <v>121</v>
      </c>
      <c r="E20" s="68" t="s">
        <v>124</v>
      </c>
      <c r="F20" s="69"/>
      <c r="G20" s="70" t="s">
        <v>125</v>
      </c>
      <c r="H20" s="71" t="s">
        <v>132</v>
      </c>
      <c r="I20" s="68" t="s">
        <v>123</v>
      </c>
      <c r="J20" s="72">
        <v>2018</v>
      </c>
      <c r="K20" s="73">
        <v>0.75</v>
      </c>
      <c r="L20" s="74">
        <v>8</v>
      </c>
      <c r="M20" s="75" t="s">
        <v>140</v>
      </c>
      <c r="N20" s="76"/>
      <c r="O20" s="77"/>
      <c r="P20" s="168" t="s">
        <v>152</v>
      </c>
      <c r="Q20" s="169" t="s">
        <v>154</v>
      </c>
      <c r="R20" s="78" t="s">
        <v>185</v>
      </c>
      <c r="S20" s="79">
        <f t="shared" si="0"/>
        <v>54.166666666666671</v>
      </c>
      <c r="T20" s="80">
        <v>65</v>
      </c>
      <c r="U20" s="81"/>
      <c r="V20" s="82"/>
      <c r="W20" s="83">
        <f t="shared" si="3"/>
        <v>0</v>
      </c>
      <c r="X20" s="84">
        <f t="shared" si="4"/>
        <v>0</v>
      </c>
      <c r="Y20" s="59"/>
      <c r="Z20" s="85"/>
      <c r="AA20" s="86"/>
      <c r="AB20" s="87"/>
      <c r="AC20" s="88"/>
    </row>
    <row r="21" spans="1:29" ht="15.75" customHeight="1" x14ac:dyDescent="0.2">
      <c r="A21" s="64" t="s">
        <v>119</v>
      </c>
      <c r="B21" s="65" t="s">
        <v>122</v>
      </c>
      <c r="C21" s="66" t="s">
        <v>120</v>
      </c>
      <c r="D21" s="67" t="s">
        <v>121</v>
      </c>
      <c r="E21" s="68" t="s">
        <v>124</v>
      </c>
      <c r="F21" s="69"/>
      <c r="G21" s="70" t="s">
        <v>125</v>
      </c>
      <c r="H21" s="71" t="s">
        <v>132</v>
      </c>
      <c r="I21" s="68" t="s">
        <v>123</v>
      </c>
      <c r="J21" s="72">
        <v>2018</v>
      </c>
      <c r="K21" s="73">
        <v>0.75</v>
      </c>
      <c r="L21" s="74">
        <v>2</v>
      </c>
      <c r="M21" s="75" t="s">
        <v>140</v>
      </c>
      <c r="N21" s="76"/>
      <c r="O21" s="77"/>
      <c r="P21" s="168" t="s">
        <v>153</v>
      </c>
      <c r="Q21" s="169" t="s">
        <v>155</v>
      </c>
      <c r="R21" s="98" t="s">
        <v>185</v>
      </c>
      <c r="S21" s="79">
        <f t="shared" si="0"/>
        <v>54.166666666666671</v>
      </c>
      <c r="T21" s="80">
        <v>65</v>
      </c>
      <c r="U21" s="81"/>
      <c r="V21" s="82"/>
      <c r="W21" s="83">
        <f t="shared" si="3"/>
        <v>0</v>
      </c>
      <c r="X21" s="84">
        <f t="shared" si="4"/>
        <v>0</v>
      </c>
      <c r="Y21" s="59"/>
      <c r="Z21" s="85"/>
      <c r="AA21" s="86"/>
      <c r="AB21" s="87"/>
      <c r="AC21" s="88"/>
    </row>
    <row r="22" spans="1:29" ht="15.75" customHeight="1" x14ac:dyDescent="0.2">
      <c r="A22" s="64" t="s">
        <v>119</v>
      </c>
      <c r="B22" s="65" t="s">
        <v>122</v>
      </c>
      <c r="C22" s="66" t="s">
        <v>120</v>
      </c>
      <c r="D22" s="67" t="s">
        <v>121</v>
      </c>
      <c r="E22" s="68" t="s">
        <v>124</v>
      </c>
      <c r="F22" s="69"/>
      <c r="G22" s="70" t="s">
        <v>125</v>
      </c>
      <c r="H22" s="71" t="s">
        <v>132</v>
      </c>
      <c r="I22" s="68" t="s">
        <v>123</v>
      </c>
      <c r="J22" s="72">
        <v>2020</v>
      </c>
      <c r="K22" s="73">
        <v>0.75</v>
      </c>
      <c r="L22" s="74">
        <v>12</v>
      </c>
      <c r="M22" s="75" t="s">
        <v>140</v>
      </c>
      <c r="N22" s="76"/>
      <c r="O22" s="77"/>
      <c r="P22" s="168" t="s">
        <v>156</v>
      </c>
      <c r="Q22" s="169" t="s">
        <v>158</v>
      </c>
      <c r="R22" s="78" t="s">
        <v>185</v>
      </c>
      <c r="S22" s="79">
        <f t="shared" si="0"/>
        <v>62.5</v>
      </c>
      <c r="T22" s="80">
        <v>75</v>
      </c>
      <c r="U22" s="81"/>
      <c r="V22" s="82"/>
      <c r="W22" s="83">
        <f t="shared" si="3"/>
        <v>0</v>
      </c>
      <c r="X22" s="84">
        <f t="shared" si="4"/>
        <v>0</v>
      </c>
      <c r="Y22" s="59"/>
      <c r="Z22" s="85"/>
      <c r="AA22" s="86"/>
      <c r="AB22" s="87"/>
      <c r="AC22" s="88"/>
    </row>
    <row r="23" spans="1:29" ht="15.75" customHeight="1" x14ac:dyDescent="0.2">
      <c r="A23" s="64" t="s">
        <v>119</v>
      </c>
      <c r="B23" s="65" t="s">
        <v>122</v>
      </c>
      <c r="C23" s="66" t="s">
        <v>120</v>
      </c>
      <c r="D23" s="67" t="s">
        <v>121</v>
      </c>
      <c r="E23" s="68" t="s">
        <v>124</v>
      </c>
      <c r="F23" s="69"/>
      <c r="G23" s="70" t="s">
        <v>125</v>
      </c>
      <c r="H23" s="71" t="s">
        <v>132</v>
      </c>
      <c r="I23" s="68" t="s">
        <v>123</v>
      </c>
      <c r="J23" s="72">
        <v>2021</v>
      </c>
      <c r="K23" s="73">
        <v>0.75</v>
      </c>
      <c r="L23" s="74">
        <v>36</v>
      </c>
      <c r="M23" s="75" t="s">
        <v>140</v>
      </c>
      <c r="N23" s="76"/>
      <c r="O23" s="77"/>
      <c r="P23" s="168" t="s">
        <v>157</v>
      </c>
      <c r="Q23" s="169" t="s">
        <v>159</v>
      </c>
      <c r="R23" s="98" t="s">
        <v>185</v>
      </c>
      <c r="S23" s="79">
        <f t="shared" ref="S23:S38" si="5">IF(R23="U",T23/1.2,T23)</f>
        <v>58.333333333333336</v>
      </c>
      <c r="T23" s="80">
        <v>70</v>
      </c>
      <c r="U23" s="81"/>
      <c r="V23" s="82"/>
      <c r="W23" s="83">
        <f t="shared" si="3"/>
        <v>0</v>
      </c>
      <c r="X23" s="84">
        <f t="shared" si="4"/>
        <v>0</v>
      </c>
      <c r="Y23" s="59"/>
      <c r="Z23" s="85"/>
      <c r="AA23" s="86"/>
      <c r="AB23" s="87"/>
      <c r="AC23" s="88"/>
    </row>
    <row r="24" spans="1:29" ht="15.75" customHeight="1" x14ac:dyDescent="0.2">
      <c r="A24" s="64" t="s">
        <v>119</v>
      </c>
      <c r="B24" s="65" t="s">
        <v>122</v>
      </c>
      <c r="C24" s="66" t="s">
        <v>120</v>
      </c>
      <c r="D24" s="67" t="s">
        <v>121</v>
      </c>
      <c r="E24" s="68" t="s">
        <v>124</v>
      </c>
      <c r="F24" s="69"/>
      <c r="G24" s="70" t="s">
        <v>125</v>
      </c>
      <c r="H24" s="71" t="s">
        <v>132</v>
      </c>
      <c r="I24" s="68" t="s">
        <v>123</v>
      </c>
      <c r="J24" s="72">
        <v>2018</v>
      </c>
      <c r="K24" s="73">
        <v>1.5</v>
      </c>
      <c r="L24" s="74">
        <v>1</v>
      </c>
      <c r="M24" s="75" t="s">
        <v>140</v>
      </c>
      <c r="N24" s="76"/>
      <c r="O24" s="77"/>
      <c r="P24" s="168" t="s">
        <v>141</v>
      </c>
      <c r="Q24" s="169" t="s">
        <v>160</v>
      </c>
      <c r="R24" s="78" t="s">
        <v>185</v>
      </c>
      <c r="S24" s="79">
        <f t="shared" si="5"/>
        <v>125</v>
      </c>
      <c r="T24" s="80">
        <v>150</v>
      </c>
      <c r="U24" s="81"/>
      <c r="V24" s="82"/>
      <c r="W24" s="83">
        <f t="shared" si="3"/>
        <v>0</v>
      </c>
      <c r="X24" s="84">
        <f t="shared" si="4"/>
        <v>0</v>
      </c>
      <c r="Y24" s="59"/>
      <c r="Z24" s="85"/>
      <c r="AA24" s="86"/>
      <c r="AB24" s="87"/>
      <c r="AC24" s="88"/>
    </row>
    <row r="25" spans="1:29" ht="15.75" customHeight="1" x14ac:dyDescent="0.2">
      <c r="A25" s="64" t="s">
        <v>119</v>
      </c>
      <c r="B25" s="65" t="s">
        <v>122</v>
      </c>
      <c r="C25" s="66" t="s">
        <v>120</v>
      </c>
      <c r="D25" s="67" t="s">
        <v>121</v>
      </c>
      <c r="E25" s="68" t="s">
        <v>124</v>
      </c>
      <c r="F25" s="69"/>
      <c r="G25" s="70" t="s">
        <v>125</v>
      </c>
      <c r="H25" s="71" t="s">
        <v>132</v>
      </c>
      <c r="I25" s="68" t="s">
        <v>123</v>
      </c>
      <c r="J25" s="72">
        <v>2021</v>
      </c>
      <c r="K25" s="73">
        <v>1.5</v>
      </c>
      <c r="L25" s="74">
        <v>3</v>
      </c>
      <c r="M25" s="75" t="s">
        <v>140</v>
      </c>
      <c r="N25" s="76"/>
      <c r="O25" s="77"/>
      <c r="P25" s="168" t="s">
        <v>157</v>
      </c>
      <c r="Q25" s="169" t="s">
        <v>161</v>
      </c>
      <c r="R25" s="78" t="s">
        <v>185</v>
      </c>
      <c r="S25" s="79">
        <f t="shared" si="5"/>
        <v>125</v>
      </c>
      <c r="T25" s="80">
        <v>150</v>
      </c>
      <c r="U25" s="81"/>
      <c r="V25" s="82"/>
      <c r="W25" s="83">
        <f t="shared" si="3"/>
        <v>0</v>
      </c>
      <c r="X25" s="84">
        <f t="shared" si="4"/>
        <v>0</v>
      </c>
      <c r="Y25" s="59"/>
      <c r="Z25" s="85"/>
      <c r="AA25" s="86"/>
      <c r="AB25" s="87"/>
      <c r="AC25" s="88"/>
    </row>
    <row r="26" spans="1:29" ht="15.75" customHeight="1" x14ac:dyDescent="0.2">
      <c r="A26" s="64" t="s">
        <v>119</v>
      </c>
      <c r="B26" s="65" t="s">
        <v>122</v>
      </c>
      <c r="C26" s="66" t="s">
        <v>120</v>
      </c>
      <c r="D26" s="67" t="s">
        <v>121</v>
      </c>
      <c r="E26" s="68" t="s">
        <v>124</v>
      </c>
      <c r="F26" s="69"/>
      <c r="G26" s="70" t="s">
        <v>125</v>
      </c>
      <c r="H26" s="71" t="s">
        <v>133</v>
      </c>
      <c r="I26" s="68" t="s">
        <v>123</v>
      </c>
      <c r="J26" s="72">
        <v>2022</v>
      </c>
      <c r="K26" s="73">
        <v>0.75</v>
      </c>
      <c r="L26" s="74">
        <v>36</v>
      </c>
      <c r="M26" s="75" t="s">
        <v>140</v>
      </c>
      <c r="N26" s="76"/>
      <c r="O26" s="77"/>
      <c r="P26" s="168" t="s">
        <v>148</v>
      </c>
      <c r="Q26" s="169" t="s">
        <v>163</v>
      </c>
      <c r="R26" s="78" t="s">
        <v>185</v>
      </c>
      <c r="S26" s="79">
        <f t="shared" si="5"/>
        <v>16.666666666666668</v>
      </c>
      <c r="T26" s="80">
        <v>20</v>
      </c>
      <c r="U26" s="81"/>
      <c r="V26" s="82"/>
      <c r="W26" s="83">
        <f t="shared" si="3"/>
        <v>0</v>
      </c>
      <c r="X26" s="84">
        <f t="shared" si="4"/>
        <v>0</v>
      </c>
      <c r="Y26" s="59"/>
      <c r="Z26" s="85"/>
      <c r="AA26" s="86"/>
      <c r="AB26" s="87"/>
      <c r="AC26" s="88"/>
    </row>
    <row r="27" spans="1:29" ht="15.75" customHeight="1" x14ac:dyDescent="0.2">
      <c r="A27" s="64" t="s">
        <v>119</v>
      </c>
      <c r="B27" s="65" t="s">
        <v>122</v>
      </c>
      <c r="C27" s="66" t="s">
        <v>120</v>
      </c>
      <c r="D27" s="67" t="s">
        <v>121</v>
      </c>
      <c r="E27" s="68" t="s">
        <v>124</v>
      </c>
      <c r="F27" s="69"/>
      <c r="G27" s="70" t="s">
        <v>125</v>
      </c>
      <c r="H27" s="71" t="s">
        <v>134</v>
      </c>
      <c r="I27" s="68" t="s">
        <v>123</v>
      </c>
      <c r="J27" s="72">
        <v>2018</v>
      </c>
      <c r="K27" s="73">
        <v>0.75</v>
      </c>
      <c r="L27" s="74">
        <v>30</v>
      </c>
      <c r="M27" s="75" t="s">
        <v>140</v>
      </c>
      <c r="N27" s="76"/>
      <c r="O27" s="77"/>
      <c r="P27" s="168" t="s">
        <v>162</v>
      </c>
      <c r="Q27" s="169" t="s">
        <v>164</v>
      </c>
      <c r="R27" s="98" t="s">
        <v>185</v>
      </c>
      <c r="S27" s="79">
        <f t="shared" si="5"/>
        <v>50</v>
      </c>
      <c r="T27" s="80">
        <v>60</v>
      </c>
      <c r="U27" s="81"/>
      <c r="V27" s="82"/>
      <c r="W27" s="83">
        <f t="shared" si="3"/>
        <v>0</v>
      </c>
      <c r="X27" s="84">
        <f t="shared" si="4"/>
        <v>0</v>
      </c>
      <c r="Y27" s="59"/>
      <c r="Z27" s="85"/>
      <c r="AA27" s="86"/>
      <c r="AB27" s="87"/>
      <c r="AC27" s="88"/>
    </row>
    <row r="28" spans="1:29" ht="15.75" customHeight="1" x14ac:dyDescent="0.2">
      <c r="A28" s="64" t="s">
        <v>119</v>
      </c>
      <c r="B28" s="65" t="s">
        <v>122</v>
      </c>
      <c r="C28" s="66" t="s">
        <v>120</v>
      </c>
      <c r="D28" s="67" t="s">
        <v>121</v>
      </c>
      <c r="E28" s="68" t="s">
        <v>124</v>
      </c>
      <c r="F28" s="69"/>
      <c r="G28" s="70" t="s">
        <v>125</v>
      </c>
      <c r="H28" s="71" t="s">
        <v>135</v>
      </c>
      <c r="I28" s="68" t="s">
        <v>123</v>
      </c>
      <c r="J28" s="72">
        <v>2019</v>
      </c>
      <c r="K28" s="73">
        <v>0.75</v>
      </c>
      <c r="L28" s="74">
        <v>6</v>
      </c>
      <c r="M28" s="75" t="s">
        <v>140</v>
      </c>
      <c r="N28" s="76"/>
      <c r="O28" s="77"/>
      <c r="P28" s="168" t="s">
        <v>165</v>
      </c>
      <c r="Q28" s="169" t="s">
        <v>166</v>
      </c>
      <c r="R28" s="98" t="s">
        <v>185</v>
      </c>
      <c r="S28" s="79">
        <f t="shared" si="5"/>
        <v>41.666666666666671</v>
      </c>
      <c r="T28" s="80">
        <v>50</v>
      </c>
      <c r="U28" s="81"/>
      <c r="V28" s="82"/>
      <c r="W28" s="83">
        <f t="shared" si="3"/>
        <v>0</v>
      </c>
      <c r="X28" s="84">
        <f t="shared" si="4"/>
        <v>0</v>
      </c>
      <c r="Y28" s="59"/>
      <c r="Z28" s="85"/>
      <c r="AA28" s="86"/>
      <c r="AB28" s="87"/>
      <c r="AC28" s="88"/>
    </row>
    <row r="29" spans="1:29" ht="15.75" customHeight="1" x14ac:dyDescent="0.2">
      <c r="A29" s="64" t="s">
        <v>119</v>
      </c>
      <c r="B29" s="65" t="s">
        <v>122</v>
      </c>
      <c r="C29" s="66" t="s">
        <v>120</v>
      </c>
      <c r="D29" s="67" t="s">
        <v>121</v>
      </c>
      <c r="E29" s="68" t="s">
        <v>124</v>
      </c>
      <c r="F29" s="69"/>
      <c r="G29" s="70" t="s">
        <v>125</v>
      </c>
      <c r="H29" s="71" t="s">
        <v>135</v>
      </c>
      <c r="I29" s="68" t="s">
        <v>123</v>
      </c>
      <c r="J29" s="72">
        <v>2018</v>
      </c>
      <c r="K29" s="73">
        <v>1.5</v>
      </c>
      <c r="L29" s="74">
        <v>1</v>
      </c>
      <c r="M29" s="75" t="s">
        <v>140</v>
      </c>
      <c r="N29" s="76"/>
      <c r="O29" s="77"/>
      <c r="P29" s="168" t="s">
        <v>167</v>
      </c>
      <c r="Q29" s="169" t="s">
        <v>168</v>
      </c>
      <c r="R29" s="98" t="s">
        <v>185</v>
      </c>
      <c r="S29" s="79">
        <f t="shared" si="5"/>
        <v>100</v>
      </c>
      <c r="T29" s="80">
        <v>120</v>
      </c>
      <c r="U29" s="81"/>
      <c r="V29" s="82"/>
      <c r="W29" s="83">
        <f t="shared" si="3"/>
        <v>0</v>
      </c>
      <c r="X29" s="84">
        <f t="shared" si="4"/>
        <v>0</v>
      </c>
      <c r="Y29" s="59"/>
      <c r="Z29" s="85"/>
      <c r="AA29" s="86"/>
      <c r="AB29" s="87"/>
      <c r="AC29" s="88"/>
    </row>
    <row r="30" spans="1:29" ht="15.75" customHeight="1" x14ac:dyDescent="0.2">
      <c r="A30" s="64" t="s">
        <v>119</v>
      </c>
      <c r="B30" s="65" t="s">
        <v>122</v>
      </c>
      <c r="C30" s="66" t="s">
        <v>120</v>
      </c>
      <c r="D30" s="67" t="s">
        <v>121</v>
      </c>
      <c r="E30" s="68" t="s">
        <v>124</v>
      </c>
      <c r="F30" s="69"/>
      <c r="G30" s="70" t="s">
        <v>125</v>
      </c>
      <c r="H30" s="71" t="s">
        <v>136</v>
      </c>
      <c r="I30" s="68" t="s">
        <v>123</v>
      </c>
      <c r="J30" s="72">
        <v>2022</v>
      </c>
      <c r="K30" s="73">
        <v>0.75</v>
      </c>
      <c r="L30" s="74">
        <v>36</v>
      </c>
      <c r="M30" s="75" t="s">
        <v>140</v>
      </c>
      <c r="N30" s="76"/>
      <c r="O30" s="77"/>
      <c r="P30" s="168" t="s">
        <v>148</v>
      </c>
      <c r="Q30" s="169" t="s">
        <v>169</v>
      </c>
      <c r="R30" s="98" t="s">
        <v>185</v>
      </c>
      <c r="S30" s="79">
        <f t="shared" si="5"/>
        <v>16.666666666666668</v>
      </c>
      <c r="T30" s="80">
        <v>20</v>
      </c>
      <c r="U30" s="81"/>
      <c r="V30" s="82"/>
      <c r="W30" s="83">
        <f t="shared" si="3"/>
        <v>0</v>
      </c>
      <c r="X30" s="84">
        <f t="shared" si="4"/>
        <v>0</v>
      </c>
      <c r="Y30" s="59"/>
      <c r="Z30" s="85"/>
      <c r="AA30" s="86"/>
      <c r="AB30" s="87"/>
      <c r="AC30" s="88"/>
    </row>
    <row r="31" spans="1:29" ht="15.75" customHeight="1" x14ac:dyDescent="0.2">
      <c r="A31" s="64" t="s">
        <v>119</v>
      </c>
      <c r="B31" s="65" t="s">
        <v>122</v>
      </c>
      <c r="C31" s="66" t="s">
        <v>120</v>
      </c>
      <c r="D31" s="67" t="s">
        <v>121</v>
      </c>
      <c r="E31" s="68" t="s">
        <v>124</v>
      </c>
      <c r="F31" s="69"/>
      <c r="G31" s="70" t="s">
        <v>125</v>
      </c>
      <c r="H31" s="71" t="s">
        <v>137</v>
      </c>
      <c r="I31" s="68" t="s">
        <v>123</v>
      </c>
      <c r="J31" s="72">
        <v>2012</v>
      </c>
      <c r="K31" s="73">
        <v>0.75</v>
      </c>
      <c r="L31" s="74">
        <v>1</v>
      </c>
      <c r="M31" s="75" t="s">
        <v>140</v>
      </c>
      <c r="N31" s="76"/>
      <c r="O31" s="77"/>
      <c r="P31" s="168" t="s">
        <v>170</v>
      </c>
      <c r="Q31" s="169" t="s">
        <v>171</v>
      </c>
      <c r="R31" s="98" t="s">
        <v>184</v>
      </c>
      <c r="S31" s="79">
        <f t="shared" si="5"/>
        <v>370</v>
      </c>
      <c r="T31" s="80">
        <v>370</v>
      </c>
      <c r="U31" s="81"/>
      <c r="V31" s="82"/>
      <c r="W31" s="83">
        <f t="shared" si="3"/>
        <v>0</v>
      </c>
      <c r="X31" s="84">
        <f t="shared" si="4"/>
        <v>0</v>
      </c>
      <c r="Y31" s="59"/>
      <c r="Z31" s="85"/>
      <c r="AA31" s="86"/>
      <c r="AB31" s="87"/>
      <c r="AC31" s="88"/>
    </row>
    <row r="32" spans="1:29" ht="15.75" customHeight="1" x14ac:dyDescent="0.2">
      <c r="A32" s="64" t="s">
        <v>119</v>
      </c>
      <c r="B32" s="65" t="s">
        <v>122</v>
      </c>
      <c r="C32" s="66" t="s">
        <v>120</v>
      </c>
      <c r="D32" s="67" t="s">
        <v>121</v>
      </c>
      <c r="E32" s="68" t="s">
        <v>124</v>
      </c>
      <c r="F32" s="69"/>
      <c r="G32" s="70" t="s">
        <v>125</v>
      </c>
      <c r="H32" s="71" t="s">
        <v>137</v>
      </c>
      <c r="I32" s="68" t="s">
        <v>123</v>
      </c>
      <c r="J32" s="72">
        <v>2014</v>
      </c>
      <c r="K32" s="73">
        <v>0.75</v>
      </c>
      <c r="L32" s="74">
        <v>1</v>
      </c>
      <c r="M32" s="75" t="s">
        <v>140</v>
      </c>
      <c r="N32" s="76"/>
      <c r="O32" s="77"/>
      <c r="P32" s="168" t="s">
        <v>142</v>
      </c>
      <c r="Q32" s="169" t="s">
        <v>172</v>
      </c>
      <c r="R32" s="98" t="s">
        <v>184</v>
      </c>
      <c r="S32" s="79">
        <f t="shared" si="5"/>
        <v>230</v>
      </c>
      <c r="T32" s="80">
        <v>230</v>
      </c>
      <c r="U32" s="81"/>
      <c r="V32" s="82"/>
      <c r="W32" s="83">
        <f t="shared" si="3"/>
        <v>0</v>
      </c>
      <c r="X32" s="84">
        <f t="shared" si="4"/>
        <v>0</v>
      </c>
      <c r="Y32" s="59"/>
      <c r="Z32" s="85"/>
      <c r="AA32" s="86"/>
      <c r="AB32" s="87"/>
      <c r="AC32" s="88"/>
    </row>
    <row r="33" spans="1:29" ht="15.75" customHeight="1" x14ac:dyDescent="0.2">
      <c r="A33" s="64" t="s">
        <v>119</v>
      </c>
      <c r="B33" s="65" t="s">
        <v>122</v>
      </c>
      <c r="C33" s="66" t="s">
        <v>120</v>
      </c>
      <c r="D33" s="67" t="s">
        <v>121</v>
      </c>
      <c r="E33" s="68" t="s">
        <v>124</v>
      </c>
      <c r="F33" s="69"/>
      <c r="G33" s="70" t="s">
        <v>125</v>
      </c>
      <c r="H33" s="71" t="s">
        <v>137</v>
      </c>
      <c r="I33" s="68" t="s">
        <v>123</v>
      </c>
      <c r="J33" s="72">
        <v>2018</v>
      </c>
      <c r="K33" s="73">
        <v>0.75</v>
      </c>
      <c r="L33" s="74">
        <v>12</v>
      </c>
      <c r="M33" s="75" t="s">
        <v>140</v>
      </c>
      <c r="N33" s="76"/>
      <c r="O33" s="77"/>
      <c r="P33" s="168" t="s">
        <v>173</v>
      </c>
      <c r="Q33" s="169" t="s">
        <v>174</v>
      </c>
      <c r="R33" s="98" t="s">
        <v>185</v>
      </c>
      <c r="S33" s="79">
        <f t="shared" si="5"/>
        <v>125</v>
      </c>
      <c r="T33" s="80">
        <v>150</v>
      </c>
      <c r="U33" s="81"/>
      <c r="V33" s="82"/>
      <c r="W33" s="83">
        <f t="shared" si="3"/>
        <v>0</v>
      </c>
      <c r="X33" s="84">
        <f t="shared" si="4"/>
        <v>0</v>
      </c>
      <c r="Y33" s="59"/>
      <c r="Z33" s="85"/>
      <c r="AA33" s="86"/>
      <c r="AB33" s="87"/>
      <c r="AC33" s="88"/>
    </row>
    <row r="34" spans="1:29" ht="15.75" customHeight="1" x14ac:dyDescent="0.2">
      <c r="A34" s="64" t="s">
        <v>119</v>
      </c>
      <c r="B34" s="65" t="s">
        <v>122</v>
      </c>
      <c r="C34" s="66" t="s">
        <v>120</v>
      </c>
      <c r="D34" s="67" t="s">
        <v>121</v>
      </c>
      <c r="E34" s="68" t="s">
        <v>124</v>
      </c>
      <c r="F34" s="69"/>
      <c r="G34" s="70" t="s">
        <v>125</v>
      </c>
      <c r="H34" s="71" t="s">
        <v>137</v>
      </c>
      <c r="I34" s="68" t="s">
        <v>123</v>
      </c>
      <c r="J34" s="72">
        <v>2019</v>
      </c>
      <c r="K34" s="73">
        <v>0.75</v>
      </c>
      <c r="L34" s="74">
        <v>10</v>
      </c>
      <c r="M34" s="75" t="s">
        <v>140</v>
      </c>
      <c r="N34" s="76"/>
      <c r="O34" s="77"/>
      <c r="P34" s="168" t="s">
        <v>175</v>
      </c>
      <c r="Q34" s="169" t="s">
        <v>177</v>
      </c>
      <c r="R34" s="98" t="s">
        <v>185</v>
      </c>
      <c r="S34" s="79">
        <f t="shared" si="5"/>
        <v>108.33333333333334</v>
      </c>
      <c r="T34" s="80">
        <v>130</v>
      </c>
      <c r="U34" s="81"/>
      <c r="V34" s="82"/>
      <c r="W34" s="83">
        <f t="shared" si="3"/>
        <v>0</v>
      </c>
      <c r="X34" s="84">
        <f t="shared" si="4"/>
        <v>0</v>
      </c>
      <c r="Y34" s="59"/>
      <c r="Z34" s="85"/>
      <c r="AA34" s="86"/>
      <c r="AB34" s="87"/>
      <c r="AC34" s="88"/>
    </row>
    <row r="35" spans="1:29" ht="15.75" customHeight="1" x14ac:dyDescent="0.2">
      <c r="A35" s="64" t="s">
        <v>119</v>
      </c>
      <c r="B35" s="65" t="s">
        <v>122</v>
      </c>
      <c r="C35" s="66" t="s">
        <v>120</v>
      </c>
      <c r="D35" s="67" t="s">
        <v>121</v>
      </c>
      <c r="E35" s="68" t="s">
        <v>124</v>
      </c>
      <c r="F35" s="69"/>
      <c r="G35" s="70" t="s">
        <v>125</v>
      </c>
      <c r="H35" s="71" t="s">
        <v>137</v>
      </c>
      <c r="I35" s="68" t="s">
        <v>123</v>
      </c>
      <c r="J35" s="72">
        <v>2020</v>
      </c>
      <c r="K35" s="73">
        <v>0.75</v>
      </c>
      <c r="L35" s="74">
        <v>1</v>
      </c>
      <c r="M35" s="75" t="s">
        <v>140</v>
      </c>
      <c r="N35" s="76"/>
      <c r="O35" s="77"/>
      <c r="P35" s="168" t="s">
        <v>176</v>
      </c>
      <c r="Q35" s="169" t="s">
        <v>178</v>
      </c>
      <c r="R35" s="78" t="s">
        <v>184</v>
      </c>
      <c r="S35" s="79">
        <f t="shared" si="5"/>
        <v>180</v>
      </c>
      <c r="T35" s="80">
        <v>180</v>
      </c>
      <c r="U35" s="81"/>
      <c r="V35" s="82"/>
      <c r="W35" s="83">
        <f t="shared" si="3"/>
        <v>0</v>
      </c>
      <c r="X35" s="84">
        <f t="shared" si="4"/>
        <v>0</v>
      </c>
      <c r="Y35" s="59"/>
      <c r="Z35" s="85"/>
      <c r="AA35" s="86"/>
      <c r="AB35" s="87"/>
      <c r="AC35" s="88"/>
    </row>
    <row r="36" spans="1:29" ht="15.75" customHeight="1" x14ac:dyDescent="0.2">
      <c r="A36" s="64" t="s">
        <v>119</v>
      </c>
      <c r="B36" s="65" t="s">
        <v>122</v>
      </c>
      <c r="C36" s="66" t="s">
        <v>120</v>
      </c>
      <c r="D36" s="67" t="s">
        <v>121</v>
      </c>
      <c r="E36" s="68" t="s">
        <v>124</v>
      </c>
      <c r="F36" s="69"/>
      <c r="G36" s="70" t="s">
        <v>125</v>
      </c>
      <c r="H36" s="71" t="s">
        <v>138</v>
      </c>
      <c r="I36" s="68" t="s">
        <v>123</v>
      </c>
      <c r="J36" s="72">
        <v>2020</v>
      </c>
      <c r="K36" s="73">
        <v>0.75</v>
      </c>
      <c r="L36" s="74">
        <v>9</v>
      </c>
      <c r="M36" s="75" t="s">
        <v>140</v>
      </c>
      <c r="N36" s="76"/>
      <c r="O36" s="77"/>
      <c r="P36" s="168" t="s">
        <v>147</v>
      </c>
      <c r="Q36" s="169" t="s">
        <v>179</v>
      </c>
      <c r="R36" s="98" t="s">
        <v>185</v>
      </c>
      <c r="S36" s="79">
        <f t="shared" si="5"/>
        <v>20.833333333333336</v>
      </c>
      <c r="T36" s="80">
        <v>25</v>
      </c>
      <c r="U36" s="81"/>
      <c r="V36" s="82"/>
      <c r="W36" s="83">
        <f t="shared" si="3"/>
        <v>0</v>
      </c>
      <c r="X36" s="84">
        <f t="shared" si="4"/>
        <v>0</v>
      </c>
      <c r="Y36" s="59"/>
      <c r="Z36" s="85"/>
      <c r="AA36" s="86"/>
      <c r="AB36" s="87"/>
      <c r="AC36" s="88"/>
    </row>
    <row r="37" spans="1:29" ht="15.75" customHeight="1" x14ac:dyDescent="0.2">
      <c r="A37" s="64" t="s">
        <v>119</v>
      </c>
      <c r="B37" s="65" t="s">
        <v>122</v>
      </c>
      <c r="C37" s="66" t="s">
        <v>120</v>
      </c>
      <c r="D37" s="67" t="s">
        <v>121</v>
      </c>
      <c r="E37" s="68" t="s">
        <v>124</v>
      </c>
      <c r="F37" s="69"/>
      <c r="G37" s="70" t="s">
        <v>139</v>
      </c>
      <c r="H37" s="71" t="s">
        <v>137</v>
      </c>
      <c r="I37" s="68" t="s">
        <v>123</v>
      </c>
      <c r="J37" s="72">
        <v>2010</v>
      </c>
      <c r="K37" s="73">
        <v>0.75</v>
      </c>
      <c r="L37" s="74">
        <v>3</v>
      </c>
      <c r="M37" s="75" t="s">
        <v>140</v>
      </c>
      <c r="N37" s="76"/>
      <c r="O37" s="77"/>
      <c r="P37" s="168" t="s">
        <v>180</v>
      </c>
      <c r="Q37" s="169" t="s">
        <v>181</v>
      </c>
      <c r="R37" s="78" t="s">
        <v>184</v>
      </c>
      <c r="S37" s="79">
        <f t="shared" si="5"/>
        <v>400</v>
      </c>
      <c r="T37" s="80">
        <v>400</v>
      </c>
      <c r="U37" s="81"/>
      <c r="V37" s="82"/>
      <c r="W37" s="83">
        <f t="shared" si="3"/>
        <v>0</v>
      </c>
      <c r="X37" s="84">
        <f t="shared" si="4"/>
        <v>0</v>
      </c>
      <c r="Y37" s="59"/>
      <c r="Z37" s="85"/>
      <c r="AA37" s="86"/>
      <c r="AB37" s="87"/>
      <c r="AC37" s="88"/>
    </row>
    <row r="38" spans="1:29" ht="15.75" customHeight="1" x14ac:dyDescent="0.2">
      <c r="A38" s="64" t="s">
        <v>119</v>
      </c>
      <c r="B38" s="65" t="s">
        <v>122</v>
      </c>
      <c r="C38" s="66" t="s">
        <v>120</v>
      </c>
      <c r="D38" s="67" t="s">
        <v>121</v>
      </c>
      <c r="E38" s="68" t="s">
        <v>124</v>
      </c>
      <c r="F38" s="69"/>
      <c r="G38" s="70" t="s">
        <v>139</v>
      </c>
      <c r="H38" s="71" t="s">
        <v>137</v>
      </c>
      <c r="I38" s="68" t="s">
        <v>123</v>
      </c>
      <c r="J38" s="72">
        <v>2017</v>
      </c>
      <c r="K38" s="73">
        <v>0.75</v>
      </c>
      <c r="L38" s="74">
        <v>1</v>
      </c>
      <c r="M38" s="75" t="s">
        <v>140</v>
      </c>
      <c r="N38" s="76"/>
      <c r="O38" s="77"/>
      <c r="P38" s="168" t="s">
        <v>182</v>
      </c>
      <c r="Q38" s="169" t="s">
        <v>183</v>
      </c>
      <c r="R38" s="78" t="s">
        <v>184</v>
      </c>
      <c r="S38" s="79">
        <f t="shared" si="5"/>
        <v>160</v>
      </c>
      <c r="T38" s="80">
        <v>160</v>
      </c>
      <c r="U38" s="81"/>
      <c r="V38" s="82"/>
      <c r="W38" s="83">
        <f t="shared" si="3"/>
        <v>0</v>
      </c>
      <c r="X38" s="84">
        <f t="shared" si="4"/>
        <v>0</v>
      </c>
      <c r="Y38" s="59"/>
      <c r="Z38" s="85"/>
      <c r="AA38" s="86"/>
      <c r="AB38" s="87"/>
      <c r="AC38" s="88"/>
    </row>
  </sheetData>
  <autoFilter ref="A14:X38" xr:uid="{00000000-0009-0000-0000-000000000000}"/>
  <mergeCells count="31">
    <mergeCell ref="D6:G9"/>
    <mergeCell ref="D5:G5"/>
    <mergeCell ref="D4:G4"/>
    <mergeCell ref="J2:O2"/>
    <mergeCell ref="J9:K9"/>
    <mergeCell ref="L9:M9"/>
    <mergeCell ref="N9:O9"/>
    <mergeCell ref="V2:X2"/>
    <mergeCell ref="J3:O3"/>
    <mergeCell ref="J4:O4"/>
    <mergeCell ref="J5:O5"/>
    <mergeCell ref="J8:K8"/>
    <mergeCell ref="L8:M8"/>
    <mergeCell ref="N8:O8"/>
    <mergeCell ref="V8:W8"/>
    <mergeCell ref="H6:O6"/>
    <mergeCell ref="V9:W9"/>
    <mergeCell ref="J10:K10"/>
    <mergeCell ref="L10:M10"/>
    <mergeCell ref="N10:O10"/>
    <mergeCell ref="V10:W10"/>
    <mergeCell ref="J11:K11"/>
    <mergeCell ref="L11:M11"/>
    <mergeCell ref="N11:O11"/>
    <mergeCell ref="V11:W11"/>
    <mergeCell ref="V13:X13"/>
    <mergeCell ref="A13:C13"/>
    <mergeCell ref="D13:F13"/>
    <mergeCell ref="G13:L13"/>
    <mergeCell ref="M13:O13"/>
    <mergeCell ref="P13:T13"/>
  </mergeCells>
  <conditionalFormatting sqref="R15:R1048576">
    <cfRule type="containsText" dxfId="2" priority="3" operator="containsText" text="U">
      <formula>NOT(ISERROR(SEARCH("U",R15)))</formula>
    </cfRule>
    <cfRule type="cellIs" dxfId="1" priority="4" operator="equal">
      <formula>"D"</formula>
    </cfRule>
  </conditionalFormatting>
  <conditionalFormatting sqref="Q15:Q38">
    <cfRule type="duplicateValues" dxfId="0" priority="10"/>
  </conditionalFormatting>
  <dataValidations count="6">
    <dataValidation type="whole" allowBlank="1" showInputMessage="1" showErrorMessage="1" sqref="Z1:AA12 Z15:AA38" xr:uid="{00000000-0002-0000-0000-000000000000}">
      <formula1>-500</formula1>
      <formula2>500</formula2>
    </dataValidation>
    <dataValidation type="list" allowBlank="1" showInputMessage="1" showErrorMessage="1" sqref="AB1:AB12 AB15:AB38" xr:uid="{00000000-0002-0000-0000-000001000000}">
      <formula1>"VERKAUFT,ALTE PREISLISTE,FEHLBESTAND,ZUSTAND,BRUCH"</formula1>
      <formula2>0</formula2>
    </dataValidation>
    <dataValidation type="whole" allowBlank="1" showInputMessage="1" showErrorMessage="1" sqref="L15:L38" xr:uid="{00000000-0002-0000-0000-000002000000}">
      <formula1>0</formula1>
      <formula2>1000</formula2>
    </dataValidation>
    <dataValidation type="list" allowBlank="1" showInputMessage="1" showErrorMessage="1" sqref="A15:A38" xr:uid="{00000000-0002-0000-0000-000003000000}">
      <formula1>"Wein,Schaumwein,Fortfied,Spirituose"</formula1>
      <formula2>0</formula2>
    </dataValidation>
    <dataValidation type="list" allowBlank="1" showInputMessage="1" showErrorMessage="1" sqref="B15:B38" xr:uid="{00000000-0002-0000-0000-000004000000}">
      <formula1>"weiÃ,rot,rosÃ©,n.a."</formula1>
      <formula2>0</formula2>
    </dataValidation>
    <dataValidation type="list" allowBlank="1" showInputMessage="1" showErrorMessage="1" sqref="C15:C38" xr:uid="{00000000-0002-0000-0000-000005000000}">
      <formula1>"trocken,sÃ¼Ã,halbtrocken,n.a."</formula1>
      <formula2>0</formula2>
    </dataValidation>
  </dataValidations>
  <hyperlinks>
    <hyperlink ref="M13:O13" location="Gesamtliste!J2510" display="ZUSTAND / CONDITION" xr:uid="{7177F37C-F6DB-634E-A8B9-D13333F25BAC}"/>
  </hyperlinks>
  <pageMargins left="0.25" right="0.25" top="0.75" bottom="0.75" header="0.3" footer="0.3"/>
  <pageSetup paperSize="9" scale="63" firstPageNumber="0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841B2-4837-5544-AA48-4E43AAB9C1D0}">
  <sheetPr>
    <tabColor theme="9"/>
    <pageSetUpPr fitToPage="1"/>
  </sheetPr>
  <dimension ref="A1:O19"/>
  <sheetViews>
    <sheetView showGridLines="0" zoomScale="80" zoomScaleNormal="80" zoomScalePageLayoutView="92" workbookViewId="0">
      <selection activeCell="I10" sqref="I10"/>
    </sheetView>
  </sheetViews>
  <sheetFormatPr baseColWidth="10" defaultRowHeight="16" x14ac:dyDescent="0.2"/>
  <cols>
    <col min="1" max="1" width="13.83203125" style="113" customWidth="1"/>
    <col min="2" max="2" width="19.33203125" style="113" customWidth="1"/>
    <col min="3" max="3" width="12.83203125" style="113" bestFit="1" customWidth="1"/>
    <col min="4" max="4" width="11.5" style="113" customWidth="1"/>
    <col min="5" max="5" width="23.5" style="113" customWidth="1"/>
    <col min="6" max="6" width="31.6640625" style="113" bestFit="1" customWidth="1"/>
    <col min="7" max="9" width="10.83203125" style="113"/>
    <col min="10" max="10" width="17.1640625" style="113" customWidth="1"/>
    <col min="11" max="11" width="8" style="113" customWidth="1"/>
    <col min="12" max="12" width="8.1640625" style="113" customWidth="1"/>
    <col min="13" max="13" width="7.83203125" style="113" customWidth="1"/>
    <col min="14" max="16384" width="10.83203125" style="113"/>
  </cols>
  <sheetData>
    <row r="1" spans="1:15" ht="17" thickBot="1" x14ac:dyDescent="0.25"/>
    <row r="2" spans="1:15" s="114" customFormat="1" ht="29" customHeight="1" x14ac:dyDescent="0.2">
      <c r="D2" s="201" t="s">
        <v>49</v>
      </c>
      <c r="E2" s="202"/>
      <c r="F2" s="115" t="s">
        <v>1</v>
      </c>
      <c r="G2" s="203"/>
      <c r="H2" s="204"/>
      <c r="I2" s="205"/>
      <c r="J2" s="116"/>
      <c r="K2" s="206" t="s">
        <v>2</v>
      </c>
      <c r="L2" s="207"/>
      <c r="M2" s="207"/>
      <c r="N2" s="207"/>
      <c r="O2" s="208"/>
    </row>
    <row r="3" spans="1:15" s="114" customFormat="1" ht="31" customHeight="1" thickBot="1" x14ac:dyDescent="0.25">
      <c r="D3" s="209" t="s">
        <v>50</v>
      </c>
      <c r="E3" s="210"/>
      <c r="F3" s="117" t="s">
        <v>3</v>
      </c>
      <c r="G3" s="211"/>
      <c r="H3" s="212"/>
      <c r="I3" s="213"/>
      <c r="J3" s="116"/>
      <c r="K3" s="118" t="s">
        <v>51</v>
      </c>
      <c r="L3" s="119" t="s">
        <v>52</v>
      </c>
      <c r="M3" s="120" t="s">
        <v>63</v>
      </c>
      <c r="N3" s="121" t="s">
        <v>5</v>
      </c>
      <c r="O3" s="122" t="s">
        <v>6</v>
      </c>
    </row>
    <row r="4" spans="1:15" s="114" customFormat="1" ht="28" customHeight="1" x14ac:dyDescent="0.2">
      <c r="A4" s="227" t="s">
        <v>53</v>
      </c>
      <c r="B4" s="227"/>
      <c r="C4" s="227"/>
      <c r="D4" s="228" t="s">
        <v>54</v>
      </c>
      <c r="E4" s="210"/>
      <c r="F4" s="123" t="s">
        <v>7</v>
      </c>
      <c r="G4" s="211"/>
      <c r="H4" s="212"/>
      <c r="I4" s="213"/>
      <c r="J4" s="116"/>
      <c r="K4" s="229">
        <f>SUM(K9:K3493)</f>
        <v>0</v>
      </c>
      <c r="L4" s="231">
        <f>SUM(L9:L3493)</f>
        <v>0</v>
      </c>
      <c r="M4" s="217">
        <f>SUM(M9:M3493)</f>
        <v>0</v>
      </c>
      <c r="N4" s="219">
        <f>SUM(N9:N3493)</f>
        <v>0</v>
      </c>
      <c r="O4" s="221">
        <f>SUM(O9:O3493)</f>
        <v>0</v>
      </c>
    </row>
    <row r="5" spans="1:15" s="114" customFormat="1" ht="32" customHeight="1" thickBot="1" x14ac:dyDescent="0.25">
      <c r="A5" s="223" t="s">
        <v>117</v>
      </c>
      <c r="B5" s="223"/>
      <c r="D5" s="209" t="s">
        <v>55</v>
      </c>
      <c r="E5" s="210"/>
      <c r="F5" s="124" t="s">
        <v>8</v>
      </c>
      <c r="G5" s="224"/>
      <c r="H5" s="225"/>
      <c r="I5" s="226"/>
      <c r="J5" s="116"/>
      <c r="K5" s="230"/>
      <c r="L5" s="232"/>
      <c r="M5" s="218"/>
      <c r="N5" s="220"/>
      <c r="O5" s="222"/>
    </row>
    <row r="6" spans="1:15" s="114" customFormat="1" ht="14" customHeight="1" thickBot="1" x14ac:dyDescent="0.25">
      <c r="D6" s="125"/>
      <c r="E6" s="125"/>
      <c r="F6" s="126"/>
      <c r="G6" s="127"/>
      <c r="H6" s="128"/>
      <c r="I6" s="128"/>
      <c r="J6" s="116"/>
      <c r="K6" s="129"/>
      <c r="L6" s="129"/>
      <c r="M6" s="129"/>
      <c r="N6" s="129"/>
      <c r="O6" s="129"/>
    </row>
    <row r="7" spans="1:15" s="130" customFormat="1" ht="26.25" customHeight="1" x14ac:dyDescent="0.2">
      <c r="A7" s="233" t="s">
        <v>56</v>
      </c>
      <c r="B7" s="234"/>
      <c r="C7" s="234"/>
      <c r="D7" s="235"/>
      <c r="E7" s="236" t="s">
        <v>57</v>
      </c>
      <c r="F7" s="238" t="s">
        <v>58</v>
      </c>
      <c r="G7" s="238" t="s">
        <v>59</v>
      </c>
      <c r="H7" s="240"/>
      <c r="I7" s="241"/>
      <c r="J7" s="242" t="s">
        <v>19</v>
      </c>
      <c r="K7" s="214" t="s">
        <v>25</v>
      </c>
      <c r="L7" s="215"/>
      <c r="M7" s="215"/>
      <c r="N7" s="215"/>
      <c r="O7" s="216"/>
    </row>
    <row r="8" spans="1:15" s="114" customFormat="1" ht="41" customHeight="1" thickBot="1" x14ac:dyDescent="0.25">
      <c r="A8" s="131" t="s">
        <v>28</v>
      </c>
      <c r="B8" s="132" t="s">
        <v>60</v>
      </c>
      <c r="C8" s="133" t="s">
        <v>61</v>
      </c>
      <c r="D8" s="134" t="s">
        <v>62</v>
      </c>
      <c r="E8" s="237"/>
      <c r="F8" s="239"/>
      <c r="G8" s="135" t="s">
        <v>51</v>
      </c>
      <c r="H8" s="136" t="s">
        <v>52</v>
      </c>
      <c r="I8" s="137" t="s">
        <v>63</v>
      </c>
      <c r="J8" s="243"/>
      <c r="K8" s="138" t="s">
        <v>64</v>
      </c>
      <c r="L8" s="139" t="s">
        <v>65</v>
      </c>
      <c r="M8" s="139" t="s">
        <v>66</v>
      </c>
      <c r="N8" s="140" t="s">
        <v>5</v>
      </c>
      <c r="O8" s="141" t="s">
        <v>6</v>
      </c>
    </row>
    <row r="9" spans="1:15" s="114" customFormat="1" ht="171" customHeight="1" x14ac:dyDescent="0.2">
      <c r="A9" s="142" t="s">
        <v>67</v>
      </c>
      <c r="B9" s="143" t="s">
        <v>68</v>
      </c>
      <c r="C9" s="144" t="s">
        <v>69</v>
      </c>
      <c r="D9" s="145" t="s">
        <v>70</v>
      </c>
      <c r="E9" s="146"/>
      <c r="F9" s="147" t="s">
        <v>102</v>
      </c>
      <c r="G9" s="148">
        <v>51.1</v>
      </c>
      <c r="H9" s="149">
        <v>101</v>
      </c>
      <c r="I9" s="150">
        <v>299.39999999999998</v>
      </c>
      <c r="J9" s="151"/>
      <c r="K9" s="152"/>
      <c r="L9" s="153"/>
      <c r="M9" s="153"/>
      <c r="N9" s="154">
        <f t="shared" ref="N9:N19" si="0">O9/1.2</f>
        <v>0</v>
      </c>
      <c r="O9" s="155">
        <f>K9*G9+L9*H9+M9*I9</f>
        <v>0</v>
      </c>
    </row>
    <row r="10" spans="1:15" s="114" customFormat="1" ht="171" customHeight="1" x14ac:dyDescent="0.2">
      <c r="A10" s="142" t="s">
        <v>67</v>
      </c>
      <c r="B10" s="143" t="s">
        <v>43</v>
      </c>
      <c r="C10" s="144" t="s">
        <v>71</v>
      </c>
      <c r="D10" s="145" t="s">
        <v>72</v>
      </c>
      <c r="E10" s="146"/>
      <c r="F10" s="147" t="s">
        <v>103</v>
      </c>
      <c r="G10" s="148">
        <v>48.1</v>
      </c>
      <c r="H10" s="149">
        <v>95</v>
      </c>
      <c r="I10" s="150">
        <v>281.39999999999998</v>
      </c>
      <c r="J10" s="151"/>
      <c r="K10" s="152"/>
      <c r="L10" s="153"/>
      <c r="M10" s="153"/>
      <c r="N10" s="154">
        <f t="shared" si="0"/>
        <v>0</v>
      </c>
      <c r="O10" s="155">
        <f t="shared" ref="O10:O12" si="1">K10*G10+L10*H10+M10*I10</f>
        <v>0</v>
      </c>
    </row>
    <row r="11" spans="1:15" s="114" customFormat="1" ht="183" customHeight="1" x14ac:dyDescent="0.2">
      <c r="A11" s="142" t="s">
        <v>67</v>
      </c>
      <c r="B11" s="143" t="s">
        <v>73</v>
      </c>
      <c r="C11" s="144" t="s">
        <v>74</v>
      </c>
      <c r="D11" s="145" t="s">
        <v>75</v>
      </c>
      <c r="E11" s="146"/>
      <c r="F11" s="147" t="s">
        <v>104</v>
      </c>
      <c r="G11" s="148">
        <v>47.1</v>
      </c>
      <c r="H11" s="149">
        <v>93</v>
      </c>
      <c r="I11" s="150">
        <v>275.39999999999998</v>
      </c>
      <c r="J11" s="151"/>
      <c r="K11" s="152"/>
      <c r="L11" s="153"/>
      <c r="M11" s="153"/>
      <c r="N11" s="154">
        <f t="shared" si="0"/>
        <v>0</v>
      </c>
      <c r="O11" s="155">
        <f t="shared" si="1"/>
        <v>0</v>
      </c>
    </row>
    <row r="12" spans="1:15" s="114" customFormat="1" ht="187" customHeight="1" x14ac:dyDescent="0.2">
      <c r="A12" s="142" t="s">
        <v>67</v>
      </c>
      <c r="B12" s="143" t="s">
        <v>76</v>
      </c>
      <c r="C12" s="144" t="s">
        <v>69</v>
      </c>
      <c r="D12" s="145" t="s">
        <v>77</v>
      </c>
      <c r="E12" s="146"/>
      <c r="F12" s="147" t="s">
        <v>105</v>
      </c>
      <c r="G12" s="148">
        <v>46.1</v>
      </c>
      <c r="H12" s="149">
        <v>91</v>
      </c>
      <c r="I12" s="150">
        <v>269.39999999999998</v>
      </c>
      <c r="J12" s="151"/>
      <c r="K12" s="152"/>
      <c r="L12" s="153"/>
      <c r="M12" s="153"/>
      <c r="N12" s="154">
        <f t="shared" si="0"/>
        <v>0</v>
      </c>
      <c r="O12" s="155">
        <f t="shared" si="1"/>
        <v>0</v>
      </c>
    </row>
    <row r="13" spans="1:15" s="114" customFormat="1" ht="171" customHeight="1" x14ac:dyDescent="0.2">
      <c r="A13" s="142" t="s">
        <v>78</v>
      </c>
      <c r="B13" s="143" t="s">
        <v>79</v>
      </c>
      <c r="C13" s="144" t="s">
        <v>80</v>
      </c>
      <c r="D13" s="145" t="s">
        <v>81</v>
      </c>
      <c r="E13" s="146"/>
      <c r="F13" s="147" t="s">
        <v>106</v>
      </c>
      <c r="G13" s="148">
        <v>98.9</v>
      </c>
      <c r="H13" s="149" t="s">
        <v>45</v>
      </c>
      <c r="I13" s="150" t="s">
        <v>45</v>
      </c>
      <c r="J13" s="151"/>
      <c r="K13" s="152"/>
      <c r="L13" s="153" t="s">
        <v>45</v>
      </c>
      <c r="M13" s="153" t="s">
        <v>45</v>
      </c>
      <c r="N13" s="154">
        <f t="shared" si="0"/>
        <v>0</v>
      </c>
      <c r="O13" s="155">
        <f t="shared" ref="O13:O19" si="2">K13*G13</f>
        <v>0</v>
      </c>
    </row>
    <row r="14" spans="1:15" s="114" customFormat="1" ht="171" customHeight="1" x14ac:dyDescent="0.2">
      <c r="A14" s="142" t="s">
        <v>78</v>
      </c>
      <c r="B14" s="143" t="s">
        <v>44</v>
      </c>
      <c r="C14" s="144" t="s">
        <v>82</v>
      </c>
      <c r="D14" s="145" t="s">
        <v>83</v>
      </c>
      <c r="E14" s="146"/>
      <c r="F14" s="147" t="s">
        <v>107</v>
      </c>
      <c r="G14" s="148">
        <v>114.9</v>
      </c>
      <c r="H14" s="149" t="s">
        <v>45</v>
      </c>
      <c r="I14" s="150" t="s">
        <v>45</v>
      </c>
      <c r="J14" s="151"/>
      <c r="K14" s="152"/>
      <c r="L14" s="153" t="s">
        <v>45</v>
      </c>
      <c r="M14" s="153" t="s">
        <v>45</v>
      </c>
      <c r="N14" s="154">
        <f t="shared" si="0"/>
        <v>0</v>
      </c>
      <c r="O14" s="155">
        <f t="shared" si="2"/>
        <v>0</v>
      </c>
    </row>
    <row r="15" spans="1:15" s="114" customFormat="1" ht="171" customHeight="1" x14ac:dyDescent="0.2">
      <c r="A15" s="142" t="s">
        <v>78</v>
      </c>
      <c r="B15" s="143" t="s">
        <v>84</v>
      </c>
      <c r="C15" s="144" t="s">
        <v>85</v>
      </c>
      <c r="D15" s="145" t="s">
        <v>86</v>
      </c>
      <c r="E15" s="146"/>
      <c r="F15" s="147" t="s">
        <v>108</v>
      </c>
      <c r="G15" s="148">
        <v>45.9</v>
      </c>
      <c r="H15" s="149" t="s">
        <v>45</v>
      </c>
      <c r="I15" s="150" t="s">
        <v>45</v>
      </c>
      <c r="J15" s="151"/>
      <c r="K15" s="152"/>
      <c r="L15" s="153" t="s">
        <v>45</v>
      </c>
      <c r="M15" s="153" t="s">
        <v>45</v>
      </c>
      <c r="N15" s="154">
        <f t="shared" si="0"/>
        <v>0</v>
      </c>
      <c r="O15" s="155">
        <f t="shared" si="2"/>
        <v>0</v>
      </c>
    </row>
    <row r="16" spans="1:15" s="114" customFormat="1" ht="171" customHeight="1" x14ac:dyDescent="0.2">
      <c r="A16" s="142" t="s">
        <v>78</v>
      </c>
      <c r="B16" s="143" t="s">
        <v>87</v>
      </c>
      <c r="C16" s="144" t="s">
        <v>88</v>
      </c>
      <c r="D16" s="145" t="s">
        <v>89</v>
      </c>
      <c r="E16" s="146"/>
      <c r="F16" s="147" t="s">
        <v>109</v>
      </c>
      <c r="G16" s="148">
        <v>63.9</v>
      </c>
      <c r="H16" s="149" t="s">
        <v>45</v>
      </c>
      <c r="I16" s="150" t="s">
        <v>45</v>
      </c>
      <c r="J16" s="151"/>
      <c r="K16" s="152"/>
      <c r="L16" s="153" t="s">
        <v>45</v>
      </c>
      <c r="M16" s="153" t="s">
        <v>45</v>
      </c>
      <c r="N16" s="154">
        <f t="shared" si="0"/>
        <v>0</v>
      </c>
      <c r="O16" s="155">
        <f t="shared" si="2"/>
        <v>0</v>
      </c>
    </row>
    <row r="17" spans="1:15" s="114" customFormat="1" ht="189" customHeight="1" x14ac:dyDescent="0.2">
      <c r="A17" s="142" t="s">
        <v>78</v>
      </c>
      <c r="B17" s="143" t="s">
        <v>90</v>
      </c>
      <c r="C17" s="144" t="s">
        <v>91</v>
      </c>
      <c r="D17" s="145" t="s">
        <v>92</v>
      </c>
      <c r="E17" s="146"/>
      <c r="F17" s="147" t="s">
        <v>110</v>
      </c>
      <c r="G17" s="148">
        <v>79.900000000000006</v>
      </c>
      <c r="H17" s="149" t="s">
        <v>45</v>
      </c>
      <c r="I17" s="150" t="s">
        <v>45</v>
      </c>
      <c r="J17" s="151"/>
      <c r="K17" s="152"/>
      <c r="L17" s="153" t="s">
        <v>45</v>
      </c>
      <c r="M17" s="153" t="s">
        <v>45</v>
      </c>
      <c r="N17" s="154">
        <f t="shared" si="0"/>
        <v>0</v>
      </c>
      <c r="O17" s="155">
        <f t="shared" si="2"/>
        <v>0</v>
      </c>
    </row>
    <row r="18" spans="1:15" s="114" customFormat="1" ht="171" customHeight="1" thickBot="1" x14ac:dyDescent="0.25">
      <c r="A18" s="142" t="s">
        <v>78</v>
      </c>
      <c r="B18" s="143" t="s">
        <v>93</v>
      </c>
      <c r="C18" s="144" t="s">
        <v>94</v>
      </c>
      <c r="D18" s="145" t="s">
        <v>95</v>
      </c>
      <c r="E18" s="146"/>
      <c r="F18" s="156" t="s">
        <v>111</v>
      </c>
      <c r="G18" s="148">
        <v>50.9</v>
      </c>
      <c r="H18" s="149" t="s">
        <v>45</v>
      </c>
      <c r="I18" s="150" t="s">
        <v>45</v>
      </c>
      <c r="J18" s="151"/>
      <c r="K18" s="152"/>
      <c r="L18" s="153" t="s">
        <v>45</v>
      </c>
      <c r="M18" s="153" t="s">
        <v>45</v>
      </c>
      <c r="N18" s="154">
        <f t="shared" si="0"/>
        <v>0</v>
      </c>
      <c r="O18" s="155">
        <f t="shared" si="2"/>
        <v>0</v>
      </c>
    </row>
    <row r="19" spans="1:15" s="114" customFormat="1" ht="171" customHeight="1" thickBot="1" x14ac:dyDescent="0.25">
      <c r="A19" s="157" t="s">
        <v>78</v>
      </c>
      <c r="B19" s="158" t="s">
        <v>96</v>
      </c>
      <c r="C19" s="159" t="s">
        <v>97</v>
      </c>
      <c r="D19" s="160" t="s">
        <v>98</v>
      </c>
      <c r="E19" s="161"/>
      <c r="F19" s="156" t="s">
        <v>112</v>
      </c>
      <c r="G19" s="162">
        <v>81.900000000000006</v>
      </c>
      <c r="H19" s="149" t="s">
        <v>45</v>
      </c>
      <c r="I19" s="150" t="s">
        <v>45</v>
      </c>
      <c r="J19" s="163"/>
      <c r="K19" s="164"/>
      <c r="L19" s="165" t="s">
        <v>45</v>
      </c>
      <c r="M19" s="165" t="s">
        <v>45</v>
      </c>
      <c r="N19" s="166">
        <f t="shared" si="0"/>
        <v>0</v>
      </c>
      <c r="O19" s="167">
        <f t="shared" si="2"/>
        <v>0</v>
      </c>
    </row>
  </sheetData>
  <mergeCells count="22">
    <mergeCell ref="J7:J8"/>
    <mergeCell ref="K7:O7"/>
    <mergeCell ref="M4:M5"/>
    <mergeCell ref="N4:N5"/>
    <mergeCell ref="O4:O5"/>
    <mergeCell ref="A5:B5"/>
    <mergeCell ref="D5:E5"/>
    <mergeCell ref="G5:I5"/>
    <mergeCell ref="A4:C4"/>
    <mergeCell ref="D4:E4"/>
    <mergeCell ref="G4:I4"/>
    <mergeCell ref="K4:K5"/>
    <mergeCell ref="L4:L5"/>
    <mergeCell ref="A7:D7"/>
    <mergeCell ref="E7:E8"/>
    <mergeCell ref="F7:F8"/>
    <mergeCell ref="G7:I7"/>
    <mergeCell ref="D2:E2"/>
    <mergeCell ref="G2:I2"/>
    <mergeCell ref="K2:O2"/>
    <mergeCell ref="D3:E3"/>
    <mergeCell ref="G3:I3"/>
  </mergeCells>
  <hyperlinks>
    <hyperlink ref="D4" r:id="rId1" xr:uid="{9B641D1A-E001-D24C-ADBF-BBEE9BF3ABE6}"/>
  </hyperlinks>
  <printOptions horizontalCentered="1"/>
  <pageMargins left="0.2" right="0.2" top="0.39370078740157483" bottom="0.39370078740157483" header="0.39370078740157483" footer="0.39370078740157483"/>
  <pageSetup paperSize="9" scale="65" fitToHeight="4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Gesamtliste</vt:lpstr>
      <vt:lpstr>Zalto Denk'Art</vt:lpstr>
      <vt:lpstr>Gesamtliste!Druckbereich</vt:lpstr>
      <vt:lpstr>'Zalto Denk''Art'!Druckbereich</vt:lpstr>
    </vt:vector>
  </TitlesOfParts>
  <Company>beBrand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Clemens Riedl</dc:creator>
  <dc:description/>
  <cp:lastModifiedBy>Judith Wippel</cp:lastModifiedBy>
  <cp:revision>3</cp:revision>
  <cp:lastPrinted>2024-05-22T10:21:46Z</cp:lastPrinted>
  <dcterms:created xsi:type="dcterms:W3CDTF">2014-09-02T10:40:28Z</dcterms:created>
  <dcterms:modified xsi:type="dcterms:W3CDTF">2024-05-22T10:39:19Z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beBrand B.V.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