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lagerverwaltung/neuzugänge/"/>
    </mc:Choice>
  </mc:AlternateContent>
  <xr:revisionPtr revIDLastSave="0" documentId="13_ncr:1_{8A69C88F-9AC6-754B-BE3B-391AD3B0C1F2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Gesamtliste!$A$14:$X$177</definedName>
    <definedName name="_xlnm.Print_Area" localSheetId="0">Gesamtliste!$A$1:$X$207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5" i="1" s="1"/>
  <c r="X15" i="1"/>
  <c r="X4" i="1" l="1"/>
  <c r="W16" i="1"/>
  <c r="W15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<sst xmlns="http://schemas.openxmlformats.org/spreadsheetml/2006/main" count="2163" uniqueCount="668">
  <si>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</si>
  <si>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</si>
  <si>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</si>
  <si>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</si>
  <si>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</si>
  <si>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</si>
  <si>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</si>
  <si>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</si>
  <si>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</si>
  <si>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</si>
  <si>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</si>
  <si>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</si>
  <si>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</si>
  <si>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</si>
  <si>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</si>
  <si>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</si>
  <si>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</si>
  <si>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</si>
  <si>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</si>
  <si>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</si>
  <si>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</si>
  <si>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</si>
  <si>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</si>
  <si>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</si>
  <si>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</si>
  <si>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</si>
  <si>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</si>
  <si>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</si>
  <si>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</si>
  <si>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</si>
  <si>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</si>
  <si>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</si>
  <si>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</si>
  <si>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</si>
  <si>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</si>
  <si>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</si>
  <si>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</si>
  <si>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</si>
  <si>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</si>
  <si>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</si>
  <si>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</si>
  <si>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</si>
  <si>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</si>
  <si>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</si>
  <si>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</si>
  <si>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</si>
  <si>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</si>
  <si>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</si>
  <si>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</si>
  <si>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</si>
  <si>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</si>
  <si>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</si>
  <si>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</si>
  <si>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</si>
  <si>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</si>
  <si>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</si>
  <si>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</si>
  <si>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</si>
  <si>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</si>
  <si>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</si>
  <si>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</si>
  <si>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</si>
  <si>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</si>
  <si>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</si>
  <si>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</si>
  <si>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</si>
  <si>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</si>
  <si>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</si>
  <si>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</si>
  <si>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</si>
  <si>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</si>
  <si>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</si>
  <si>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</si>
  <si>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</si>
  <si>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</si>
  <si>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</si>
  <si>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</si>
  <si>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</si>
  <si>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</si>
  <si>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</si>
  <si>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</si>
  <si>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</si>
  <si>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</si>
  <si>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</si>
  <si>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</si>
  <si>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</si>
  <si>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</si>
  <si>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</si>
  <si>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</si>
  <si>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</si>
  <si>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</si>
  <si>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</si>
  <si>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</si>
  <si>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</si>
  <si>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</si>
  <si>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</si>
  <si>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</si>
  <si>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</si>
  <si>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</si>
  <si>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</si>
  <si>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</si>
  <si>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</si>
  <si>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</si>
  <si>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</si>
  <si>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</si>
  <si>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</si>
  <si>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</si>
  <si>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</si>
  <si>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</si>
  <si>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</si>
  <si>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</si>
  <si>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</si>
  <si>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</si>
  <si>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</si>
  <si>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</si>
  <si>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</si>
  <si>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</si>
  <si>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</si>
  <si>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Wein</t>
  </si>
  <si>
    <t>rot</t>
  </si>
  <si>
    <t>trocken</t>
  </si>
  <si>
    <t>Australien</t>
  </si>
  <si>
    <t>Penfolds</t>
  </si>
  <si>
    <t>Grange</t>
  </si>
  <si>
    <t>Cuvee</t>
  </si>
  <si>
    <t>weiß</t>
  </si>
  <si>
    <t>Deutschland</t>
  </si>
  <si>
    <t>Pfalz</t>
  </si>
  <si>
    <t>Karsten Peter</t>
  </si>
  <si>
    <t>Chardonnay Mineral</t>
  </si>
  <si>
    <t>Chardonnay</t>
  </si>
  <si>
    <t>Chardonnay Mineral "R"</t>
  </si>
  <si>
    <t>Riesling Dürkheim 1C</t>
  </si>
  <si>
    <t>Riesling</t>
  </si>
  <si>
    <t>Riesling RDF Reserve der Familie</t>
  </si>
  <si>
    <t>Riesling Saumagen</t>
  </si>
  <si>
    <t>Spätburgunder Charme "R"</t>
  </si>
  <si>
    <t>Spätburgunder</t>
  </si>
  <si>
    <t>süß</t>
  </si>
  <si>
    <t>Rheinhessen</t>
  </si>
  <si>
    <t>Katharina Wechsler</t>
  </si>
  <si>
    <t>Riesling Kirchspiel Kabinett</t>
  </si>
  <si>
    <t>Spätburgunder Westhofener "Kalk"</t>
  </si>
  <si>
    <t>Pinot Noir</t>
  </si>
  <si>
    <t>Klaus Peter Keller</t>
  </si>
  <si>
    <t>Riesling Morstein GG</t>
  </si>
  <si>
    <t>Wittmann</t>
  </si>
  <si>
    <t>Riesling La Borne Alte Reben Versteigerung</t>
  </si>
  <si>
    <t>Riesling Westhofener aus ersten Lagen</t>
  </si>
  <si>
    <t>Spätburgunder Gundersheimer</t>
  </si>
  <si>
    <t>Frankreich</t>
  </si>
  <si>
    <t>Moulis</t>
  </si>
  <si>
    <t>Chateau Chasse Spleen</t>
  </si>
  <si>
    <t>Chasse Spleen</t>
  </si>
  <si>
    <t>Pauillac</t>
  </si>
  <si>
    <t>Chateau Batailley</t>
  </si>
  <si>
    <t>Batailley</t>
  </si>
  <si>
    <t>Chateau Clerc Milon</t>
  </si>
  <si>
    <t>Clerc Milon</t>
  </si>
  <si>
    <t>Chateau Grand Puy Lacoste</t>
  </si>
  <si>
    <t>Grand Puy Lacoste</t>
  </si>
  <si>
    <t>Chateau Lynch Bages</t>
  </si>
  <si>
    <t>Lynch Bages</t>
  </si>
  <si>
    <t>Chateau Pichon Baron</t>
  </si>
  <si>
    <t>Pichon Baron</t>
  </si>
  <si>
    <t>Pessac Leognan</t>
  </si>
  <si>
    <t>Chateau Haut Bailly</t>
  </si>
  <si>
    <t>Haut Bailly</t>
  </si>
  <si>
    <t>Chateau Smith Haut Lafitte</t>
  </si>
  <si>
    <t>Smith Haut Lafitte</t>
  </si>
  <si>
    <t>Domaine de Chevalier</t>
  </si>
  <si>
    <t>Saint Emilion</t>
  </si>
  <si>
    <t>Chateau Cheval Blanc</t>
  </si>
  <si>
    <t>Cheval Blanc</t>
  </si>
  <si>
    <t>Sauternes</t>
  </si>
  <si>
    <t xml:space="preserve">Chateau Clos Haut Peyraguey </t>
  </si>
  <si>
    <t xml:space="preserve">Clos Haut Peyraguey </t>
  </si>
  <si>
    <t>Chateau Beau-Séjour Becot</t>
  </si>
  <si>
    <t>Beau-Séjour Becot</t>
  </si>
  <si>
    <t>Chateau Haut Marbuzet</t>
  </si>
  <si>
    <t>Haut Marbuzet</t>
  </si>
  <si>
    <t>Chateau Sociando-Mallet</t>
  </si>
  <si>
    <t>Sociando-Mallet</t>
  </si>
  <si>
    <t>Burgund</t>
  </si>
  <si>
    <t>Charles Lachaux</t>
  </si>
  <si>
    <t>Bourgonge Aligote Les Champs d'Argent</t>
  </si>
  <si>
    <t>Aligote</t>
  </si>
  <si>
    <t>Gevrey-Chambertin AC En Reniard</t>
  </si>
  <si>
    <t>Etienne Sauzet</t>
  </si>
  <si>
    <t>Bourgogne Hautes Cotes de Beaune Jardin du Calvaire</t>
  </si>
  <si>
    <t>Chassagne Montrachet AC Les Encegnieres</t>
  </si>
  <si>
    <t>Puligny Montrachet 1er Cru Champ Canet</t>
  </si>
  <si>
    <t>Puligny Montrachet 1er Cru Folatieres En la Richarde</t>
  </si>
  <si>
    <t>Puligny Montrachet 1er Cru Les Combettes</t>
  </si>
  <si>
    <t>Puligny Montrachet 1er Cru Les Referets</t>
  </si>
  <si>
    <t>Puligny Montrachet 1er Cru Sous le Puits</t>
  </si>
  <si>
    <t>Puligny Montrachet 1er Cru Terroirs de Blagny</t>
  </si>
  <si>
    <t>Puligny Montrachet AC</t>
  </si>
  <si>
    <t>Olivier Bernstein</t>
  </si>
  <si>
    <t>Chambertin Clos de Beze</t>
  </si>
  <si>
    <t xml:space="preserve">Prieure Roch </t>
  </si>
  <si>
    <t>Vosne Romanee Le Clos Goillote</t>
  </si>
  <si>
    <t>Schaumwein</t>
  </si>
  <si>
    <t>Champagne</t>
  </si>
  <si>
    <t xml:space="preserve">Armand De Brignac </t>
  </si>
  <si>
    <t xml:space="preserve">Ace of Spades Limited Edition </t>
  </si>
  <si>
    <t>nV</t>
  </si>
  <si>
    <t>Bourgeois-Diaz</t>
  </si>
  <si>
    <t>BD'3C Trois Cepages Brut Nature</t>
  </si>
  <si>
    <t>NV</t>
  </si>
  <si>
    <t>BD'3CC Trois Cepages Collection Brut Nature</t>
  </si>
  <si>
    <t>BD'B Blanc de Blancs "Le Temple" Brut Nature</t>
  </si>
  <si>
    <t>BD'M Blanc de Noirs Brut Nature</t>
  </si>
  <si>
    <t>Pinot Meunier</t>
  </si>
  <si>
    <t>BD'N Blanc de Noirs Brut Nature</t>
  </si>
  <si>
    <t>Les Biens Aimees Millesime</t>
  </si>
  <si>
    <t>Les Justices Millesime</t>
  </si>
  <si>
    <t>Dom Perignon</t>
  </si>
  <si>
    <t>Dom Perignon Legacy Edition</t>
  </si>
  <si>
    <t>rosé</t>
  </si>
  <si>
    <t>Dom Perignon Rose</t>
  </si>
  <si>
    <t xml:space="preserve">Chateau Mouton Rothschild </t>
  </si>
  <si>
    <t>Mouton Rothschild</t>
  </si>
  <si>
    <t>Rhone</t>
  </si>
  <si>
    <t>Chateauneuf-du-Pape</t>
  </si>
  <si>
    <t>Chateau de Beaucastel</t>
  </si>
  <si>
    <t>Chateauneuf du Pape Blanc</t>
  </si>
  <si>
    <t>Chateauneuf du Pape Blanc VV</t>
  </si>
  <si>
    <t>Rousanne</t>
  </si>
  <si>
    <t>Chateau Rayas</t>
  </si>
  <si>
    <t>Rayas Blanc</t>
  </si>
  <si>
    <t>Hermitage</t>
  </si>
  <si>
    <t xml:space="preserve">Domaine-Jean-Louis Chave </t>
  </si>
  <si>
    <t>Hermitage Blanc</t>
  </si>
  <si>
    <t>M.Chapoutier</t>
  </si>
  <si>
    <t>Hermitage Le Pavillon</t>
  </si>
  <si>
    <t>Italien</t>
  </si>
  <si>
    <t>Kampanien</t>
  </si>
  <si>
    <t>Mazzella</t>
  </si>
  <si>
    <t>Paterico</t>
  </si>
  <si>
    <t>Aglianico</t>
  </si>
  <si>
    <t xml:space="preserve">Wein </t>
  </si>
  <si>
    <t>Piemont</t>
  </si>
  <si>
    <t xml:space="preserve">Aldo Conterno </t>
  </si>
  <si>
    <t>Barolo Granbussia Riserva</t>
  </si>
  <si>
    <t>Nebbiolo</t>
  </si>
  <si>
    <t>Giacomo Conterno</t>
  </si>
  <si>
    <t xml:space="preserve">Barolo Francia </t>
  </si>
  <si>
    <t>Barolo Monfortino Riserva</t>
  </si>
  <si>
    <t>Reva</t>
  </si>
  <si>
    <t>Barbera d'Alba</t>
  </si>
  <si>
    <t>Sandrone</t>
  </si>
  <si>
    <t>Barolo Vite Talin</t>
  </si>
  <si>
    <t>Toskana</t>
  </si>
  <si>
    <t>Castello dei Rampolla</t>
  </si>
  <si>
    <t>Sammarco</t>
  </si>
  <si>
    <t xml:space="preserve">Montevertine </t>
  </si>
  <si>
    <t>Le Pergole Torte</t>
  </si>
  <si>
    <t>Podere Grattamacco</t>
  </si>
  <si>
    <t>Grattamacco</t>
  </si>
  <si>
    <t>Poggio di Sotto</t>
  </si>
  <si>
    <t>Brunello di Montalcino Riserva</t>
  </si>
  <si>
    <t>Sangiovese</t>
  </si>
  <si>
    <t>Tenuta Tignanello</t>
  </si>
  <si>
    <t>Tignanello</t>
  </si>
  <si>
    <t xml:space="preserve">Toskana </t>
  </si>
  <si>
    <t>Bolgheri</t>
  </si>
  <si>
    <t>Tenuta San Guido</t>
  </si>
  <si>
    <t>Sassicaia</t>
  </si>
  <si>
    <t xml:space="preserve">Chianti Classico </t>
  </si>
  <si>
    <t xml:space="preserve">Fontodi </t>
  </si>
  <si>
    <t>Flaccianello</t>
  </si>
  <si>
    <t xml:space="preserve">Sangiovese </t>
  </si>
  <si>
    <t>Libanon</t>
  </si>
  <si>
    <t xml:space="preserve">Ghazir </t>
  </si>
  <si>
    <t>Bekaa Valley</t>
  </si>
  <si>
    <t>Chateau Musar</t>
  </si>
  <si>
    <t>Musar Rouge</t>
  </si>
  <si>
    <t>Österreich</t>
  </si>
  <si>
    <t>Carnuntum</t>
  </si>
  <si>
    <t>Dorli Muhr</t>
  </si>
  <si>
    <t>Blaufränkisch Spitzerberg</t>
  </si>
  <si>
    <t>Blaufränkisch</t>
  </si>
  <si>
    <t>Markowitsch</t>
  </si>
  <si>
    <t>Rosenberg</t>
  </si>
  <si>
    <t>Leithaberg</t>
  </si>
  <si>
    <t>Anita &amp; Hans Nittnaus</t>
  </si>
  <si>
    <t>Commondor</t>
  </si>
  <si>
    <t>Cuvée Reserve</t>
  </si>
  <si>
    <t>Gernot Heinrich</t>
  </si>
  <si>
    <t>Gabarinza</t>
  </si>
  <si>
    <t>Mittelburgenland</t>
  </si>
  <si>
    <t>Moric</t>
  </si>
  <si>
    <t>Blaufränkisch Burgenland</t>
  </si>
  <si>
    <t>Blaufränkisch Krcsi</t>
  </si>
  <si>
    <t>Blaufränkisch Lutzmannsburg AR</t>
  </si>
  <si>
    <t>Blaufränkisch Neckenmarkt AR</t>
  </si>
  <si>
    <t>Blaufränkisch Reserve</t>
  </si>
  <si>
    <t>Südsteiermark</t>
  </si>
  <si>
    <t>Tement</t>
  </si>
  <si>
    <t>Blanc des Blancs Brut Nature</t>
  </si>
  <si>
    <t>Gelber Muskateller Sand &amp; Schiefer</t>
  </si>
  <si>
    <t>Gelber Muskateller</t>
  </si>
  <si>
    <t>Morillon Zieregg</t>
  </si>
  <si>
    <t>Sauvignon Blanc Grassnitzberg Riff</t>
  </si>
  <si>
    <t>Sauvignon Blanc</t>
  </si>
  <si>
    <t>Sauvignon Blanc Zieregg XT</t>
  </si>
  <si>
    <t>Wachau</t>
  </si>
  <si>
    <t>Atzberg</t>
  </si>
  <si>
    <t>Grüner Veltliner Obere Steilterrassen</t>
  </si>
  <si>
    <t>Grüner Veltliner</t>
  </si>
  <si>
    <t>Grüner Veltliner Steilterrassen</t>
  </si>
  <si>
    <t>F.X. Pichler</t>
  </si>
  <si>
    <t>Grüner Veltliner Kellerberg Smaragd</t>
  </si>
  <si>
    <t>Grüner Veltliner Liebenberg Smaragd</t>
  </si>
  <si>
    <t>Grüner Veltliner M Smaragd</t>
  </si>
  <si>
    <t xml:space="preserve">Grüner Veltliner Von den Terrassen Smaragd </t>
  </si>
  <si>
    <t xml:space="preserve">Grüner Veltliner </t>
  </si>
  <si>
    <t>Riesling Kellerberg Smaragd</t>
  </si>
  <si>
    <t>Riesling Loibenberg Smaragd</t>
  </si>
  <si>
    <t>Riesling M Reserve</t>
  </si>
  <si>
    <t>Riesling Steinertal Smaragd</t>
  </si>
  <si>
    <t xml:space="preserve">Riesling Von den Terrassen Smaragd </t>
  </si>
  <si>
    <t xml:space="preserve">Riesling </t>
  </si>
  <si>
    <t>Hirtzberger</t>
  </si>
  <si>
    <t>Grauburgunder Pluris Smaragd</t>
  </si>
  <si>
    <t>Grauburgunder</t>
  </si>
  <si>
    <t>Grüner Veltliner Honivogl Smaragd</t>
  </si>
  <si>
    <t>weiss</t>
  </si>
  <si>
    <t>Grüner Veltliner Rotes Tor Federspiel</t>
  </si>
  <si>
    <t xml:space="preserve">Neuburger Selection </t>
  </si>
  <si>
    <t>Neuburger</t>
  </si>
  <si>
    <t>Riesling Singerriedel Smaragd</t>
  </si>
  <si>
    <t xml:space="preserve">Riesling Steinberg Auslese </t>
  </si>
  <si>
    <t>Weißburgunder Steinporz Smaragd</t>
  </si>
  <si>
    <t>Weissburgunder</t>
  </si>
  <si>
    <t>Knoll</t>
  </si>
  <si>
    <t>Grüner Veltliner Loibenberg Smaragd</t>
  </si>
  <si>
    <t>Grüner Veltliner Reserve</t>
  </si>
  <si>
    <t>Grüner Veltliner Vinothek Smaragd</t>
  </si>
  <si>
    <t>Riesling Schütt Smaragd</t>
  </si>
  <si>
    <t>Riesling Vinothek Smaragd</t>
  </si>
  <si>
    <t>Rudi Pichler</t>
  </si>
  <si>
    <t>Grüner Veltliner Hochrain Smaragd</t>
  </si>
  <si>
    <t>Grüner Veltliner Kollmütz Smaragd</t>
  </si>
  <si>
    <t>Riesling Achleiten Smaragd</t>
  </si>
  <si>
    <t>Portugal</t>
  </si>
  <si>
    <t>Douro</t>
  </si>
  <si>
    <t>Niepoort</t>
  </si>
  <si>
    <t>Coche Branco</t>
  </si>
  <si>
    <t>Warre's</t>
  </si>
  <si>
    <t xml:space="preserve">Vintage Port </t>
  </si>
  <si>
    <t>Spanien</t>
  </si>
  <si>
    <t>Catalonia</t>
  </si>
  <si>
    <t>Priorat</t>
  </si>
  <si>
    <t>Alvaro Palacios</t>
  </si>
  <si>
    <t>L'Ermita Velles Vinyes</t>
  </si>
  <si>
    <t>Garnacha</t>
  </si>
  <si>
    <t>Ribera del Duero</t>
  </si>
  <si>
    <t>Dominio de Pingus</t>
  </si>
  <si>
    <t>Pingus</t>
  </si>
  <si>
    <t>Tempranillo</t>
  </si>
  <si>
    <t>Rioja</t>
  </si>
  <si>
    <t>Bodegas Roda</t>
  </si>
  <si>
    <t>Roda 1 Reserva</t>
  </si>
  <si>
    <t>Roda 1 Reserva (Release 2007)</t>
  </si>
  <si>
    <t>Marques de Murietta</t>
  </si>
  <si>
    <t>Castillo Ygay Gran Reserva Especial</t>
  </si>
  <si>
    <t>USA</t>
  </si>
  <si>
    <t>Kalifornien</t>
  </si>
  <si>
    <t>Napa Valley</t>
  </si>
  <si>
    <t>Dunn</t>
  </si>
  <si>
    <t>Cabernet Sauvignon Howell Mountain</t>
  </si>
  <si>
    <t>Cabernet Sauvignon</t>
  </si>
  <si>
    <t>Cabernet Sauvignon Trailer Vineyard</t>
  </si>
  <si>
    <t>Kongsgaard</t>
  </si>
  <si>
    <t>Syrah Napa Valley</t>
  </si>
  <si>
    <t>Syrah</t>
  </si>
  <si>
    <t>Beringer</t>
  </si>
  <si>
    <t>Cabernet Sauvignon Private Reserve</t>
  </si>
  <si>
    <t>Sine Qua Non</t>
  </si>
  <si>
    <t>The Antagonist Grenache</t>
  </si>
  <si>
    <t>Grenache</t>
  </si>
  <si>
    <t>STAND: 07.10.2024</t>
  </si>
  <si>
    <t>hf</t>
  </si>
  <si>
    <t>in</t>
  </si>
  <si>
    <t>ev</t>
  </si>
  <si>
    <t/>
  </si>
  <si>
    <t>elv</t>
  </si>
  <si>
    <t>ints</t>
  </si>
  <si>
    <t>ts/in</t>
  </si>
  <si>
    <t>eb, ev</t>
  </si>
  <si>
    <t>elb,ev</t>
  </si>
  <si>
    <t>ts</t>
  </si>
  <si>
    <t>klb</t>
  </si>
  <si>
    <t>eb</t>
  </si>
  <si>
    <t>kb</t>
  </si>
  <si>
    <t>ohne</t>
  </si>
  <si>
    <t>ORANGE-C/01-B</t>
  </si>
  <si>
    <t>tr-16-37063</t>
  </si>
  <si>
    <t>RM-C/00</t>
  </si>
  <si>
    <t>tr-16-37046</t>
  </si>
  <si>
    <t>RM-A/02</t>
  </si>
  <si>
    <t>tr-16-37044</t>
  </si>
  <si>
    <t>RH-K/02</t>
  </si>
  <si>
    <t>tr-16-37047</t>
  </si>
  <si>
    <t>RM-C/01</t>
  </si>
  <si>
    <t>tr-16-37048</t>
  </si>
  <si>
    <t>RH-K/03</t>
  </si>
  <si>
    <t>tr-16-37043</t>
  </si>
  <si>
    <t>P-BOX-K/07</t>
  </si>
  <si>
    <t>tr-16-37050</t>
  </si>
  <si>
    <t>tr-16-37045</t>
  </si>
  <si>
    <t>RM-B/02</t>
  </si>
  <si>
    <t>tr-16-37025</t>
  </si>
  <si>
    <t>RH-F/00</t>
  </si>
  <si>
    <t>tr-16-37029</t>
  </si>
  <si>
    <t>ORANGE-C/02-C</t>
  </si>
  <si>
    <t>tr-16-37304</t>
  </si>
  <si>
    <t>P-BOX-H/09</t>
  </si>
  <si>
    <t>tr-16-18736</t>
  </si>
  <si>
    <t>RH-C/00</t>
  </si>
  <si>
    <t>RW-D/00</t>
  </si>
  <si>
    <t>tr-16-37243</t>
  </si>
  <si>
    <t>tr-16-37242</t>
  </si>
  <si>
    <t>ORANGE-A/00</t>
  </si>
  <si>
    <t>tr-16-37249</t>
  </si>
  <si>
    <t>tr-16-37261</t>
  </si>
  <si>
    <t>tr-16-37247</t>
  </si>
  <si>
    <t>W-BOX-A/07</t>
  </si>
  <si>
    <t>tr-16-37251</t>
  </si>
  <si>
    <t>ORANGE-A/03</t>
  </si>
  <si>
    <t>tr-16-37250</t>
  </si>
  <si>
    <t>W-BOX-F/08</t>
  </si>
  <si>
    <t>tr-16-37257</t>
  </si>
  <si>
    <t>tr-16-37254</t>
  </si>
  <si>
    <t>tr-16-37258</t>
  </si>
  <si>
    <t>W-BOX-E/05</t>
  </si>
  <si>
    <t>tr-16-37246</t>
  </si>
  <si>
    <t>tr-16-37255</t>
  </si>
  <si>
    <t>ORANGE-B/02-B</t>
  </si>
  <si>
    <t>tr-16-36279</t>
  </si>
  <si>
    <t>tr-16-37244</t>
  </si>
  <si>
    <t>W-BOX-N/07</t>
  </si>
  <si>
    <t>tr-16-37012</t>
  </si>
  <si>
    <t>tr-16-37011</t>
  </si>
  <si>
    <t>O-BOX-G/01</t>
  </si>
  <si>
    <t>tr-16-37010</t>
  </si>
  <si>
    <t>VR-BOX-J/07</t>
  </si>
  <si>
    <t>tr-16-36990</t>
  </si>
  <si>
    <t>tr-16-36991</t>
  </si>
  <si>
    <t>RH-F/01</t>
  </si>
  <si>
    <t>VR-BOX-M/06</t>
  </si>
  <si>
    <t>VR-BOX-B/07</t>
  </si>
  <si>
    <t>VR-BOX-J/05</t>
  </si>
  <si>
    <t>tr-16-37033</t>
  </si>
  <si>
    <t>tr-16-37034</t>
  </si>
  <si>
    <t>tr-16-37037</t>
  </si>
  <si>
    <t>tr-16-37039</t>
  </si>
  <si>
    <t>VR-BOX-G/05</t>
  </si>
  <si>
    <t>VR-BOX-B/03</t>
  </si>
  <si>
    <t>VR-BOX-K/07</t>
  </si>
  <si>
    <t>VR-BOX-L/06</t>
  </si>
  <si>
    <t>VR-BOX-H/08</t>
  </si>
  <si>
    <t>tr-16-37041</t>
  </si>
  <si>
    <t>tr-16-37036</t>
  </si>
  <si>
    <t>tr-16-37042</t>
  </si>
  <si>
    <t>tr-16-37038</t>
  </si>
  <si>
    <t>tr-16-37035</t>
  </si>
  <si>
    <t>ORANGE-B/02-D</t>
  </si>
  <si>
    <t>tr-16-33351</t>
  </si>
  <si>
    <t>tr-16-33983</t>
  </si>
  <si>
    <t>ORANGE-C/02</t>
  </si>
  <si>
    <t>tr-16-37273</t>
  </si>
  <si>
    <t>RH-G/00</t>
  </si>
  <si>
    <t>RH-F/02</t>
  </si>
  <si>
    <t>RH-F/03</t>
  </si>
  <si>
    <t>RH-A/01</t>
  </si>
  <si>
    <t>tr-16-37239</t>
  </si>
  <si>
    <t>tr-16-37234</t>
  </si>
  <si>
    <t>tr-16-37236</t>
  </si>
  <si>
    <t>tr-16-37233</t>
  </si>
  <si>
    <t>tr-16-37232</t>
  </si>
  <si>
    <t>RH-D/02</t>
  </si>
  <si>
    <t>tr-16-37237</t>
  </si>
  <si>
    <t>tr-16-37238</t>
  </si>
  <si>
    <t>ORANGE-B/01-A</t>
  </si>
  <si>
    <t>tr-16-37058</t>
  </si>
  <si>
    <t>tr-16-37059</t>
  </si>
  <si>
    <t>tr-16-37060</t>
  </si>
  <si>
    <t>ORANGE-C/00</t>
  </si>
  <si>
    <t>tr-16-37274</t>
  </si>
  <si>
    <t>W-BOX-I/07</t>
  </si>
  <si>
    <t>tr-16-37276</t>
  </si>
  <si>
    <t>VR-BOX-L/05</t>
  </si>
  <si>
    <t>VR-BOX-L/03</t>
  </si>
  <si>
    <t>VR-BOX-L/04</t>
  </si>
  <si>
    <t>tr-16-37081</t>
  </si>
  <si>
    <t>tr-16-37082</t>
  </si>
  <si>
    <t>tr-16-37084</t>
  </si>
  <si>
    <t>tr-16-37083</t>
  </si>
  <si>
    <t>tr-16-37079</t>
  </si>
  <si>
    <t>tr-16-37080</t>
  </si>
  <si>
    <t>ORANGE-C/03</t>
  </si>
  <si>
    <t>tr-16-37205</t>
  </si>
  <si>
    <t>tr-16-37206</t>
  </si>
  <si>
    <t>tr-16-37207</t>
  </si>
  <si>
    <t>RM-OHK</t>
  </si>
  <si>
    <t>GFR-A/02</t>
  </si>
  <si>
    <t>tr-16-37073</t>
  </si>
  <si>
    <t>tr-16-37075</t>
  </si>
  <si>
    <t>ORANGE-C/01-A</t>
  </si>
  <si>
    <t>tr-16-37292</t>
  </si>
  <si>
    <t>tr-16-37295</t>
  </si>
  <si>
    <t>tr-16-37294</t>
  </si>
  <si>
    <t>RM-B/01</t>
  </si>
  <si>
    <t>tr-16-37031</t>
  </si>
  <si>
    <t>tr-16-37297</t>
  </si>
  <si>
    <t>tr-16-37298</t>
  </si>
  <si>
    <t>tr-16-37299</t>
  </si>
  <si>
    <t>tr-16-37300</t>
  </si>
  <si>
    <t>W-BOX-F/07</t>
  </si>
  <si>
    <t>tr-16-37268</t>
  </si>
  <si>
    <t>tr-16-37293</t>
  </si>
  <si>
    <t>tr-16-37269</t>
  </si>
  <si>
    <t>W-BOX-O/05</t>
  </si>
  <si>
    <t>tr-16-32803</t>
  </si>
  <si>
    <t>GFR-C/01</t>
  </si>
  <si>
    <t>tr-16-37062</t>
  </si>
  <si>
    <t>ORANGE-B/00</t>
  </si>
  <si>
    <t>tr-16-37283</t>
  </si>
  <si>
    <t>tr-16-37284</t>
  </si>
  <si>
    <t>VR-BOX-J/06</t>
  </si>
  <si>
    <t>tr-16-37286</t>
  </si>
  <si>
    <t>tr-16-37013</t>
  </si>
  <si>
    <t>tr-16-37014</t>
  </si>
  <si>
    <t>RH-A/02</t>
  </si>
  <si>
    <t>RH-G/01</t>
  </si>
  <si>
    <t>tr-16-18552</t>
  </si>
  <si>
    <t>tr-16-18553</t>
  </si>
  <si>
    <t>O-BOX-I/02</t>
  </si>
  <si>
    <t>tr-16-37018</t>
  </si>
  <si>
    <t>W-BOX-K/05</t>
  </si>
  <si>
    <t>tr-16-37017</t>
  </si>
  <si>
    <t>tr-16-37016</t>
  </si>
  <si>
    <t>P-BOX-L/07</t>
  </si>
  <si>
    <t>tr-16-37019</t>
  </si>
  <si>
    <t>tr-16-37020</t>
  </si>
  <si>
    <t>#STG-RH</t>
  </si>
  <si>
    <t>tr-16-37213</t>
  </si>
  <si>
    <t>tr-16-37214</t>
  </si>
  <si>
    <t>RH-E/03</t>
  </si>
  <si>
    <t>tr-16-32556</t>
  </si>
  <si>
    <t>tr-16-37215</t>
  </si>
  <si>
    <t>RH-C/03</t>
  </si>
  <si>
    <t>RH-E/01</t>
  </si>
  <si>
    <t>O-BOX-D/01</t>
  </si>
  <si>
    <t>tr-16-17554</t>
  </si>
  <si>
    <t>tr-16-18492</t>
  </si>
  <si>
    <t>tr-16-16354</t>
  </si>
  <si>
    <t>GFR-B/03</t>
  </si>
  <si>
    <t>tr-16-18493</t>
  </si>
  <si>
    <t>tr-16-18494</t>
  </si>
  <si>
    <t>W-BOX-H/06</t>
  </si>
  <si>
    <t>tr-16-37316</t>
  </si>
  <si>
    <t>tr-16-37216</t>
  </si>
  <si>
    <t>RM-B/03</t>
  </si>
  <si>
    <t>tr-16-32555</t>
  </si>
  <si>
    <t>tr-16-37328</t>
  </si>
  <si>
    <t>RM-E/00</t>
  </si>
  <si>
    <t>tr-16-37329</t>
  </si>
  <si>
    <t>tr-16-37064</t>
  </si>
  <si>
    <t>RH-C/02</t>
  </si>
  <si>
    <t>tr-16-37327</t>
  </si>
  <si>
    <t>RH-I/02</t>
  </si>
  <si>
    <t>GFR-B/02</t>
  </si>
  <si>
    <t>tr-16-37324</t>
  </si>
  <si>
    <t>tr-16-37325</t>
  </si>
  <si>
    <t>tr-16-37326</t>
  </si>
  <si>
    <t>RH-B/00</t>
  </si>
  <si>
    <t>tr-16-37313</t>
  </si>
  <si>
    <t>RH-H/00</t>
  </si>
  <si>
    <t>tr-16-37310</t>
  </si>
  <si>
    <t>RH-E/02</t>
  </si>
  <si>
    <t>tr-16-15313</t>
  </si>
  <si>
    <t>tr-16-15311</t>
  </si>
  <si>
    <t>RH-A/00</t>
  </si>
  <si>
    <t>tr-16-15315</t>
  </si>
  <si>
    <t>W-BOX-F/04</t>
  </si>
  <si>
    <t>tr-16-37200</t>
  </si>
  <si>
    <t>RH-D/00</t>
  </si>
  <si>
    <t>tr-16-15321</t>
  </si>
  <si>
    <t>tr-16-15319</t>
  </si>
  <si>
    <t>RH-B/03</t>
  </si>
  <si>
    <t>O-BOX-L/01</t>
  </si>
  <si>
    <t>O-BOX-E/04</t>
  </si>
  <si>
    <t>tr-16-15323</t>
  </si>
  <si>
    <t>tr-16-14311</t>
  </si>
  <si>
    <t>tr-16-14579</t>
  </si>
  <si>
    <t>RM-D/00</t>
  </si>
  <si>
    <t>W-BOX-J/04</t>
  </si>
  <si>
    <t>tr-16-15322</t>
  </si>
  <si>
    <t>tr-16-14580</t>
  </si>
  <si>
    <t>tr-16-15318</t>
  </si>
  <si>
    <t>W-BOX-D/05</t>
  </si>
  <si>
    <t>W-BOX-E/04</t>
  </si>
  <si>
    <t>tr-16-37203</t>
  </si>
  <si>
    <t>tr-16-37202</t>
  </si>
  <si>
    <t>tr-16-37204</t>
  </si>
  <si>
    <t>tr-16-37201</t>
  </si>
  <si>
    <t>tr-16-37086</t>
  </si>
  <si>
    <t>RH-H/01</t>
  </si>
  <si>
    <t>tr-16-17171</t>
  </si>
  <si>
    <t>W-BOX-K/04</t>
  </si>
  <si>
    <t>tr-16-37291</t>
  </si>
  <si>
    <t>RH-B/02</t>
  </si>
  <si>
    <t>tr-16-37342</t>
  </si>
  <si>
    <t>W-BOX-D/03</t>
  </si>
  <si>
    <t>tr-16-37090</t>
  </si>
  <si>
    <t>P-BOX-L/03</t>
  </si>
  <si>
    <t>tr-16-17168</t>
  </si>
  <si>
    <t>tr-16-14525</t>
  </si>
  <si>
    <t>tr-16-17169</t>
  </si>
  <si>
    <t>tr-16-37091</t>
  </si>
  <si>
    <t>tr-16-37087</t>
  </si>
  <si>
    <t>O-BOX-P/05</t>
  </si>
  <si>
    <t>tr-16-22649</t>
  </si>
  <si>
    <t>RH-J/02</t>
  </si>
  <si>
    <t>tr-16-29297</t>
  </si>
  <si>
    <t>O-BOX-F/07</t>
  </si>
  <si>
    <t>P-BOX-B/08</t>
  </si>
  <si>
    <t>tr-16-22654</t>
  </si>
  <si>
    <t>tr-16-22653</t>
  </si>
  <si>
    <t>tr-16-22636</t>
  </si>
  <si>
    <t>P-BOX-J/06</t>
  </si>
  <si>
    <t>tr-16-22723</t>
  </si>
  <si>
    <t>P-BOX-C/09</t>
  </si>
  <si>
    <t>tr-16-22535</t>
  </si>
  <si>
    <t>RW-D/02</t>
  </si>
  <si>
    <t>tr-16-37210</t>
  </si>
  <si>
    <t>tr-16-37208</t>
  </si>
  <si>
    <t>tr-16-37211</t>
  </si>
  <si>
    <t>ORANGE-B/03</t>
  </si>
  <si>
    <t>tr-16-37296</t>
  </si>
  <si>
    <t>ORANG-A/01</t>
  </si>
  <si>
    <t>tr-16-37287</t>
  </si>
  <si>
    <t>ORANGE-A/01-K</t>
  </si>
  <si>
    <t>tr-16-37308</t>
  </si>
  <si>
    <t>tr-16-37307</t>
  </si>
  <si>
    <t>W-BOX-L/04</t>
  </si>
  <si>
    <t>tr-16-37278</t>
  </si>
  <si>
    <t>tr-16-37277</t>
  </si>
  <si>
    <t>tr-16-37270</t>
  </si>
  <si>
    <t>tr-16-22025</t>
  </si>
  <si>
    <t>RH-K/01</t>
  </si>
  <si>
    <t>tr-16-22028</t>
  </si>
  <si>
    <t>RW-A/01</t>
  </si>
  <si>
    <t>tr-16-29238</t>
  </si>
  <si>
    <t>tr-16-29239</t>
  </si>
  <si>
    <t>W-BOX-Q/05</t>
  </si>
  <si>
    <t>RW-B/03</t>
  </si>
  <si>
    <t>tr-16-23963</t>
  </si>
  <si>
    <t>tr-16-29241</t>
  </si>
  <si>
    <t>tr-16-37015</t>
  </si>
  <si>
    <t>ORANGE-B/02-A</t>
  </si>
  <si>
    <t>tr-16-37301</t>
  </si>
  <si>
    <t>D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</si>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</sst>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4" xfId="0" applyFont="1" applyFill="1" applyBorder="1" applyAlignment="1">
      <alignment horizontal="center" vertical="center"/>
    </xf>
    <xf numFmtId="0" fontId="38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17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8" xfId="0" quotePrefix="1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49" fontId="33" fillId="0" borderId="37" xfId="1" applyNumberFormat="1" applyFont="1" applyBorder="1" applyAlignment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178</xdr:row>
      <xdr:rowOff>43052</xdr:rowOff>
    </xdr:from>
    <xdr:to>
      <xdr:col>24</xdr:col>
      <xdr:colOff>47714</xdr:colOff>
      <xdr:row>203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5323221"/>
          <a:ext cx="19226867" cy="4880430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77"/>
  <sheetViews>
    <sheetView showGridLines="0" tabSelected="1" topLeftCell="D1" zoomScale="59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8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08"/>
      <c r="H2" s="10" t="s">
        <v>1</v>
      </c>
      <c r="I2" s="11"/>
      <c r="J2" s="168"/>
      <c r="K2" s="169"/>
      <c r="L2" s="169"/>
      <c r="M2" s="169"/>
      <c r="N2" s="169"/>
      <c r="O2" s="169"/>
      <c r="V2" s="173" t="s">
        <v>2</v>
      </c>
      <c r="W2" s="174"/>
      <c r="X2" s="174"/>
    </row>
    <row r="3" spans="1:1024" ht="37" customHeight="1" thickBot="1" x14ac:dyDescent="0.25">
      <c r="G3" s="108"/>
      <c r="H3" s="12" t="s">
        <v>3</v>
      </c>
      <c r="I3" s="13"/>
      <c r="J3" s="175"/>
      <c r="K3" s="175"/>
      <c r="L3" s="175"/>
      <c r="M3" s="175"/>
      <c r="N3" s="175"/>
      <c r="O3" s="175"/>
      <c r="V3" s="86" t="s">
        <v>4</v>
      </c>
      <c r="W3" s="93" t="s">
        <v>99</v>
      </c>
      <c r="X3" s="94" t="s">
        <v>100</v>
      </c>
    </row>
    <row r="4" spans="1:1024" ht="28" customHeight="1" x14ac:dyDescent="0.2">
      <c r="D4" s="237">
        <v>45566</v>
      </c>
      <c r="E4" s="238"/>
      <c r="F4" s="238"/>
      <c r="G4" s="239"/>
      <c r="H4" s="14" t="s">
        <v>7</v>
      </c>
      <c r="I4" s="13"/>
      <c r="J4" s="175"/>
      <c r="K4" s="175"/>
      <c r="L4" s="175"/>
      <c r="M4" s="175"/>
      <c r="N4" s="175"/>
      <c r="O4" s="175"/>
      <c r="T4" s="87" t="s">
        <v>48</v>
      </c>
      <c r="U4" s="88"/>
      <c r="V4" s="96">
        <f>SUMIF(R15:R642,"D",V15:V642)</f>
        <v>0</v>
      </c>
      <c r="W4" s="97">
        <f>SUMIF(R15:R642,"D",W15:W642)</f>
        <v>0</v>
      </c>
      <c r="X4" s="98">
        <f>SUMIF(R15:R642,"D",X15:X642)</f>
        <v>0</v>
      </c>
    </row>
    <row r="5" spans="1:1024" ht="32" customHeight="1" thickBot="1" x14ac:dyDescent="0.25">
      <c r="D5" s="166" t="s">
        <v>383</v>
      </c>
      <c r="E5" s="166"/>
      <c r="F5" s="166"/>
      <c r="G5" s="167"/>
      <c r="H5" s="15" t="s">
        <v>8</v>
      </c>
      <c r="I5" s="16"/>
      <c r="J5" s="176"/>
      <c r="K5" s="176"/>
      <c r="L5" s="176"/>
      <c r="M5" s="176"/>
      <c r="N5" s="176"/>
      <c r="O5" s="176"/>
      <c r="T5" s="89" t="s">
        <v>46</v>
      </c>
      <c r="U5" s="90"/>
      <c r="V5" s="99">
        <f>SUMIF(R15:R642,"U",V15:V642)</f>
        <v>0</v>
      </c>
      <c r="W5" s="100">
        <f>SUMIF(R15:R642,"U",W15:W642)</f>
        <v>0</v>
      </c>
      <c r="X5" s="101">
        <f>SUMIF(R15:R642,"U",X15:X642)</f>
        <v>0</v>
      </c>
    </row>
    <row r="6" spans="1:1024" ht="32" customHeight="1" thickBot="1" x14ac:dyDescent="0.25">
      <c r="D6" s="165" t="s">
        <v>0</v>
      </c>
      <c r="E6" s="165"/>
      <c r="F6" s="165"/>
      <c r="G6" s="165"/>
      <c r="H6" s="181"/>
      <c r="I6" s="181"/>
      <c r="J6" s="181"/>
      <c r="K6" s="181"/>
      <c r="L6" s="181"/>
      <c r="M6" s="181"/>
      <c r="N6" s="181"/>
      <c r="O6" s="181"/>
      <c r="T6" s="91" t="s">
        <v>47</v>
      </c>
      <c r="U6" s="92"/>
      <c r="V6" s="102">
        <f>V4+V5</f>
        <v>0</v>
      </c>
      <c r="W6" s="103">
        <f>W4+W5</f>
        <v>0</v>
      </c>
      <c r="X6" s="104">
        <f>X4+X5</f>
        <v>0</v>
      </c>
    </row>
    <row r="7" spans="1:1024" ht="14" customHeight="1" x14ac:dyDescent="0.2">
      <c r="D7" s="165"/>
      <c r="E7" s="165"/>
      <c r="F7" s="165"/>
      <c r="G7" s="165"/>
      <c r="H7" s="18"/>
      <c r="J7" s="19"/>
      <c r="U7" s="20"/>
    </row>
    <row r="8" spans="1:1024" ht="20" hidden="1" customHeight="1" outlineLevel="1" x14ac:dyDescent="0.2">
      <c r="D8" s="165"/>
      <c r="E8" s="165"/>
      <c r="F8" s="165"/>
      <c r="G8" s="165"/>
      <c r="H8" s="21" t="s">
        <v>9</v>
      </c>
      <c r="I8" s="22"/>
      <c r="J8" s="177"/>
      <c r="K8" s="177"/>
      <c r="L8" s="178"/>
      <c r="M8" s="178"/>
      <c r="N8" s="179"/>
      <c r="O8" s="179"/>
      <c r="U8" s="20"/>
      <c r="V8" s="180" t="s">
        <v>10</v>
      </c>
      <c r="W8" s="180"/>
      <c r="X8" s="23"/>
    </row>
    <row r="9" spans="1:1024" ht="20" hidden="1" customHeight="1" outlineLevel="1" x14ac:dyDescent="0.2">
      <c r="D9" s="165"/>
      <c r="E9" s="165"/>
      <c r="F9" s="165"/>
      <c r="G9" s="165"/>
      <c r="H9" s="24" t="s">
        <v>11</v>
      </c>
      <c r="I9" s="25"/>
      <c r="J9" s="170"/>
      <c r="K9" s="170"/>
      <c r="L9" s="171"/>
      <c r="M9" s="171"/>
      <c r="N9" s="172"/>
      <c r="O9" s="172"/>
      <c r="U9" s="20"/>
      <c r="V9" s="182" t="s">
        <v>12</v>
      </c>
      <c r="W9" s="182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70"/>
      <c r="K10" s="170"/>
      <c r="L10" s="171"/>
      <c r="M10" s="171"/>
      <c r="N10" s="172"/>
      <c r="O10" s="172"/>
      <c r="U10" s="20"/>
      <c r="V10" s="182" t="s">
        <v>14</v>
      </c>
      <c r="W10" s="182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83"/>
      <c r="K11" s="183"/>
      <c r="L11" s="184"/>
      <c r="M11" s="184"/>
      <c r="N11" s="185"/>
      <c r="O11" s="185"/>
      <c r="U11" s="20"/>
      <c r="V11" s="186" t="s">
        <v>16</v>
      </c>
      <c r="W11" s="186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88" t="s">
        <v>20</v>
      </c>
      <c r="B13" s="188"/>
      <c r="C13" s="188"/>
      <c r="D13" s="188" t="s">
        <v>21</v>
      </c>
      <c r="E13" s="188"/>
      <c r="F13" s="188"/>
      <c r="G13" s="189" t="s">
        <v>22</v>
      </c>
      <c r="H13" s="189"/>
      <c r="I13" s="189"/>
      <c r="J13" s="189"/>
      <c r="K13" s="189"/>
      <c r="L13" s="189"/>
      <c r="M13" s="190" t="s">
        <v>116</v>
      </c>
      <c r="N13" s="190"/>
      <c r="O13" s="191"/>
      <c r="P13" s="192" t="s">
        <v>23</v>
      </c>
      <c r="Q13" s="192"/>
      <c r="R13" s="192"/>
      <c r="S13" s="192"/>
      <c r="T13" s="193"/>
      <c r="U13" s="109" t="s">
        <v>24</v>
      </c>
      <c r="V13" s="187" t="s">
        <v>25</v>
      </c>
      <c r="W13" s="187"/>
      <c r="X13" s="187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05" t="s">
        <v>113</v>
      </c>
      <c r="N14" s="106" t="s">
        <v>114</v>
      </c>
      <c r="O14" s="107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118</v>
      </c>
      <c r="B15" s="65" t="s">
        <v>119</v>
      </c>
      <c r="C15" s="66" t="s">
        <v>120</v>
      </c>
      <c r="D15" s="67" t="s">
        <v>121</v>
      </c>
      <c r="E15" s="68"/>
      <c r="F15" s="69"/>
      <c r="G15" s="70" t="s">
        <v>122</v>
      </c>
      <c r="H15" s="71" t="s">
        <v>123</v>
      </c>
      <c r="I15" s="68" t="s">
        <v>124</v>
      </c>
      <c r="J15" s="72">
        <v>2003</v>
      </c>
      <c r="K15" s="73">
        <v>0.75</v>
      </c>
      <c r="L15" s="74">
        <v>1</v>
      </c>
      <c r="M15" s="240" t="s">
        <v>384</v>
      </c>
      <c r="N15" s="241"/>
      <c r="O15" s="242"/>
      <c r="P15" s="243" t="s">
        <v>398</v>
      </c>
      <c r="Q15" s="244" t="s">
        <v>399</v>
      </c>
      <c r="R15" s="75" t="s">
        <v>666</v>
      </c>
      <c r="S15" s="76">
        <f>IF(R15="U",T15/1.2,T15)</f>
        <v>420</v>
      </c>
      <c r="T15" s="77">
        <v>420</v>
      </c>
      <c r="U15" s="78"/>
      <c r="V15" s="79"/>
      <c r="W15" s="80">
        <f>V15*S15</f>
        <v>0</v>
      </c>
      <c r="X15" s="81">
        <f>V15*T15</f>
        <v>0</v>
      </c>
      <c r="Y15" s="59"/>
      <c r="Z15" s="82"/>
      <c r="AA15" s="83"/>
      <c r="AB15" s="84"/>
      <c r="AC15" s="85"/>
    </row>
    <row r="16" spans="1:1024" ht="15.75" customHeight="1" x14ac:dyDescent="0.2">
      <c r="A16" s="64" t="s">
        <v>118</v>
      </c>
      <c r="B16" s="65" t="s">
        <v>125</v>
      </c>
      <c r="C16" s="66" t="s">
        <v>120</v>
      </c>
      <c r="D16" s="67" t="s">
        <v>126</v>
      </c>
      <c r="E16" s="68" t="s">
        <v>127</v>
      </c>
      <c r="F16" s="69"/>
      <c r="G16" s="70" t="s">
        <v>128</v>
      </c>
      <c r="H16" s="71" t="s">
        <v>129</v>
      </c>
      <c r="I16" s="68" t="s">
        <v>130</v>
      </c>
      <c r="J16" s="72">
        <v>2022</v>
      </c>
      <c r="K16" s="73">
        <v>0.75</v>
      </c>
      <c r="L16" s="74">
        <v>24</v>
      </c>
      <c r="M16" s="240" t="s">
        <v>384</v>
      </c>
      <c r="N16" s="241"/>
      <c r="O16" s="242"/>
      <c r="P16" s="243" t="s">
        <v>400</v>
      </c>
      <c r="Q16" s="244" t="s">
        <v>401</v>
      </c>
      <c r="R16" s="75" t="s">
        <v>667</v>
      </c>
      <c r="S16" s="76">
        <f>IF(R16="U",T16/1.2,T16)</f>
        <v>17.5</v>
      </c>
      <c r="T16" s="77">
        <v>21</v>
      </c>
      <c r="U16" s="78"/>
      <c r="V16" s="79"/>
      <c r="W16" s="80">
        <f>V16*S16</f>
        <v>0</v>
      </c>
      <c r="X16" s="81">
        <f>V16*T16</f>
        <v>0</v>
      </c>
      <c r="Y16" s="59"/>
      <c r="Z16" s="82"/>
      <c r="AA16" s="83"/>
      <c r="AB16" s="84"/>
      <c r="AC16" s="85"/>
    </row>
    <row r="17" spans="1:29" ht="15.75" customHeight="1" x14ac:dyDescent="0.2">
      <c r="A17" s="64" t="s">
        <v>118</v>
      </c>
      <c r="B17" s="65" t="s">
        <v>125</v>
      </c>
      <c r="C17" s="66" t="s">
        <v>120</v>
      </c>
      <c r="D17" s="67" t="s">
        <v>126</v>
      </c>
      <c r="E17" s="68" t="s">
        <v>127</v>
      </c>
      <c r="F17" s="69"/>
      <c r="G17" s="70" t="s">
        <v>128</v>
      </c>
      <c r="H17" s="71" t="s">
        <v>131</v>
      </c>
      <c r="I17" s="68" t="s">
        <v>130</v>
      </c>
      <c r="J17" s="72">
        <v>2022</v>
      </c>
      <c r="K17" s="73">
        <v>0.75</v>
      </c>
      <c r="L17" s="74">
        <v>24</v>
      </c>
      <c r="M17" s="240" t="s">
        <v>384</v>
      </c>
      <c r="N17" s="241"/>
      <c r="O17" s="242"/>
      <c r="P17" s="243" t="s">
        <v>402</v>
      </c>
      <c r="Q17" s="244" t="s">
        <v>403</v>
      </c>
      <c r="R17" s="75" t="s">
        <v>667</v>
      </c>
      <c r="S17" s="76">
        <f>IF(R17="U",T17/1.2,T17)</f>
        <v>25</v>
      </c>
      <c r="T17" s="77">
        <v>30</v>
      </c>
      <c r="U17" s="78"/>
      <c r="V17" s="79"/>
      <c r="W17" s="80">
        <f>V17*S17</f>
        <v>0</v>
      </c>
      <c r="X17" s="81">
        <f>V17*T17</f>
        <v>0</v>
      </c>
      <c r="Y17" s="59"/>
      <c r="Z17" s="82"/>
      <c r="AA17" s="83"/>
      <c r="AB17" s="84"/>
      <c r="AC17" s="85"/>
    </row>
    <row r="18" spans="1:29" ht="15.75" customHeight="1" x14ac:dyDescent="0.2">
      <c r="A18" s="64" t="s">
        <v>118</v>
      </c>
      <c r="B18" s="65" t="s">
        <v>125</v>
      </c>
      <c r="C18" s="66" t="s">
        <v>120</v>
      </c>
      <c r="D18" s="67" t="s">
        <v>126</v>
      </c>
      <c r="E18" s="68" t="s">
        <v>127</v>
      </c>
      <c r="F18" s="69"/>
      <c r="G18" s="70" t="s">
        <v>128</v>
      </c>
      <c r="H18" s="71" t="s">
        <v>132</v>
      </c>
      <c r="I18" s="68" t="s">
        <v>133</v>
      </c>
      <c r="J18" s="72">
        <v>2023</v>
      </c>
      <c r="K18" s="73">
        <v>0.75</v>
      </c>
      <c r="L18" s="74">
        <v>24</v>
      </c>
      <c r="M18" s="240" t="s">
        <v>384</v>
      </c>
      <c r="N18" s="241"/>
      <c r="O18" s="242"/>
      <c r="P18" s="243" t="s">
        <v>404</v>
      </c>
      <c r="Q18" s="244" t="s">
        <v>405</v>
      </c>
      <c r="R18" s="75" t="s">
        <v>667</v>
      </c>
      <c r="S18" s="76">
        <f>IF(R18="U",T18/1.2,T18)</f>
        <v>14.583333333333334</v>
      </c>
      <c r="T18" s="77">
        <v>17.5</v>
      </c>
      <c r="U18" s="78"/>
      <c r="V18" s="79"/>
      <c r="W18" s="80">
        <f>V18*S18</f>
        <v>0</v>
      </c>
      <c r="X18" s="81">
        <f>V18*T18</f>
        <v>0</v>
      </c>
      <c r="Y18" s="59"/>
      <c r="Z18" s="82"/>
      <c r="AA18" s="83"/>
      <c r="AB18" s="84"/>
      <c r="AC18" s="85"/>
    </row>
    <row r="19" spans="1:29" ht="15.75" customHeight="1" x14ac:dyDescent="0.2">
      <c r="A19" s="64" t="s">
        <v>118</v>
      </c>
      <c r="B19" s="65" t="s">
        <v>125</v>
      </c>
      <c r="C19" s="66" t="s">
        <v>120</v>
      </c>
      <c r="D19" s="67" t="s">
        <v>126</v>
      </c>
      <c r="E19" s="68" t="s">
        <v>127</v>
      </c>
      <c r="F19" s="69"/>
      <c r="G19" s="70" t="s">
        <v>128</v>
      </c>
      <c r="H19" s="71" t="s">
        <v>134</v>
      </c>
      <c r="I19" s="68" t="s">
        <v>133</v>
      </c>
      <c r="J19" s="72">
        <v>2023</v>
      </c>
      <c r="K19" s="73">
        <v>0.75</v>
      </c>
      <c r="L19" s="74">
        <v>24</v>
      </c>
      <c r="M19" s="240" t="s">
        <v>384</v>
      </c>
      <c r="N19" s="241"/>
      <c r="O19" s="242"/>
      <c r="P19" s="243" t="s">
        <v>406</v>
      </c>
      <c r="Q19" s="244" t="s">
        <v>407</v>
      </c>
      <c r="R19" s="95" t="s">
        <v>667</v>
      </c>
      <c r="S19" s="76">
        <f>IF(R19="U",T19/1.2,T19)</f>
        <v>58.333333333333336</v>
      </c>
      <c r="T19" s="77">
        <v>70</v>
      </c>
      <c r="U19" s="78"/>
      <c r="V19" s="79"/>
      <c r="W19" s="80">
        <f>V19*S19</f>
        <v>0</v>
      </c>
      <c r="X19" s="81">
        <f>V19*T19</f>
        <v>0</v>
      </c>
      <c r="Y19" s="59"/>
      <c r="Z19" s="82"/>
      <c r="AA19" s="83"/>
      <c r="AB19" s="84"/>
      <c r="AC19" s="85"/>
    </row>
    <row r="20" spans="1:29" ht="15.75" customHeight="1" x14ac:dyDescent="0.2">
      <c r="A20" s="64" t="s">
        <v>118</v>
      </c>
      <c r="B20" s="65" t="s">
        <v>125</v>
      </c>
      <c r="C20" s="66" t="s">
        <v>120</v>
      </c>
      <c r="D20" s="67" t="s">
        <v>126</v>
      </c>
      <c r="E20" s="68" t="s">
        <v>127</v>
      </c>
      <c r="F20" s="69"/>
      <c r="G20" s="70" t="s">
        <v>128</v>
      </c>
      <c r="H20" s="71" t="s">
        <v>135</v>
      </c>
      <c r="I20" s="68" t="s">
        <v>133</v>
      </c>
      <c r="J20" s="72">
        <v>2023</v>
      </c>
      <c r="K20" s="73">
        <v>0.75</v>
      </c>
      <c r="L20" s="74">
        <v>24</v>
      </c>
      <c r="M20" s="240" t="s">
        <v>384</v>
      </c>
      <c r="N20" s="241"/>
      <c r="O20" s="242"/>
      <c r="P20" s="243" t="s">
        <v>408</v>
      </c>
      <c r="Q20" s="244" t="s">
        <v>409</v>
      </c>
      <c r="R20" s="95" t="s">
        <v>667</v>
      </c>
      <c r="S20" s="76">
        <f>IF(R20="U",T20/1.2,T20)</f>
        <v>34.166666666666671</v>
      </c>
      <c r="T20" s="77">
        <v>41</v>
      </c>
      <c r="U20" s="78"/>
      <c r="V20" s="79"/>
      <c r="W20" s="80">
        <f>V20*S20</f>
        <v>0</v>
      </c>
      <c r="X20" s="81">
        <f>V20*T20</f>
        <v>0</v>
      </c>
      <c r="Y20" s="59"/>
      <c r="Z20" s="82"/>
      <c r="AA20" s="83"/>
      <c r="AB20" s="84"/>
      <c r="AC20" s="85"/>
    </row>
    <row r="21" spans="1:29" ht="15.75" customHeight="1" x14ac:dyDescent="0.2">
      <c r="A21" s="64" t="s">
        <v>118</v>
      </c>
      <c r="B21" s="65" t="s">
        <v>119</v>
      </c>
      <c r="C21" s="66" t="s">
        <v>120</v>
      </c>
      <c r="D21" s="67" t="s">
        <v>126</v>
      </c>
      <c r="E21" s="68" t="s">
        <v>127</v>
      </c>
      <c r="F21" s="69"/>
      <c r="G21" s="70" t="s">
        <v>128</v>
      </c>
      <c r="H21" s="71" t="s">
        <v>136</v>
      </c>
      <c r="I21" s="68" t="s">
        <v>137</v>
      </c>
      <c r="J21" s="72">
        <v>2021</v>
      </c>
      <c r="K21" s="73">
        <v>0.75</v>
      </c>
      <c r="L21" s="74">
        <v>3</v>
      </c>
      <c r="M21" s="240" t="s">
        <v>384</v>
      </c>
      <c r="N21" s="241"/>
      <c r="O21" s="242"/>
      <c r="P21" s="243" t="s">
        <v>410</v>
      </c>
      <c r="Q21" s="244" t="s">
        <v>411</v>
      </c>
      <c r="R21" s="95" t="s">
        <v>667</v>
      </c>
      <c r="S21" s="76">
        <f>IF(R21="U",T21/1.2,T21)</f>
        <v>29.166666666666668</v>
      </c>
      <c r="T21" s="77">
        <v>35</v>
      </c>
      <c r="U21" s="78"/>
      <c r="V21" s="79"/>
      <c r="W21" s="80">
        <f>V21*S21</f>
        <v>0</v>
      </c>
      <c r="X21" s="81">
        <f>V21*T21</f>
        <v>0</v>
      </c>
      <c r="Y21" s="59"/>
      <c r="Z21" s="82"/>
      <c r="AA21" s="83"/>
      <c r="AB21" s="84"/>
      <c r="AC21" s="85"/>
    </row>
    <row r="22" spans="1:29" ht="15.75" customHeight="1" x14ac:dyDescent="0.2">
      <c r="A22" s="64" t="s">
        <v>118</v>
      </c>
      <c r="B22" s="65" t="s">
        <v>119</v>
      </c>
      <c r="C22" s="66" t="s">
        <v>120</v>
      </c>
      <c r="D22" s="67" t="s">
        <v>126</v>
      </c>
      <c r="E22" s="68" t="s">
        <v>127</v>
      </c>
      <c r="F22" s="69"/>
      <c r="G22" s="70" t="s">
        <v>128</v>
      </c>
      <c r="H22" s="71" t="s">
        <v>136</v>
      </c>
      <c r="I22" s="68" t="s">
        <v>137</v>
      </c>
      <c r="J22" s="72">
        <v>2022</v>
      </c>
      <c r="K22" s="73">
        <v>0.75</v>
      </c>
      <c r="L22" s="74">
        <v>24</v>
      </c>
      <c r="M22" s="240" t="s">
        <v>384</v>
      </c>
      <c r="N22" s="241"/>
      <c r="O22" s="242"/>
      <c r="P22" s="243" t="s">
        <v>408</v>
      </c>
      <c r="Q22" s="244" t="s">
        <v>412</v>
      </c>
      <c r="R22" s="95" t="s">
        <v>667</v>
      </c>
      <c r="S22" s="76">
        <f>IF(R22="U",T22/1.2,T22)</f>
        <v>29.166666666666668</v>
      </c>
      <c r="T22" s="77">
        <v>35</v>
      </c>
      <c r="U22" s="78"/>
      <c r="V22" s="79"/>
      <c r="W22" s="80">
        <f>V22*S22</f>
        <v>0</v>
      </c>
      <c r="X22" s="81">
        <f>V22*T22</f>
        <v>0</v>
      </c>
      <c r="Y22" s="59"/>
      <c r="Z22" s="82"/>
      <c r="AA22" s="83"/>
      <c r="AB22" s="84"/>
      <c r="AC22" s="85"/>
    </row>
    <row r="23" spans="1:29" ht="15.75" customHeight="1" x14ac:dyDescent="0.2">
      <c r="A23" s="64" t="s">
        <v>118</v>
      </c>
      <c r="B23" s="65" t="s">
        <v>125</v>
      </c>
      <c r="C23" s="66" t="s">
        <v>138</v>
      </c>
      <c r="D23" s="67" t="s">
        <v>126</v>
      </c>
      <c r="E23" s="68" t="s">
        <v>139</v>
      </c>
      <c r="F23" s="69"/>
      <c r="G23" s="70" t="s">
        <v>140</v>
      </c>
      <c r="H23" s="71" t="s">
        <v>141</v>
      </c>
      <c r="I23" s="68" t="s">
        <v>133</v>
      </c>
      <c r="J23" s="72">
        <v>2023</v>
      </c>
      <c r="K23" s="73">
        <v>0.75</v>
      </c>
      <c r="L23" s="74">
        <v>24</v>
      </c>
      <c r="M23" s="240" t="s">
        <v>384</v>
      </c>
      <c r="N23" s="241"/>
      <c r="O23" s="242"/>
      <c r="P23" s="243" t="s">
        <v>413</v>
      </c>
      <c r="Q23" s="244" t="s">
        <v>414</v>
      </c>
      <c r="R23" s="95" t="s">
        <v>667</v>
      </c>
      <c r="S23" s="76">
        <f>IF(R23="U",T23/1.2,T23)</f>
        <v>16.666666666666668</v>
      </c>
      <c r="T23" s="77">
        <v>20</v>
      </c>
      <c r="U23" s="78"/>
      <c r="V23" s="79"/>
      <c r="W23" s="80">
        <f>V23*S23</f>
        <v>0</v>
      </c>
      <c r="X23" s="81">
        <f>V23*T23</f>
        <v>0</v>
      </c>
      <c r="Y23" s="59"/>
      <c r="Z23" s="82"/>
      <c r="AA23" s="83"/>
      <c r="AB23" s="84"/>
      <c r="AC23" s="85"/>
    </row>
    <row r="24" spans="1:29" ht="15.75" customHeight="1" x14ac:dyDescent="0.2">
      <c r="A24" s="64" t="s">
        <v>118</v>
      </c>
      <c r="B24" s="65" t="s">
        <v>119</v>
      </c>
      <c r="C24" s="66" t="s">
        <v>120</v>
      </c>
      <c r="D24" s="67" t="s">
        <v>126</v>
      </c>
      <c r="E24" s="68" t="s">
        <v>139</v>
      </c>
      <c r="F24" s="69"/>
      <c r="G24" s="70" t="s">
        <v>140</v>
      </c>
      <c r="H24" s="71" t="s">
        <v>142</v>
      </c>
      <c r="I24" s="68" t="s">
        <v>143</v>
      </c>
      <c r="J24" s="72">
        <v>2022</v>
      </c>
      <c r="K24" s="73">
        <v>0.75</v>
      </c>
      <c r="L24" s="74">
        <v>24</v>
      </c>
      <c r="M24" s="240" t="s">
        <v>384</v>
      </c>
      <c r="N24" s="241"/>
      <c r="O24" s="242"/>
      <c r="P24" s="243" t="s">
        <v>415</v>
      </c>
      <c r="Q24" s="244" t="s">
        <v>416</v>
      </c>
      <c r="R24" s="95" t="s">
        <v>667</v>
      </c>
      <c r="S24" s="76">
        <f>IF(R24="U",T24/1.2,T24)</f>
        <v>23.333333333333336</v>
      </c>
      <c r="T24" s="77">
        <v>28</v>
      </c>
      <c r="U24" s="78"/>
      <c r="V24" s="79"/>
      <c r="W24" s="80">
        <f>V24*S24</f>
        <v>0</v>
      </c>
      <c r="X24" s="81">
        <f>V24*T24</f>
        <v>0</v>
      </c>
      <c r="Y24" s="59"/>
      <c r="Z24" s="82"/>
      <c r="AA24" s="83"/>
      <c r="AB24" s="84"/>
      <c r="AC24" s="85"/>
    </row>
    <row r="25" spans="1:29" ht="15.75" customHeight="1" x14ac:dyDescent="0.2">
      <c r="A25" s="64" t="s">
        <v>118</v>
      </c>
      <c r="B25" s="65" t="s">
        <v>125</v>
      </c>
      <c r="C25" s="66" t="s">
        <v>120</v>
      </c>
      <c r="D25" s="67" t="s">
        <v>126</v>
      </c>
      <c r="E25" s="68" t="s">
        <v>139</v>
      </c>
      <c r="F25" s="69"/>
      <c r="G25" s="70" t="s">
        <v>144</v>
      </c>
      <c r="H25" s="71" t="s">
        <v>145</v>
      </c>
      <c r="I25" s="68" t="s">
        <v>133</v>
      </c>
      <c r="J25" s="72">
        <v>2017</v>
      </c>
      <c r="K25" s="73">
        <v>0.75</v>
      </c>
      <c r="L25" s="74">
        <v>1</v>
      </c>
      <c r="M25" s="240" t="s">
        <v>384</v>
      </c>
      <c r="N25" s="241"/>
      <c r="O25" s="242"/>
      <c r="P25" s="243" t="s">
        <v>417</v>
      </c>
      <c r="Q25" s="244" t="s">
        <v>418</v>
      </c>
      <c r="R25" s="95" t="s">
        <v>666</v>
      </c>
      <c r="S25" s="76">
        <f>IF(R25="U",T25/1.2,T25)</f>
        <v>420</v>
      </c>
      <c r="T25" s="77">
        <v>420</v>
      </c>
      <c r="U25" s="78"/>
      <c r="V25" s="79"/>
      <c r="W25" s="80">
        <f>V25*S25</f>
        <v>0</v>
      </c>
      <c r="X25" s="81">
        <f>V25*T25</f>
        <v>0</v>
      </c>
      <c r="Y25" s="59"/>
      <c r="Z25" s="82"/>
      <c r="AA25" s="83"/>
      <c r="AB25" s="84"/>
      <c r="AC25" s="85"/>
    </row>
    <row r="26" spans="1:29" ht="15.75" customHeight="1" x14ac:dyDescent="0.2">
      <c r="A26" s="64" t="s">
        <v>118</v>
      </c>
      <c r="B26" s="65" t="s">
        <v>125</v>
      </c>
      <c r="C26" s="66" t="s">
        <v>120</v>
      </c>
      <c r="D26" s="67" t="s">
        <v>126</v>
      </c>
      <c r="E26" s="68" t="s">
        <v>139</v>
      </c>
      <c r="F26" s="69"/>
      <c r="G26" s="70" t="s">
        <v>146</v>
      </c>
      <c r="H26" s="71" t="s">
        <v>147</v>
      </c>
      <c r="I26" s="68" t="s">
        <v>133</v>
      </c>
      <c r="J26" s="72">
        <v>2016</v>
      </c>
      <c r="K26" s="73">
        <v>0.75</v>
      </c>
      <c r="L26" s="74">
        <v>1</v>
      </c>
      <c r="M26" s="240" t="s">
        <v>384</v>
      </c>
      <c r="N26" s="241"/>
      <c r="O26" s="242"/>
      <c r="P26" s="243" t="s">
        <v>419</v>
      </c>
      <c r="Q26" s="244" t="s">
        <v>420</v>
      </c>
      <c r="R26" s="95" t="s">
        <v>666</v>
      </c>
      <c r="S26" s="76">
        <f>IF(R26="U",T26/1.2,T26)</f>
        <v>390</v>
      </c>
      <c r="T26" s="77">
        <v>390</v>
      </c>
      <c r="U26" s="78"/>
      <c r="V26" s="79"/>
      <c r="W26" s="80">
        <f>V26*S26</f>
        <v>0</v>
      </c>
      <c r="X26" s="81">
        <f>V26*T26</f>
        <v>0</v>
      </c>
      <c r="Y26" s="59"/>
      <c r="Z26" s="82"/>
      <c r="AA26" s="83"/>
      <c r="AB26" s="84"/>
      <c r="AC26" s="85"/>
    </row>
    <row r="27" spans="1:29" ht="15.75" customHeight="1" x14ac:dyDescent="0.2">
      <c r="A27" s="64" t="s">
        <v>118</v>
      </c>
      <c r="B27" s="65" t="s">
        <v>125</v>
      </c>
      <c r="C27" s="66" t="s">
        <v>120</v>
      </c>
      <c r="D27" s="67" t="s">
        <v>126</v>
      </c>
      <c r="E27" s="68" t="s">
        <v>139</v>
      </c>
      <c r="F27" s="69"/>
      <c r="G27" s="70" t="s">
        <v>146</v>
      </c>
      <c r="H27" s="71" t="s">
        <v>148</v>
      </c>
      <c r="I27" s="68" t="s">
        <v>133</v>
      </c>
      <c r="J27" s="72">
        <v>2023</v>
      </c>
      <c r="K27" s="73">
        <v>0.75</v>
      </c>
      <c r="L27" s="74">
        <v>24</v>
      </c>
      <c r="M27" s="240" t="s">
        <v>384</v>
      </c>
      <c r="N27" s="241"/>
      <c r="O27" s="242"/>
      <c r="P27" s="243" t="s">
        <v>421</v>
      </c>
      <c r="Q27" s="244" t="s">
        <v>423</v>
      </c>
      <c r="R27" s="95" t="s">
        <v>667</v>
      </c>
      <c r="S27" s="76">
        <f>IF(R27="U",T27/1.2,T27)</f>
        <v>29.166666666666668</v>
      </c>
      <c r="T27" s="77">
        <v>35</v>
      </c>
      <c r="U27" s="78"/>
      <c r="V27" s="79"/>
      <c r="W27" s="80">
        <f>V27*S27</f>
        <v>0</v>
      </c>
      <c r="X27" s="81">
        <f>V27*T27</f>
        <v>0</v>
      </c>
      <c r="Y27" s="59"/>
      <c r="Z27" s="82"/>
      <c r="AA27" s="83"/>
      <c r="AB27" s="84"/>
      <c r="AC27" s="85"/>
    </row>
    <row r="28" spans="1:29" ht="15.75" customHeight="1" x14ac:dyDescent="0.2">
      <c r="A28" s="64" t="s">
        <v>118</v>
      </c>
      <c r="B28" s="65" t="s">
        <v>119</v>
      </c>
      <c r="C28" s="66" t="s">
        <v>120</v>
      </c>
      <c r="D28" s="67" t="s">
        <v>126</v>
      </c>
      <c r="E28" s="68" t="s">
        <v>139</v>
      </c>
      <c r="F28" s="69"/>
      <c r="G28" s="70" t="s">
        <v>146</v>
      </c>
      <c r="H28" s="71" t="s">
        <v>149</v>
      </c>
      <c r="I28" s="68" t="s">
        <v>143</v>
      </c>
      <c r="J28" s="72">
        <v>2022</v>
      </c>
      <c r="K28" s="73">
        <v>0.75</v>
      </c>
      <c r="L28" s="74">
        <v>24</v>
      </c>
      <c r="M28" s="240" t="s">
        <v>384</v>
      </c>
      <c r="N28" s="241"/>
      <c r="O28" s="242"/>
      <c r="P28" s="243" t="s">
        <v>422</v>
      </c>
      <c r="Q28" s="244" t="s">
        <v>424</v>
      </c>
      <c r="R28" s="95" t="s">
        <v>667</v>
      </c>
      <c r="S28" s="76">
        <f>IF(R28="U",T28/1.2,T28)</f>
        <v>41.666666666666671</v>
      </c>
      <c r="T28" s="77">
        <v>50</v>
      </c>
      <c r="U28" s="78"/>
      <c r="V28" s="79"/>
      <c r="W28" s="80">
        <f>V28*S28</f>
        <v>0</v>
      </c>
      <c r="X28" s="81">
        <f>V28*T28</f>
        <v>0</v>
      </c>
      <c r="Y28" s="59"/>
      <c r="Z28" s="82"/>
      <c r="AA28" s="83"/>
      <c r="AB28" s="84"/>
      <c r="AC28" s="85"/>
    </row>
    <row r="29" spans="1:29" ht="15.75" customHeight="1" x14ac:dyDescent="0.2">
      <c r="A29" s="64" t="s">
        <v>118</v>
      </c>
      <c r="B29" s="65" t="s">
        <v>119</v>
      </c>
      <c r="C29" s="66" t="s">
        <v>120</v>
      </c>
      <c r="D29" s="67" t="s">
        <v>150</v>
      </c>
      <c r="E29" s="68" t="s">
        <v>43</v>
      </c>
      <c r="F29" s="69" t="s">
        <v>151</v>
      </c>
      <c r="G29" s="70" t="s">
        <v>152</v>
      </c>
      <c r="H29" s="71" t="s">
        <v>153</v>
      </c>
      <c r="I29" s="68" t="s">
        <v>124</v>
      </c>
      <c r="J29" s="72">
        <v>2000</v>
      </c>
      <c r="K29" s="73">
        <v>0.75</v>
      </c>
      <c r="L29" s="74">
        <v>12</v>
      </c>
      <c r="M29" s="240" t="s">
        <v>385</v>
      </c>
      <c r="N29" s="241"/>
      <c r="O29" s="242"/>
      <c r="P29" s="243" t="s">
        <v>425</v>
      </c>
      <c r="Q29" s="244" t="s">
        <v>426</v>
      </c>
      <c r="R29" s="95" t="s">
        <v>666</v>
      </c>
      <c r="S29" s="76">
        <f>IF(R29="U",T29/1.2,T29)</f>
        <v>60</v>
      </c>
      <c r="T29" s="77">
        <v>60</v>
      </c>
      <c r="U29" s="78"/>
      <c r="V29" s="79"/>
      <c r="W29" s="80">
        <f>V29*S29</f>
        <v>0</v>
      </c>
      <c r="X29" s="81">
        <f>V29*T29</f>
        <v>0</v>
      </c>
      <c r="Y29" s="59"/>
      <c r="Z29" s="82"/>
      <c r="AA29" s="83"/>
      <c r="AB29" s="84"/>
      <c r="AC29" s="85"/>
    </row>
    <row r="30" spans="1:29" ht="15.75" customHeight="1" x14ac:dyDescent="0.2">
      <c r="A30" s="64" t="s">
        <v>118</v>
      </c>
      <c r="B30" s="65" t="s">
        <v>119</v>
      </c>
      <c r="C30" s="66" t="s">
        <v>120</v>
      </c>
      <c r="D30" s="67" t="s">
        <v>150</v>
      </c>
      <c r="E30" s="68" t="s">
        <v>43</v>
      </c>
      <c r="F30" s="69" t="s">
        <v>154</v>
      </c>
      <c r="G30" s="70" t="s">
        <v>155</v>
      </c>
      <c r="H30" s="71" t="s">
        <v>156</v>
      </c>
      <c r="I30" s="68" t="s">
        <v>124</v>
      </c>
      <c r="J30" s="72">
        <v>2009</v>
      </c>
      <c r="K30" s="73">
        <v>0.75</v>
      </c>
      <c r="L30" s="74">
        <v>12</v>
      </c>
      <c r="M30" s="240" t="s">
        <v>385</v>
      </c>
      <c r="N30" s="241"/>
      <c r="O30" s="242"/>
      <c r="P30" s="243" t="s">
        <v>425</v>
      </c>
      <c r="Q30" s="244" t="s">
        <v>427</v>
      </c>
      <c r="R30" s="95" t="s">
        <v>666</v>
      </c>
      <c r="S30" s="76">
        <f>IF(R30="U",T30/1.2,T30)</f>
        <v>80</v>
      </c>
      <c r="T30" s="77">
        <v>80</v>
      </c>
      <c r="U30" s="78"/>
      <c r="V30" s="79"/>
      <c r="W30" s="80">
        <f>V30*S30</f>
        <v>0</v>
      </c>
      <c r="X30" s="81">
        <f>V30*T30</f>
        <v>0</v>
      </c>
      <c r="Y30" s="59"/>
      <c r="Z30" s="82"/>
      <c r="AA30" s="83"/>
      <c r="AB30" s="84"/>
      <c r="AC30" s="85"/>
    </row>
    <row r="31" spans="1:29" ht="15.75" customHeight="1" x14ac:dyDescent="0.2">
      <c r="A31" s="64" t="s">
        <v>118</v>
      </c>
      <c r="B31" s="65" t="s">
        <v>119</v>
      </c>
      <c r="C31" s="66" t="s">
        <v>120</v>
      </c>
      <c r="D31" s="67" t="s">
        <v>150</v>
      </c>
      <c r="E31" s="68" t="s">
        <v>43</v>
      </c>
      <c r="F31" s="69" t="s">
        <v>154</v>
      </c>
      <c r="G31" s="70" t="s">
        <v>157</v>
      </c>
      <c r="H31" s="71" t="s">
        <v>158</v>
      </c>
      <c r="I31" s="68" t="s">
        <v>124</v>
      </c>
      <c r="J31" s="72">
        <v>1998</v>
      </c>
      <c r="K31" s="73">
        <v>0.75</v>
      </c>
      <c r="L31" s="74">
        <v>12</v>
      </c>
      <c r="M31" s="240" t="s">
        <v>385</v>
      </c>
      <c r="N31" s="241"/>
      <c r="O31" s="242" t="s">
        <v>386</v>
      </c>
      <c r="P31" s="243" t="s">
        <v>425</v>
      </c>
      <c r="Q31" s="244" t="s">
        <v>428</v>
      </c>
      <c r="R31" s="95" t="s">
        <v>666</v>
      </c>
      <c r="S31" s="76">
        <f>IF(R31="U",T31/1.2,T31)</f>
        <v>85</v>
      </c>
      <c r="T31" s="77">
        <v>85</v>
      </c>
      <c r="U31" s="78"/>
      <c r="V31" s="79"/>
      <c r="W31" s="80">
        <f>V31*S31</f>
        <v>0</v>
      </c>
      <c r="X31" s="81">
        <f>V31*T31</f>
        <v>0</v>
      </c>
      <c r="Y31" s="59"/>
      <c r="Z31" s="82"/>
      <c r="AA31" s="83"/>
      <c r="AB31" s="84"/>
      <c r="AC31" s="85"/>
    </row>
    <row r="32" spans="1:29" ht="15.75" customHeight="1" x14ac:dyDescent="0.2">
      <c r="A32" s="64" t="s">
        <v>118</v>
      </c>
      <c r="B32" s="65" t="s">
        <v>119</v>
      </c>
      <c r="C32" s="66" t="s">
        <v>120</v>
      </c>
      <c r="D32" s="67" t="s">
        <v>150</v>
      </c>
      <c r="E32" s="68" t="s">
        <v>43</v>
      </c>
      <c r="F32" s="69" t="s">
        <v>154</v>
      </c>
      <c r="G32" s="70" t="s">
        <v>159</v>
      </c>
      <c r="H32" s="71" t="s">
        <v>160</v>
      </c>
      <c r="I32" s="68" t="s">
        <v>124</v>
      </c>
      <c r="J32" s="72">
        <v>2000</v>
      </c>
      <c r="K32" s="73">
        <v>0.75</v>
      </c>
      <c r="L32" s="74">
        <v>9</v>
      </c>
      <c r="M32" s="240" t="s">
        <v>385</v>
      </c>
      <c r="N32" s="241" t="s">
        <v>387</v>
      </c>
      <c r="O32" s="242" t="s">
        <v>387</v>
      </c>
      <c r="P32" s="243" t="s">
        <v>429</v>
      </c>
      <c r="Q32" s="244" t="s">
        <v>430</v>
      </c>
      <c r="R32" s="75" t="s">
        <v>666</v>
      </c>
      <c r="S32" s="76">
        <f>IF(R32="U",T32/1.2,T32)</f>
        <v>160</v>
      </c>
      <c r="T32" s="77">
        <v>160</v>
      </c>
      <c r="U32" s="78"/>
      <c r="V32" s="79"/>
      <c r="W32" s="80">
        <f>V32*S32</f>
        <v>0</v>
      </c>
      <c r="X32" s="81">
        <f>V32*T32</f>
        <v>0</v>
      </c>
      <c r="Y32" s="59"/>
      <c r="Z32" s="82"/>
      <c r="AA32" s="83"/>
      <c r="AB32" s="84"/>
      <c r="AC32" s="85"/>
    </row>
    <row r="33" spans="1:29" ht="15.75" customHeight="1" x14ac:dyDescent="0.2">
      <c r="A33" s="64" t="s">
        <v>118</v>
      </c>
      <c r="B33" s="65" t="s">
        <v>119</v>
      </c>
      <c r="C33" s="66" t="s">
        <v>120</v>
      </c>
      <c r="D33" s="67" t="s">
        <v>150</v>
      </c>
      <c r="E33" s="68" t="s">
        <v>43</v>
      </c>
      <c r="F33" s="69" t="s">
        <v>154</v>
      </c>
      <c r="G33" s="70" t="s">
        <v>159</v>
      </c>
      <c r="H33" s="71" t="s">
        <v>160</v>
      </c>
      <c r="I33" s="68" t="s">
        <v>124</v>
      </c>
      <c r="J33" s="72">
        <v>2000</v>
      </c>
      <c r="K33" s="73">
        <v>1.5</v>
      </c>
      <c r="L33" s="74">
        <v>2</v>
      </c>
      <c r="M33" s="240" t="s">
        <v>385</v>
      </c>
      <c r="N33" s="241"/>
      <c r="O33" s="242"/>
      <c r="P33" s="243" t="s">
        <v>431</v>
      </c>
      <c r="Q33" s="244" t="s">
        <v>432</v>
      </c>
      <c r="R33" s="95" t="s">
        <v>666</v>
      </c>
      <c r="S33" s="76">
        <f>IF(R33="U",T33/1.2,T33)</f>
        <v>320</v>
      </c>
      <c r="T33" s="77">
        <v>320</v>
      </c>
      <c r="U33" s="78"/>
      <c r="V33" s="79"/>
      <c r="W33" s="80">
        <f>V33*S33</f>
        <v>0</v>
      </c>
      <c r="X33" s="81">
        <f>V33*T33</f>
        <v>0</v>
      </c>
      <c r="Y33" s="59"/>
      <c r="Z33" s="82"/>
      <c r="AA33" s="83"/>
      <c r="AB33" s="84"/>
      <c r="AC33" s="85"/>
    </row>
    <row r="34" spans="1:29" ht="15.75" customHeight="1" x14ac:dyDescent="0.2">
      <c r="A34" s="64" t="s">
        <v>118</v>
      </c>
      <c r="B34" s="65" t="s">
        <v>119</v>
      </c>
      <c r="C34" s="66" t="s">
        <v>120</v>
      </c>
      <c r="D34" s="67" t="s">
        <v>150</v>
      </c>
      <c r="E34" s="68" t="s">
        <v>43</v>
      </c>
      <c r="F34" s="69" t="s">
        <v>154</v>
      </c>
      <c r="G34" s="70" t="s">
        <v>161</v>
      </c>
      <c r="H34" s="71" t="s">
        <v>162</v>
      </c>
      <c r="I34" s="68" t="s">
        <v>124</v>
      </c>
      <c r="J34" s="72">
        <v>2003</v>
      </c>
      <c r="K34" s="73">
        <v>0.75</v>
      </c>
      <c r="L34" s="74">
        <v>6</v>
      </c>
      <c r="M34" s="240" t="s">
        <v>385</v>
      </c>
      <c r="N34" s="241"/>
      <c r="O34" s="242"/>
      <c r="P34" s="243" t="s">
        <v>433</v>
      </c>
      <c r="Q34" s="244" t="s">
        <v>434</v>
      </c>
      <c r="R34" s="95" t="s">
        <v>666</v>
      </c>
      <c r="S34" s="76">
        <f>IF(R34="U",T34/1.2,T34)</f>
        <v>170</v>
      </c>
      <c r="T34" s="77">
        <v>170</v>
      </c>
      <c r="U34" s="78"/>
      <c r="V34" s="79"/>
      <c r="W34" s="80">
        <f>V34*S34</f>
        <v>0</v>
      </c>
      <c r="X34" s="81">
        <f>V34*T34</f>
        <v>0</v>
      </c>
      <c r="Y34" s="59"/>
      <c r="Z34" s="82"/>
      <c r="AA34" s="83"/>
      <c r="AB34" s="84"/>
      <c r="AC34" s="85"/>
    </row>
    <row r="35" spans="1:29" ht="15.75" customHeight="1" x14ac:dyDescent="0.2">
      <c r="A35" s="64" t="s">
        <v>118</v>
      </c>
      <c r="B35" s="65" t="s">
        <v>119</v>
      </c>
      <c r="C35" s="66" t="s">
        <v>120</v>
      </c>
      <c r="D35" s="67" t="s">
        <v>150</v>
      </c>
      <c r="E35" s="68" t="s">
        <v>43</v>
      </c>
      <c r="F35" s="69" t="s">
        <v>154</v>
      </c>
      <c r="G35" s="70" t="s">
        <v>163</v>
      </c>
      <c r="H35" s="71" t="s">
        <v>164</v>
      </c>
      <c r="I35" s="68" t="s">
        <v>124</v>
      </c>
      <c r="J35" s="72">
        <v>2000</v>
      </c>
      <c r="K35" s="73">
        <v>0.75</v>
      </c>
      <c r="L35" s="74">
        <v>12</v>
      </c>
      <c r="M35" s="240" t="s">
        <v>385</v>
      </c>
      <c r="N35" s="241"/>
      <c r="O35" s="242"/>
      <c r="P35" s="243" t="s">
        <v>425</v>
      </c>
      <c r="Q35" s="244" t="s">
        <v>435</v>
      </c>
      <c r="R35" s="95" t="s">
        <v>666</v>
      </c>
      <c r="S35" s="76">
        <f>IF(R35="U",T35/1.2,T35)</f>
        <v>270</v>
      </c>
      <c r="T35" s="77">
        <v>270</v>
      </c>
      <c r="U35" s="78"/>
      <c r="V35" s="79"/>
      <c r="W35" s="80">
        <f>V35*S35</f>
        <v>0</v>
      </c>
      <c r="X35" s="81">
        <f>V35*T35</f>
        <v>0</v>
      </c>
      <c r="Y35" s="59"/>
      <c r="Z35" s="82"/>
      <c r="AA35" s="83"/>
      <c r="AB35" s="84"/>
      <c r="AC35" s="85"/>
    </row>
    <row r="36" spans="1:29" ht="15.75" customHeight="1" x14ac:dyDescent="0.2">
      <c r="A36" s="64" t="s">
        <v>118</v>
      </c>
      <c r="B36" s="65" t="s">
        <v>119</v>
      </c>
      <c r="C36" s="66" t="s">
        <v>120</v>
      </c>
      <c r="D36" s="67" t="s">
        <v>150</v>
      </c>
      <c r="E36" s="68" t="s">
        <v>43</v>
      </c>
      <c r="F36" s="69" t="s">
        <v>165</v>
      </c>
      <c r="G36" s="70" t="s">
        <v>166</v>
      </c>
      <c r="H36" s="71" t="s">
        <v>167</v>
      </c>
      <c r="I36" s="68" t="s">
        <v>124</v>
      </c>
      <c r="J36" s="72">
        <v>2005</v>
      </c>
      <c r="K36" s="73">
        <v>0.75</v>
      </c>
      <c r="L36" s="74">
        <v>6</v>
      </c>
      <c r="M36" s="240" t="s">
        <v>385</v>
      </c>
      <c r="N36" s="241"/>
      <c r="O36" s="242"/>
      <c r="P36" s="243" t="s">
        <v>431</v>
      </c>
      <c r="Q36" s="244" t="s">
        <v>436</v>
      </c>
      <c r="R36" s="95" t="s">
        <v>666</v>
      </c>
      <c r="S36" s="76">
        <f>IF(R36="U",T36/1.2,T36)</f>
        <v>140</v>
      </c>
      <c r="T36" s="77">
        <v>140</v>
      </c>
      <c r="U36" s="78"/>
      <c r="V36" s="79"/>
      <c r="W36" s="80">
        <f>V36*S36</f>
        <v>0</v>
      </c>
      <c r="X36" s="81">
        <f>V36*T36</f>
        <v>0</v>
      </c>
      <c r="Y36" s="59"/>
      <c r="Z36" s="82"/>
      <c r="AA36" s="83"/>
      <c r="AB36" s="84"/>
      <c r="AC36" s="85"/>
    </row>
    <row r="37" spans="1:29" ht="15.75" customHeight="1" x14ac:dyDescent="0.2">
      <c r="A37" s="64" t="s">
        <v>118</v>
      </c>
      <c r="B37" s="65" t="s">
        <v>119</v>
      </c>
      <c r="C37" s="66" t="s">
        <v>120</v>
      </c>
      <c r="D37" s="67" t="s">
        <v>150</v>
      </c>
      <c r="E37" s="68" t="s">
        <v>43</v>
      </c>
      <c r="F37" s="69" t="s">
        <v>165</v>
      </c>
      <c r="G37" s="70" t="s">
        <v>168</v>
      </c>
      <c r="H37" s="71" t="s">
        <v>169</v>
      </c>
      <c r="I37" s="68" t="s">
        <v>124</v>
      </c>
      <c r="J37" s="72">
        <v>1975</v>
      </c>
      <c r="K37" s="73">
        <v>0.75</v>
      </c>
      <c r="L37" s="74">
        <v>1</v>
      </c>
      <c r="M37" s="240">
        <v>-3.5</v>
      </c>
      <c r="N37" s="241"/>
      <c r="O37" s="242" t="s">
        <v>388</v>
      </c>
      <c r="P37" s="243" t="s">
        <v>437</v>
      </c>
      <c r="Q37" s="244" t="s">
        <v>438</v>
      </c>
      <c r="R37" s="75" t="s">
        <v>666</v>
      </c>
      <c r="S37" s="76">
        <f>IF(R37="U",T37/1.2,T37)</f>
        <v>80</v>
      </c>
      <c r="T37" s="77">
        <v>80</v>
      </c>
      <c r="U37" s="78"/>
      <c r="V37" s="79"/>
      <c r="W37" s="80">
        <f>V37*S37</f>
        <v>0</v>
      </c>
      <c r="X37" s="81">
        <f>V37*T37</f>
        <v>0</v>
      </c>
      <c r="Y37" s="59"/>
      <c r="Z37" s="82"/>
      <c r="AA37" s="83"/>
      <c r="AB37" s="84"/>
      <c r="AC37" s="85"/>
    </row>
    <row r="38" spans="1:29" ht="15.75" customHeight="1" x14ac:dyDescent="0.2">
      <c r="A38" s="64" t="s">
        <v>118</v>
      </c>
      <c r="B38" s="65" t="s">
        <v>119</v>
      </c>
      <c r="C38" s="66" t="s">
        <v>120</v>
      </c>
      <c r="D38" s="67" t="s">
        <v>150</v>
      </c>
      <c r="E38" s="68" t="s">
        <v>43</v>
      </c>
      <c r="F38" s="69" t="s">
        <v>165</v>
      </c>
      <c r="G38" s="70" t="s">
        <v>170</v>
      </c>
      <c r="H38" s="71" t="s">
        <v>170</v>
      </c>
      <c r="I38" s="68" t="s">
        <v>124</v>
      </c>
      <c r="J38" s="72">
        <v>2000</v>
      </c>
      <c r="K38" s="73">
        <v>0.75</v>
      </c>
      <c r="L38" s="74">
        <v>12</v>
      </c>
      <c r="M38" s="240" t="s">
        <v>385</v>
      </c>
      <c r="N38" s="241"/>
      <c r="O38" s="242"/>
      <c r="P38" s="243" t="s">
        <v>425</v>
      </c>
      <c r="Q38" s="244" t="s">
        <v>439</v>
      </c>
      <c r="R38" s="95" t="s">
        <v>666</v>
      </c>
      <c r="S38" s="76">
        <f>IF(R38="U",T38/1.2,T38)</f>
        <v>150</v>
      </c>
      <c r="T38" s="77">
        <v>150</v>
      </c>
      <c r="U38" s="78"/>
      <c r="V38" s="79"/>
      <c r="W38" s="80">
        <f>V38*S38</f>
        <v>0</v>
      </c>
      <c r="X38" s="81">
        <f>V38*T38</f>
        <v>0</v>
      </c>
      <c r="Y38" s="59"/>
      <c r="Z38" s="82"/>
      <c r="AA38" s="83"/>
      <c r="AB38" s="84"/>
      <c r="AC38" s="85"/>
    </row>
    <row r="39" spans="1:29" ht="15.75" customHeight="1" x14ac:dyDescent="0.2">
      <c r="A39" s="64" t="s">
        <v>118</v>
      </c>
      <c r="B39" s="65" t="s">
        <v>119</v>
      </c>
      <c r="C39" s="66" t="s">
        <v>120</v>
      </c>
      <c r="D39" s="67" t="s">
        <v>150</v>
      </c>
      <c r="E39" s="68" t="s">
        <v>43</v>
      </c>
      <c r="F39" s="69" t="s">
        <v>171</v>
      </c>
      <c r="G39" s="70" t="s">
        <v>172</v>
      </c>
      <c r="H39" s="71" t="s">
        <v>173</v>
      </c>
      <c r="I39" s="68" t="s">
        <v>124</v>
      </c>
      <c r="J39" s="72">
        <v>1994</v>
      </c>
      <c r="K39" s="73">
        <v>0.75</v>
      </c>
      <c r="L39" s="74">
        <v>1</v>
      </c>
      <c r="M39" s="240" t="s">
        <v>385</v>
      </c>
      <c r="N39" s="241"/>
      <c r="O39" s="242"/>
      <c r="P39" s="243" t="s">
        <v>440</v>
      </c>
      <c r="Q39" s="244" t="s">
        <v>441</v>
      </c>
      <c r="R39" s="95" t="s">
        <v>666</v>
      </c>
      <c r="S39" s="76">
        <f>IF(R39="U",T39/1.2,T39)</f>
        <v>390</v>
      </c>
      <c r="T39" s="77">
        <v>390</v>
      </c>
      <c r="U39" s="78"/>
      <c r="V39" s="79"/>
      <c r="W39" s="80">
        <f>V39*S39</f>
        <v>0</v>
      </c>
      <c r="X39" s="81">
        <f>V39*T39</f>
        <v>0</v>
      </c>
      <c r="Y39" s="59"/>
      <c r="Z39" s="82"/>
      <c r="AA39" s="83"/>
      <c r="AB39" s="84"/>
      <c r="AC39" s="85"/>
    </row>
    <row r="40" spans="1:29" ht="15.75" customHeight="1" x14ac:dyDescent="0.2">
      <c r="A40" s="64" t="s">
        <v>118</v>
      </c>
      <c r="B40" s="65" t="s">
        <v>125</v>
      </c>
      <c r="C40" s="66" t="s">
        <v>120</v>
      </c>
      <c r="D40" s="67" t="s">
        <v>150</v>
      </c>
      <c r="E40" s="68" t="s">
        <v>43</v>
      </c>
      <c r="F40" s="69" t="s">
        <v>174</v>
      </c>
      <c r="G40" s="70" t="s">
        <v>175</v>
      </c>
      <c r="H40" s="71" t="s">
        <v>176</v>
      </c>
      <c r="I40" s="68" t="s">
        <v>124</v>
      </c>
      <c r="J40" s="72">
        <v>1974</v>
      </c>
      <c r="K40" s="73">
        <v>0.75</v>
      </c>
      <c r="L40" s="74">
        <v>1</v>
      </c>
      <c r="M40" s="240" t="s">
        <v>389</v>
      </c>
      <c r="N40" s="241"/>
      <c r="O40" s="242" t="s">
        <v>388</v>
      </c>
      <c r="P40" s="243" t="s">
        <v>437</v>
      </c>
      <c r="Q40" s="244" t="s">
        <v>442</v>
      </c>
      <c r="R40" s="95" t="s">
        <v>666</v>
      </c>
      <c r="S40" s="76">
        <f>IF(R40="U",T40/1.2,T40)</f>
        <v>90</v>
      </c>
      <c r="T40" s="77">
        <v>90</v>
      </c>
      <c r="U40" s="78"/>
      <c r="V40" s="79"/>
      <c r="W40" s="80">
        <f>V40*S40</f>
        <v>0</v>
      </c>
      <c r="X40" s="81">
        <f>V40*T40</f>
        <v>0</v>
      </c>
      <c r="Y40" s="59"/>
      <c r="Z40" s="82"/>
      <c r="AA40" s="83"/>
      <c r="AB40" s="84"/>
      <c r="AC40" s="85"/>
    </row>
    <row r="41" spans="1:29" ht="15.75" customHeight="1" x14ac:dyDescent="0.2">
      <c r="A41" s="64" t="s">
        <v>118</v>
      </c>
      <c r="B41" s="65" t="s">
        <v>119</v>
      </c>
      <c r="C41" s="66" t="s">
        <v>120</v>
      </c>
      <c r="D41" s="67" t="s">
        <v>150</v>
      </c>
      <c r="E41" s="68" t="s">
        <v>43</v>
      </c>
      <c r="F41" s="69"/>
      <c r="G41" s="70" t="s">
        <v>177</v>
      </c>
      <c r="H41" s="71" t="s">
        <v>178</v>
      </c>
      <c r="I41" s="68" t="s">
        <v>124</v>
      </c>
      <c r="J41" s="72">
        <v>2000</v>
      </c>
      <c r="K41" s="73">
        <v>0.75</v>
      </c>
      <c r="L41" s="74">
        <v>1</v>
      </c>
      <c r="M41" s="240" t="s">
        <v>385</v>
      </c>
      <c r="N41" s="241"/>
      <c r="O41" s="242"/>
      <c r="P41" s="243" t="s">
        <v>443</v>
      </c>
      <c r="Q41" s="244" t="s">
        <v>444</v>
      </c>
      <c r="R41" s="95" t="s">
        <v>666</v>
      </c>
      <c r="S41" s="76">
        <f>IF(R41="U",T41/1.2,T41)</f>
        <v>120</v>
      </c>
      <c r="T41" s="77">
        <v>120</v>
      </c>
      <c r="U41" s="78"/>
      <c r="V41" s="79"/>
      <c r="W41" s="80">
        <f>V41*S41</f>
        <v>0</v>
      </c>
      <c r="X41" s="81">
        <f>V41*T41</f>
        <v>0</v>
      </c>
      <c r="Y41" s="59"/>
      <c r="Z41" s="82"/>
      <c r="AA41" s="83"/>
      <c r="AB41" s="84"/>
      <c r="AC41" s="85"/>
    </row>
    <row r="42" spans="1:29" ht="15.75" customHeight="1" x14ac:dyDescent="0.2">
      <c r="A42" s="64" t="s">
        <v>118</v>
      </c>
      <c r="B42" s="65" t="s">
        <v>119</v>
      </c>
      <c r="C42" s="66" t="s">
        <v>120</v>
      </c>
      <c r="D42" s="67" t="s">
        <v>150</v>
      </c>
      <c r="E42" s="68" t="s">
        <v>43</v>
      </c>
      <c r="F42" s="69"/>
      <c r="G42" s="70" t="s">
        <v>179</v>
      </c>
      <c r="H42" s="71" t="s">
        <v>180</v>
      </c>
      <c r="I42" s="68" t="s">
        <v>124</v>
      </c>
      <c r="J42" s="72">
        <v>1990</v>
      </c>
      <c r="K42" s="73">
        <v>0.75</v>
      </c>
      <c r="L42" s="74">
        <v>1</v>
      </c>
      <c r="M42" s="240" t="s">
        <v>385</v>
      </c>
      <c r="N42" s="241"/>
      <c r="O42" s="242"/>
      <c r="P42" s="243" t="s">
        <v>443</v>
      </c>
      <c r="Q42" s="244" t="s">
        <v>445</v>
      </c>
      <c r="R42" s="95" t="s">
        <v>666</v>
      </c>
      <c r="S42" s="76">
        <f>IF(R42="U",T42/1.2,T42)</f>
        <v>75</v>
      </c>
      <c r="T42" s="77">
        <v>75</v>
      </c>
      <c r="U42" s="78"/>
      <c r="V42" s="79"/>
      <c r="W42" s="80">
        <f>V42*S42</f>
        <v>0</v>
      </c>
      <c r="X42" s="81">
        <f>V42*T42</f>
        <v>0</v>
      </c>
      <c r="Y42" s="59"/>
      <c r="Z42" s="82"/>
      <c r="AA42" s="83"/>
      <c r="AB42" s="84"/>
      <c r="AC42" s="85"/>
    </row>
    <row r="43" spans="1:29" ht="15.75" customHeight="1" x14ac:dyDescent="0.2">
      <c r="A43" s="64" t="s">
        <v>118</v>
      </c>
      <c r="B43" s="65" t="s">
        <v>119</v>
      </c>
      <c r="C43" s="66" t="s">
        <v>120</v>
      </c>
      <c r="D43" s="67" t="s">
        <v>150</v>
      </c>
      <c r="E43" s="68" t="s">
        <v>43</v>
      </c>
      <c r="F43" s="69"/>
      <c r="G43" s="70" t="s">
        <v>181</v>
      </c>
      <c r="H43" s="71" t="s">
        <v>182</v>
      </c>
      <c r="I43" s="68" t="s">
        <v>124</v>
      </c>
      <c r="J43" s="72">
        <v>1985</v>
      </c>
      <c r="K43" s="73">
        <v>3</v>
      </c>
      <c r="L43" s="74">
        <v>1</v>
      </c>
      <c r="M43" s="240" t="s">
        <v>390</v>
      </c>
      <c r="N43" s="241"/>
      <c r="O43" s="242"/>
      <c r="P43" s="243" t="s">
        <v>446</v>
      </c>
      <c r="Q43" s="244" t="s">
        <v>447</v>
      </c>
      <c r="R43" s="95" t="s">
        <v>666</v>
      </c>
      <c r="S43" s="76">
        <f>IF(R43="U",T43/1.2,T43)</f>
        <v>350</v>
      </c>
      <c r="T43" s="77">
        <v>350</v>
      </c>
      <c r="U43" s="78"/>
      <c r="V43" s="79"/>
      <c r="W43" s="80">
        <f>V43*S43</f>
        <v>0</v>
      </c>
      <c r="X43" s="81">
        <f>V43*T43</f>
        <v>0</v>
      </c>
      <c r="Y43" s="59"/>
      <c r="Z43" s="82"/>
      <c r="AA43" s="83"/>
      <c r="AB43" s="84"/>
      <c r="AC43" s="85"/>
    </row>
    <row r="44" spans="1:29" ht="15.75" customHeight="1" x14ac:dyDescent="0.2">
      <c r="A44" s="64" t="s">
        <v>118</v>
      </c>
      <c r="B44" s="65" t="s">
        <v>125</v>
      </c>
      <c r="C44" s="66" t="s">
        <v>120</v>
      </c>
      <c r="D44" s="67" t="s">
        <v>150</v>
      </c>
      <c r="E44" s="68" t="s">
        <v>183</v>
      </c>
      <c r="F44" s="69"/>
      <c r="G44" s="70" t="s">
        <v>184</v>
      </c>
      <c r="H44" s="71" t="s">
        <v>185</v>
      </c>
      <c r="I44" s="68" t="s">
        <v>186</v>
      </c>
      <c r="J44" s="72">
        <v>2019</v>
      </c>
      <c r="K44" s="73">
        <v>0.75</v>
      </c>
      <c r="L44" s="74">
        <v>1</v>
      </c>
      <c r="M44" s="240" t="s">
        <v>384</v>
      </c>
      <c r="N44" s="241"/>
      <c r="O44" s="242"/>
      <c r="P44" s="243" t="s">
        <v>448</v>
      </c>
      <c r="Q44" s="244" t="s">
        <v>449</v>
      </c>
      <c r="R44" s="95" t="s">
        <v>666</v>
      </c>
      <c r="S44" s="76">
        <f>IF(R44="U",T44/1.2,T44)</f>
        <v>690</v>
      </c>
      <c r="T44" s="77">
        <v>690</v>
      </c>
      <c r="U44" s="78"/>
      <c r="V44" s="79"/>
      <c r="W44" s="80">
        <f>V44*S44</f>
        <v>0</v>
      </c>
      <c r="X44" s="81">
        <f>V44*T44</f>
        <v>0</v>
      </c>
      <c r="Y44" s="59"/>
      <c r="Z44" s="82"/>
      <c r="AA44" s="83"/>
      <c r="AB44" s="84"/>
      <c r="AC44" s="85"/>
    </row>
    <row r="45" spans="1:29" ht="15.75" customHeight="1" x14ac:dyDescent="0.2">
      <c r="A45" s="64" t="s">
        <v>118</v>
      </c>
      <c r="B45" s="65" t="s">
        <v>119</v>
      </c>
      <c r="C45" s="66" t="s">
        <v>120</v>
      </c>
      <c r="D45" s="67" t="s">
        <v>150</v>
      </c>
      <c r="E45" s="68" t="s">
        <v>183</v>
      </c>
      <c r="F45" s="69"/>
      <c r="G45" s="70" t="s">
        <v>184</v>
      </c>
      <c r="H45" s="71" t="s">
        <v>187</v>
      </c>
      <c r="I45" s="68" t="s">
        <v>143</v>
      </c>
      <c r="J45" s="72">
        <v>2018</v>
      </c>
      <c r="K45" s="73">
        <v>0.75</v>
      </c>
      <c r="L45" s="74">
        <v>1</v>
      </c>
      <c r="M45" s="240" t="s">
        <v>384</v>
      </c>
      <c r="N45" s="241"/>
      <c r="O45" s="242"/>
      <c r="P45" s="243" t="s">
        <v>448</v>
      </c>
      <c r="Q45" s="244" t="s">
        <v>450</v>
      </c>
      <c r="R45" s="95" t="s">
        <v>666</v>
      </c>
      <c r="S45" s="76">
        <f>IF(R45="U",T45/1.2,T45)</f>
        <v>950</v>
      </c>
      <c r="T45" s="77">
        <v>950</v>
      </c>
      <c r="U45" s="78"/>
      <c r="V45" s="79"/>
      <c r="W45" s="80">
        <f>V45*S45</f>
        <v>0</v>
      </c>
      <c r="X45" s="81">
        <f>V45*T45</f>
        <v>0</v>
      </c>
      <c r="Y45" s="59"/>
      <c r="Z45" s="82"/>
      <c r="AA45" s="83"/>
      <c r="AB45" s="84"/>
      <c r="AC45" s="85"/>
    </row>
    <row r="46" spans="1:29" ht="15.75" customHeight="1" x14ac:dyDescent="0.2">
      <c r="A46" s="64" t="s">
        <v>118</v>
      </c>
      <c r="B46" s="65" t="s">
        <v>125</v>
      </c>
      <c r="C46" s="66" t="s">
        <v>120</v>
      </c>
      <c r="D46" s="67" t="s">
        <v>150</v>
      </c>
      <c r="E46" s="68" t="s">
        <v>183</v>
      </c>
      <c r="F46" s="69"/>
      <c r="G46" s="70" t="s">
        <v>188</v>
      </c>
      <c r="H46" s="71" t="s">
        <v>189</v>
      </c>
      <c r="I46" s="68" t="s">
        <v>130</v>
      </c>
      <c r="J46" s="72">
        <v>2022</v>
      </c>
      <c r="K46" s="73">
        <v>0.75</v>
      </c>
      <c r="L46" s="74">
        <v>24</v>
      </c>
      <c r="M46" s="240" t="s">
        <v>384</v>
      </c>
      <c r="N46" s="241"/>
      <c r="O46" s="242"/>
      <c r="P46" s="243" t="s">
        <v>451</v>
      </c>
      <c r="Q46" s="244" t="s">
        <v>455</v>
      </c>
      <c r="R46" s="95" t="s">
        <v>667</v>
      </c>
      <c r="S46" s="76">
        <f>IF(R46="U",T46/1.2,T46)</f>
        <v>41.666666666666671</v>
      </c>
      <c r="T46" s="77">
        <v>50</v>
      </c>
      <c r="U46" s="78"/>
      <c r="V46" s="79"/>
      <c r="W46" s="80">
        <f>V46*S46</f>
        <v>0</v>
      </c>
      <c r="X46" s="81">
        <f>V46*T46</f>
        <v>0</v>
      </c>
      <c r="Y46" s="59"/>
      <c r="Z46" s="82"/>
      <c r="AA46" s="83"/>
      <c r="AB46" s="84"/>
      <c r="AC46" s="85"/>
    </row>
    <row r="47" spans="1:29" ht="15.75" customHeight="1" x14ac:dyDescent="0.2">
      <c r="A47" s="64" t="s">
        <v>118</v>
      </c>
      <c r="B47" s="65" t="s">
        <v>125</v>
      </c>
      <c r="C47" s="66" t="s">
        <v>120</v>
      </c>
      <c r="D47" s="67" t="s">
        <v>150</v>
      </c>
      <c r="E47" s="68" t="s">
        <v>183</v>
      </c>
      <c r="F47" s="69"/>
      <c r="G47" s="70" t="s">
        <v>188</v>
      </c>
      <c r="H47" s="71" t="s">
        <v>190</v>
      </c>
      <c r="I47" s="68" t="s">
        <v>130</v>
      </c>
      <c r="J47" s="72">
        <v>2022</v>
      </c>
      <c r="K47" s="73">
        <v>0.75</v>
      </c>
      <c r="L47" s="74">
        <v>7</v>
      </c>
      <c r="M47" s="240" t="s">
        <v>384</v>
      </c>
      <c r="N47" s="241"/>
      <c r="O47" s="242"/>
      <c r="P47" s="243" t="s">
        <v>452</v>
      </c>
      <c r="Q47" s="244" t="s">
        <v>456</v>
      </c>
      <c r="R47" s="95" t="s">
        <v>667</v>
      </c>
      <c r="S47" s="76">
        <f>IF(R47="U",T47/1.2,T47)</f>
        <v>100</v>
      </c>
      <c r="T47" s="77">
        <v>120</v>
      </c>
      <c r="U47" s="78"/>
      <c r="V47" s="79"/>
      <c r="W47" s="80">
        <f>V47*S47</f>
        <v>0</v>
      </c>
      <c r="X47" s="81">
        <f>V47*T47</f>
        <v>0</v>
      </c>
      <c r="Y47" s="59"/>
      <c r="Z47" s="82"/>
      <c r="AA47" s="83"/>
      <c r="AB47" s="84"/>
      <c r="AC47" s="85"/>
    </row>
    <row r="48" spans="1:29" ht="15.75" customHeight="1" x14ac:dyDescent="0.2">
      <c r="A48" s="64" t="s">
        <v>118</v>
      </c>
      <c r="B48" s="65" t="s">
        <v>125</v>
      </c>
      <c r="C48" s="66" t="s">
        <v>120</v>
      </c>
      <c r="D48" s="67" t="s">
        <v>150</v>
      </c>
      <c r="E48" s="68" t="s">
        <v>183</v>
      </c>
      <c r="F48" s="69"/>
      <c r="G48" s="70" t="s">
        <v>188</v>
      </c>
      <c r="H48" s="71" t="s">
        <v>191</v>
      </c>
      <c r="I48" s="68" t="s">
        <v>130</v>
      </c>
      <c r="J48" s="72">
        <v>2022</v>
      </c>
      <c r="K48" s="73">
        <v>0.75</v>
      </c>
      <c r="L48" s="74">
        <v>3</v>
      </c>
      <c r="M48" s="240" t="s">
        <v>384</v>
      </c>
      <c r="N48" s="241"/>
      <c r="O48" s="242"/>
      <c r="P48" s="243" t="s">
        <v>453</v>
      </c>
      <c r="Q48" s="244" t="s">
        <v>457</v>
      </c>
      <c r="R48" s="95" t="s">
        <v>667</v>
      </c>
      <c r="S48" s="76">
        <f>IF(R48="U",T48/1.2,T48)</f>
        <v>166.66666666666669</v>
      </c>
      <c r="T48" s="77">
        <v>200</v>
      </c>
      <c r="U48" s="78"/>
      <c r="V48" s="79"/>
      <c r="W48" s="80">
        <f>V48*S48</f>
        <v>0</v>
      </c>
      <c r="X48" s="81">
        <f>V48*T48</f>
        <v>0</v>
      </c>
      <c r="Y48" s="59"/>
      <c r="Z48" s="82"/>
      <c r="AA48" s="83"/>
      <c r="AB48" s="84"/>
      <c r="AC48" s="85"/>
    </row>
    <row r="49" spans="1:29" ht="15.75" customHeight="1" x14ac:dyDescent="0.2">
      <c r="A49" s="64" t="s">
        <v>118</v>
      </c>
      <c r="B49" s="65" t="s">
        <v>125</v>
      </c>
      <c r="C49" s="66" t="s">
        <v>120</v>
      </c>
      <c r="D49" s="67" t="s">
        <v>150</v>
      </c>
      <c r="E49" s="68" t="s">
        <v>183</v>
      </c>
      <c r="F49" s="69"/>
      <c r="G49" s="70" t="s">
        <v>188</v>
      </c>
      <c r="H49" s="71" t="s">
        <v>192</v>
      </c>
      <c r="I49" s="68" t="s">
        <v>130</v>
      </c>
      <c r="J49" s="72">
        <v>2022</v>
      </c>
      <c r="K49" s="73">
        <v>0.75</v>
      </c>
      <c r="L49" s="74">
        <v>1</v>
      </c>
      <c r="M49" s="240" t="s">
        <v>384</v>
      </c>
      <c r="N49" s="241"/>
      <c r="O49" s="242"/>
      <c r="P49" s="243" t="s">
        <v>454</v>
      </c>
      <c r="Q49" s="244" t="s">
        <v>458</v>
      </c>
      <c r="R49" s="95" t="s">
        <v>667</v>
      </c>
      <c r="S49" s="76">
        <f>IF(R49="U",T49/1.2,T49)</f>
        <v>250</v>
      </c>
      <c r="T49" s="77">
        <v>300</v>
      </c>
      <c r="U49" s="78"/>
      <c r="V49" s="79"/>
      <c r="W49" s="80">
        <f>V49*S49</f>
        <v>0</v>
      </c>
      <c r="X49" s="81">
        <f>V49*T49</f>
        <v>0</v>
      </c>
      <c r="Y49" s="59"/>
      <c r="Z49" s="82"/>
      <c r="AA49" s="83"/>
      <c r="AB49" s="84"/>
      <c r="AC49" s="85"/>
    </row>
    <row r="50" spans="1:29" ht="15.75" customHeight="1" x14ac:dyDescent="0.2">
      <c r="A50" s="64" t="s">
        <v>118</v>
      </c>
      <c r="B50" s="65" t="s">
        <v>125</v>
      </c>
      <c r="C50" s="66" t="s">
        <v>120</v>
      </c>
      <c r="D50" s="67" t="s">
        <v>150</v>
      </c>
      <c r="E50" s="68" t="s">
        <v>183</v>
      </c>
      <c r="F50" s="69"/>
      <c r="G50" s="70" t="s">
        <v>188</v>
      </c>
      <c r="H50" s="71" t="s">
        <v>193</v>
      </c>
      <c r="I50" s="68" t="s">
        <v>130</v>
      </c>
      <c r="J50" s="72">
        <v>2022</v>
      </c>
      <c r="K50" s="73">
        <v>0.75</v>
      </c>
      <c r="L50" s="74">
        <v>1</v>
      </c>
      <c r="M50" s="240" t="s">
        <v>384</v>
      </c>
      <c r="N50" s="241"/>
      <c r="O50" s="242"/>
      <c r="P50" s="243" t="s">
        <v>459</v>
      </c>
      <c r="Q50" s="244" t="s">
        <v>464</v>
      </c>
      <c r="R50" s="95" t="s">
        <v>667</v>
      </c>
      <c r="S50" s="76">
        <f>IF(R50="U",T50/1.2,T50)</f>
        <v>191.66666666666669</v>
      </c>
      <c r="T50" s="77">
        <v>230</v>
      </c>
      <c r="U50" s="78"/>
      <c r="V50" s="79"/>
      <c r="W50" s="80">
        <f>V50*S50</f>
        <v>0</v>
      </c>
      <c r="X50" s="81">
        <f>V50*T50</f>
        <v>0</v>
      </c>
      <c r="Y50" s="59"/>
      <c r="Z50" s="82"/>
      <c r="AA50" s="83"/>
      <c r="AB50" s="84"/>
      <c r="AC50" s="85"/>
    </row>
    <row r="51" spans="1:29" ht="15.75" customHeight="1" x14ac:dyDescent="0.2">
      <c r="A51" s="64" t="s">
        <v>118</v>
      </c>
      <c r="B51" s="65" t="s">
        <v>125</v>
      </c>
      <c r="C51" s="66" t="s">
        <v>120</v>
      </c>
      <c r="D51" s="67" t="s">
        <v>150</v>
      </c>
      <c r="E51" s="68" t="s">
        <v>183</v>
      </c>
      <c r="F51" s="69"/>
      <c r="G51" s="70" t="s">
        <v>188</v>
      </c>
      <c r="H51" s="71" t="s">
        <v>194</v>
      </c>
      <c r="I51" s="68" t="s">
        <v>130</v>
      </c>
      <c r="J51" s="72">
        <v>2022</v>
      </c>
      <c r="K51" s="73">
        <v>0.75</v>
      </c>
      <c r="L51" s="74">
        <v>3</v>
      </c>
      <c r="M51" s="240" t="s">
        <v>384</v>
      </c>
      <c r="N51" s="241"/>
      <c r="O51" s="242"/>
      <c r="P51" s="243" t="s">
        <v>460</v>
      </c>
      <c r="Q51" s="244" t="s">
        <v>465</v>
      </c>
      <c r="R51" s="95" t="s">
        <v>667</v>
      </c>
      <c r="S51" s="76">
        <f>IF(R51="U",T51/1.2,T51)</f>
        <v>158.33333333333334</v>
      </c>
      <c r="T51" s="77">
        <v>190</v>
      </c>
      <c r="U51" s="78"/>
      <c r="V51" s="79"/>
      <c r="W51" s="80">
        <f>V51*S51</f>
        <v>0</v>
      </c>
      <c r="X51" s="81">
        <f>V51*T51</f>
        <v>0</v>
      </c>
      <c r="Y51" s="59"/>
      <c r="Z51" s="82"/>
      <c r="AA51" s="83"/>
      <c r="AB51" s="84"/>
      <c r="AC51" s="85"/>
    </row>
    <row r="52" spans="1:29" ht="15.75" customHeight="1" x14ac:dyDescent="0.2">
      <c r="A52" s="64" t="s">
        <v>118</v>
      </c>
      <c r="B52" s="65" t="s">
        <v>125</v>
      </c>
      <c r="C52" s="66" t="s">
        <v>120</v>
      </c>
      <c r="D52" s="67" t="s">
        <v>150</v>
      </c>
      <c r="E52" s="68" t="s">
        <v>183</v>
      </c>
      <c r="F52" s="69"/>
      <c r="G52" s="70" t="s">
        <v>188</v>
      </c>
      <c r="H52" s="71" t="s">
        <v>195</v>
      </c>
      <c r="I52" s="68" t="s">
        <v>130</v>
      </c>
      <c r="J52" s="72">
        <v>2022</v>
      </c>
      <c r="K52" s="73">
        <v>0.75</v>
      </c>
      <c r="L52" s="74">
        <v>2</v>
      </c>
      <c r="M52" s="240" t="s">
        <v>384</v>
      </c>
      <c r="N52" s="241"/>
      <c r="O52" s="242"/>
      <c r="P52" s="243" t="s">
        <v>461</v>
      </c>
      <c r="Q52" s="244" t="s">
        <v>466</v>
      </c>
      <c r="R52" s="95" t="s">
        <v>667</v>
      </c>
      <c r="S52" s="76">
        <f>IF(R52="U",T52/1.2,T52)</f>
        <v>175</v>
      </c>
      <c r="T52" s="77">
        <v>210</v>
      </c>
      <c r="U52" s="78"/>
      <c r="V52" s="79"/>
      <c r="W52" s="80">
        <f>V52*S52</f>
        <v>0</v>
      </c>
      <c r="X52" s="81">
        <f>V52*T52</f>
        <v>0</v>
      </c>
      <c r="Y52" s="59"/>
      <c r="Z52" s="82"/>
      <c r="AA52" s="83"/>
      <c r="AB52" s="84"/>
      <c r="AC52" s="85"/>
    </row>
    <row r="53" spans="1:29" ht="15.75" customHeight="1" x14ac:dyDescent="0.2">
      <c r="A53" s="64" t="s">
        <v>118</v>
      </c>
      <c r="B53" s="65" t="s">
        <v>125</v>
      </c>
      <c r="C53" s="66" t="s">
        <v>120</v>
      </c>
      <c r="D53" s="67" t="s">
        <v>150</v>
      </c>
      <c r="E53" s="68" t="s">
        <v>183</v>
      </c>
      <c r="F53" s="69"/>
      <c r="G53" s="70" t="s">
        <v>188</v>
      </c>
      <c r="H53" s="71" t="s">
        <v>196</v>
      </c>
      <c r="I53" s="68" t="s">
        <v>130</v>
      </c>
      <c r="J53" s="72">
        <v>2021</v>
      </c>
      <c r="K53" s="73">
        <v>0.75</v>
      </c>
      <c r="L53" s="74">
        <v>5</v>
      </c>
      <c r="M53" s="240" t="s">
        <v>384</v>
      </c>
      <c r="N53" s="241"/>
      <c r="O53" s="242"/>
      <c r="P53" s="243" t="s">
        <v>462</v>
      </c>
      <c r="Q53" s="244" t="s">
        <v>467</v>
      </c>
      <c r="R53" s="95" t="s">
        <v>667</v>
      </c>
      <c r="S53" s="76">
        <f>IF(R53="U",T53/1.2,T53)</f>
        <v>208.33333333333334</v>
      </c>
      <c r="T53" s="77">
        <v>250</v>
      </c>
      <c r="U53" s="78"/>
      <c r="V53" s="79"/>
      <c r="W53" s="80">
        <f>V53*S53</f>
        <v>0</v>
      </c>
      <c r="X53" s="81">
        <f>V53*T53</f>
        <v>0</v>
      </c>
      <c r="Y53" s="59"/>
      <c r="Z53" s="82"/>
      <c r="AA53" s="83"/>
      <c r="AB53" s="84"/>
      <c r="AC53" s="85"/>
    </row>
    <row r="54" spans="1:29" ht="15.75" customHeight="1" x14ac:dyDescent="0.2">
      <c r="A54" s="64" t="s">
        <v>118</v>
      </c>
      <c r="B54" s="65" t="s">
        <v>125</v>
      </c>
      <c r="C54" s="66" t="s">
        <v>120</v>
      </c>
      <c r="D54" s="67" t="s">
        <v>150</v>
      </c>
      <c r="E54" s="68" t="s">
        <v>183</v>
      </c>
      <c r="F54" s="69"/>
      <c r="G54" s="70" t="s">
        <v>188</v>
      </c>
      <c r="H54" s="71" t="s">
        <v>197</v>
      </c>
      <c r="I54" s="68" t="s">
        <v>130</v>
      </c>
      <c r="J54" s="72">
        <v>2022</v>
      </c>
      <c r="K54" s="73">
        <v>0.75</v>
      </c>
      <c r="L54" s="74">
        <v>5</v>
      </c>
      <c r="M54" s="240" t="s">
        <v>384</v>
      </c>
      <c r="N54" s="241"/>
      <c r="O54" s="242"/>
      <c r="P54" s="243" t="s">
        <v>463</v>
      </c>
      <c r="Q54" s="244" t="s">
        <v>468</v>
      </c>
      <c r="R54" s="95" t="s">
        <v>667</v>
      </c>
      <c r="S54" s="76">
        <f>IF(R54="U",T54/1.2,T54)</f>
        <v>83.333333333333343</v>
      </c>
      <c r="T54" s="77">
        <v>100</v>
      </c>
      <c r="U54" s="78"/>
      <c r="V54" s="79"/>
      <c r="W54" s="80">
        <f>V54*S54</f>
        <v>0</v>
      </c>
      <c r="X54" s="81">
        <f>V54*T54</f>
        <v>0</v>
      </c>
      <c r="Y54" s="59"/>
      <c r="Z54" s="82"/>
      <c r="AA54" s="83"/>
      <c r="AB54" s="84"/>
      <c r="AC54" s="85"/>
    </row>
    <row r="55" spans="1:29" ht="15.75" customHeight="1" x14ac:dyDescent="0.2">
      <c r="A55" s="64" t="s">
        <v>118</v>
      </c>
      <c r="B55" s="65" t="s">
        <v>119</v>
      </c>
      <c r="C55" s="66" t="s">
        <v>120</v>
      </c>
      <c r="D55" s="67" t="s">
        <v>150</v>
      </c>
      <c r="E55" s="68" t="s">
        <v>183</v>
      </c>
      <c r="F55" s="69"/>
      <c r="G55" s="70" t="s">
        <v>198</v>
      </c>
      <c r="H55" s="71" t="s">
        <v>199</v>
      </c>
      <c r="I55" s="68" t="s">
        <v>143</v>
      </c>
      <c r="J55" s="72">
        <v>2016</v>
      </c>
      <c r="K55" s="73">
        <v>0.75</v>
      </c>
      <c r="L55" s="74">
        <v>1</v>
      </c>
      <c r="M55" s="240">
        <v>-1</v>
      </c>
      <c r="N55" s="241"/>
      <c r="O55" s="242"/>
      <c r="P55" s="243" t="s">
        <v>469</v>
      </c>
      <c r="Q55" s="244" t="s">
        <v>470</v>
      </c>
      <c r="R55" s="75" t="s">
        <v>666</v>
      </c>
      <c r="S55" s="76">
        <f>IF(R55="U",T55/1.2,T55)</f>
        <v>800</v>
      </c>
      <c r="T55" s="77">
        <v>800</v>
      </c>
      <c r="U55" s="78"/>
      <c r="V55" s="79"/>
      <c r="W55" s="80">
        <f>V55*S55</f>
        <v>0</v>
      </c>
      <c r="X55" s="81">
        <f>V55*T55</f>
        <v>0</v>
      </c>
      <c r="Y55" s="59"/>
      <c r="Z55" s="82"/>
      <c r="AA55" s="83"/>
      <c r="AB55" s="84"/>
      <c r="AC55" s="85"/>
    </row>
    <row r="56" spans="1:29" ht="15.75" customHeight="1" x14ac:dyDescent="0.2">
      <c r="A56" s="64" t="s">
        <v>118</v>
      </c>
      <c r="B56" s="65" t="s">
        <v>119</v>
      </c>
      <c r="C56" s="66" t="s">
        <v>120</v>
      </c>
      <c r="D56" s="67" t="s">
        <v>150</v>
      </c>
      <c r="E56" s="68" t="s">
        <v>183</v>
      </c>
      <c r="F56" s="69"/>
      <c r="G56" s="70" t="s">
        <v>200</v>
      </c>
      <c r="H56" s="71" t="s">
        <v>201</v>
      </c>
      <c r="I56" s="68" t="s">
        <v>143</v>
      </c>
      <c r="J56" s="72">
        <v>2011</v>
      </c>
      <c r="K56" s="73">
        <v>0.75</v>
      </c>
      <c r="L56" s="74">
        <v>1</v>
      </c>
      <c r="M56" s="240" t="s">
        <v>384</v>
      </c>
      <c r="N56" s="241"/>
      <c r="O56" s="242" t="s">
        <v>391</v>
      </c>
      <c r="P56" s="243" t="s">
        <v>398</v>
      </c>
      <c r="Q56" s="244" t="s">
        <v>471</v>
      </c>
      <c r="R56" s="95" t="s">
        <v>666</v>
      </c>
      <c r="S56" s="76">
        <f>IF(R56="U",T56/1.2,T56)</f>
        <v>1200</v>
      </c>
      <c r="T56" s="77">
        <v>1200</v>
      </c>
      <c r="U56" s="78"/>
      <c r="V56" s="79"/>
      <c r="W56" s="80">
        <f>V56*S56</f>
        <v>0</v>
      </c>
      <c r="X56" s="81">
        <f>V56*T56</f>
        <v>0</v>
      </c>
      <c r="Y56" s="59"/>
      <c r="Z56" s="82"/>
      <c r="AA56" s="83"/>
      <c r="AB56" s="84"/>
      <c r="AC56" s="85"/>
    </row>
    <row r="57" spans="1:29" ht="15.75" customHeight="1" x14ac:dyDescent="0.2">
      <c r="A57" s="64" t="s">
        <v>202</v>
      </c>
      <c r="B57" s="65"/>
      <c r="C57" s="66"/>
      <c r="D57" s="67" t="s">
        <v>150</v>
      </c>
      <c r="E57" s="68" t="s">
        <v>203</v>
      </c>
      <c r="F57" s="69"/>
      <c r="G57" s="70" t="s">
        <v>204</v>
      </c>
      <c r="H57" s="71" t="s">
        <v>205</v>
      </c>
      <c r="I57" s="68" t="s">
        <v>124</v>
      </c>
      <c r="J57" s="72" t="s">
        <v>206</v>
      </c>
      <c r="K57" s="73">
        <v>0.75</v>
      </c>
      <c r="L57" s="74">
        <v>1</v>
      </c>
      <c r="M57" s="240" t="s">
        <v>384</v>
      </c>
      <c r="N57" s="241"/>
      <c r="O57" s="242"/>
      <c r="P57" s="243" t="s">
        <v>472</v>
      </c>
      <c r="Q57" s="244" t="s">
        <v>473</v>
      </c>
      <c r="R57" s="95" t="s">
        <v>666</v>
      </c>
      <c r="S57" s="76">
        <f>IF(R57="U",T57/1.2,T57)</f>
        <v>300</v>
      </c>
      <c r="T57" s="77">
        <v>300</v>
      </c>
      <c r="U57" s="78"/>
      <c r="V57" s="79"/>
      <c r="W57" s="80">
        <f>V57*S57</f>
        <v>0</v>
      </c>
      <c r="X57" s="81">
        <f>V57*T57</f>
        <v>0</v>
      </c>
      <c r="Y57" s="59"/>
      <c r="Z57" s="82"/>
      <c r="AA57" s="83"/>
      <c r="AB57" s="84"/>
      <c r="AC57" s="85"/>
    </row>
    <row r="58" spans="1:29" ht="15.75" customHeight="1" x14ac:dyDescent="0.2">
      <c r="A58" s="64" t="s">
        <v>202</v>
      </c>
      <c r="B58" s="65" t="s">
        <v>125</v>
      </c>
      <c r="C58" s="66" t="s">
        <v>120</v>
      </c>
      <c r="D58" s="67" t="s">
        <v>150</v>
      </c>
      <c r="E58" s="68" t="s">
        <v>203</v>
      </c>
      <c r="F58" s="69"/>
      <c r="G58" s="70" t="s">
        <v>207</v>
      </c>
      <c r="H58" s="71" t="s">
        <v>208</v>
      </c>
      <c r="I58" s="68" t="s">
        <v>124</v>
      </c>
      <c r="J58" s="72" t="s">
        <v>209</v>
      </c>
      <c r="K58" s="73">
        <v>0.75</v>
      </c>
      <c r="L58" s="74">
        <v>24</v>
      </c>
      <c r="M58" s="240" t="s">
        <v>384</v>
      </c>
      <c r="N58" s="241"/>
      <c r="O58" s="242"/>
      <c r="P58" s="243" t="s">
        <v>474</v>
      </c>
      <c r="Q58" s="244" t="s">
        <v>478</v>
      </c>
      <c r="R58" s="95" t="s">
        <v>667</v>
      </c>
      <c r="S58" s="76">
        <f>IF(R58="U",T58/1.2,T58)</f>
        <v>41.666666666666671</v>
      </c>
      <c r="T58" s="77">
        <v>50</v>
      </c>
      <c r="U58" s="78"/>
      <c r="V58" s="79"/>
      <c r="W58" s="80">
        <f>V58*S58</f>
        <v>0</v>
      </c>
      <c r="X58" s="81">
        <f>V58*T58</f>
        <v>0</v>
      </c>
      <c r="Y58" s="59"/>
      <c r="Z58" s="82"/>
      <c r="AA58" s="83"/>
      <c r="AB58" s="84"/>
      <c r="AC58" s="85"/>
    </row>
    <row r="59" spans="1:29" ht="15.75" customHeight="1" x14ac:dyDescent="0.2">
      <c r="A59" s="64" t="s">
        <v>202</v>
      </c>
      <c r="B59" s="65" t="s">
        <v>125</v>
      </c>
      <c r="C59" s="66" t="s">
        <v>120</v>
      </c>
      <c r="D59" s="67" t="s">
        <v>150</v>
      </c>
      <c r="E59" s="68" t="s">
        <v>203</v>
      </c>
      <c r="F59" s="69"/>
      <c r="G59" s="70" t="s">
        <v>207</v>
      </c>
      <c r="H59" s="71" t="s">
        <v>210</v>
      </c>
      <c r="I59" s="68" t="s">
        <v>124</v>
      </c>
      <c r="J59" s="72">
        <v>2017</v>
      </c>
      <c r="K59" s="73">
        <v>0.75</v>
      </c>
      <c r="L59" s="74">
        <v>23</v>
      </c>
      <c r="M59" s="240" t="s">
        <v>384</v>
      </c>
      <c r="N59" s="241"/>
      <c r="O59" s="242"/>
      <c r="P59" s="243" t="s">
        <v>475</v>
      </c>
      <c r="Q59" s="244" t="s">
        <v>479</v>
      </c>
      <c r="R59" s="95" t="s">
        <v>667</v>
      </c>
      <c r="S59" s="76">
        <f>IF(R59="U",T59/1.2,T59)</f>
        <v>58.333333333333336</v>
      </c>
      <c r="T59" s="77">
        <v>70</v>
      </c>
      <c r="U59" s="78"/>
      <c r="V59" s="79"/>
      <c r="W59" s="80">
        <f>V59*S59</f>
        <v>0</v>
      </c>
      <c r="X59" s="81">
        <f>V59*T59</f>
        <v>0</v>
      </c>
      <c r="Y59" s="59"/>
      <c r="Z59" s="82"/>
      <c r="AA59" s="83"/>
      <c r="AB59" s="84"/>
      <c r="AC59" s="85"/>
    </row>
    <row r="60" spans="1:29" ht="15.75" customHeight="1" x14ac:dyDescent="0.2">
      <c r="A60" s="64" t="s">
        <v>202</v>
      </c>
      <c r="B60" s="65" t="s">
        <v>125</v>
      </c>
      <c r="C60" s="66" t="s">
        <v>120</v>
      </c>
      <c r="D60" s="67" t="s">
        <v>150</v>
      </c>
      <c r="E60" s="68" t="s">
        <v>203</v>
      </c>
      <c r="F60" s="69"/>
      <c r="G60" s="70" t="s">
        <v>207</v>
      </c>
      <c r="H60" s="71" t="s">
        <v>211</v>
      </c>
      <c r="I60" s="68" t="s">
        <v>130</v>
      </c>
      <c r="J60" s="72" t="s">
        <v>209</v>
      </c>
      <c r="K60" s="73">
        <v>0.75</v>
      </c>
      <c r="L60" s="74">
        <v>13</v>
      </c>
      <c r="M60" s="240" t="s">
        <v>384</v>
      </c>
      <c r="N60" s="241"/>
      <c r="O60" s="242"/>
      <c r="P60" s="243" t="s">
        <v>476</v>
      </c>
      <c r="Q60" s="244" t="s">
        <v>480</v>
      </c>
      <c r="R60" s="95" t="s">
        <v>667</v>
      </c>
      <c r="S60" s="76">
        <f>IF(R60="U",T60/1.2,T60)</f>
        <v>58.333333333333336</v>
      </c>
      <c r="T60" s="77">
        <v>70</v>
      </c>
      <c r="U60" s="78"/>
      <c r="V60" s="79"/>
      <c r="W60" s="80">
        <f>V60*S60</f>
        <v>0</v>
      </c>
      <c r="X60" s="81">
        <f>V60*T60</f>
        <v>0</v>
      </c>
      <c r="Y60" s="59"/>
      <c r="Z60" s="82"/>
      <c r="AA60" s="83"/>
      <c r="AB60" s="84"/>
      <c r="AC60" s="85"/>
    </row>
    <row r="61" spans="1:29" ht="15.75" customHeight="1" x14ac:dyDescent="0.2">
      <c r="A61" s="64" t="s">
        <v>202</v>
      </c>
      <c r="B61" s="65" t="s">
        <v>125</v>
      </c>
      <c r="C61" s="66" t="s">
        <v>120</v>
      </c>
      <c r="D61" s="67" t="s">
        <v>150</v>
      </c>
      <c r="E61" s="68" t="s">
        <v>203</v>
      </c>
      <c r="F61" s="69"/>
      <c r="G61" s="70" t="s">
        <v>207</v>
      </c>
      <c r="H61" s="71" t="s">
        <v>212</v>
      </c>
      <c r="I61" s="68" t="s">
        <v>213</v>
      </c>
      <c r="J61" s="72" t="s">
        <v>209</v>
      </c>
      <c r="K61" s="73">
        <v>0.75</v>
      </c>
      <c r="L61" s="74">
        <v>24</v>
      </c>
      <c r="M61" s="240" t="s">
        <v>384</v>
      </c>
      <c r="N61" s="241"/>
      <c r="O61" s="242"/>
      <c r="P61" s="243" t="s">
        <v>477</v>
      </c>
      <c r="Q61" s="244" t="s">
        <v>481</v>
      </c>
      <c r="R61" s="95" t="s">
        <v>667</v>
      </c>
      <c r="S61" s="76">
        <f>IF(R61="U",T61/1.2,T61)</f>
        <v>50</v>
      </c>
      <c r="T61" s="77">
        <v>60</v>
      </c>
      <c r="U61" s="78"/>
      <c r="V61" s="79"/>
      <c r="W61" s="80">
        <f>V61*S61</f>
        <v>0</v>
      </c>
      <c r="X61" s="81">
        <f>V61*T61</f>
        <v>0</v>
      </c>
      <c r="Y61" s="59"/>
      <c r="Z61" s="82"/>
      <c r="AA61" s="83"/>
      <c r="AB61" s="84"/>
      <c r="AC61" s="85"/>
    </row>
    <row r="62" spans="1:29" ht="15.75" customHeight="1" x14ac:dyDescent="0.2">
      <c r="A62" s="64" t="s">
        <v>202</v>
      </c>
      <c r="B62" s="65" t="s">
        <v>125</v>
      </c>
      <c r="C62" s="66" t="s">
        <v>120</v>
      </c>
      <c r="D62" s="67" t="s">
        <v>150</v>
      </c>
      <c r="E62" s="68" t="s">
        <v>203</v>
      </c>
      <c r="F62" s="69"/>
      <c r="G62" s="70" t="s">
        <v>207</v>
      </c>
      <c r="H62" s="71" t="s">
        <v>214</v>
      </c>
      <c r="I62" s="68" t="s">
        <v>124</v>
      </c>
      <c r="J62" s="72" t="s">
        <v>209</v>
      </c>
      <c r="K62" s="73">
        <v>0.75</v>
      </c>
      <c r="L62" s="74">
        <v>24</v>
      </c>
      <c r="M62" s="240" t="s">
        <v>384</v>
      </c>
      <c r="N62" s="241"/>
      <c r="O62" s="242"/>
      <c r="P62" s="243" t="s">
        <v>476</v>
      </c>
      <c r="Q62" s="244" t="s">
        <v>482</v>
      </c>
      <c r="R62" s="75" t="s">
        <v>667</v>
      </c>
      <c r="S62" s="76">
        <f>IF(R62="U",T62/1.2,T62)</f>
        <v>50</v>
      </c>
      <c r="T62" s="77">
        <v>60</v>
      </c>
      <c r="U62" s="78"/>
      <c r="V62" s="79"/>
      <c r="W62" s="80">
        <f>V62*S62</f>
        <v>0</v>
      </c>
      <c r="X62" s="81">
        <f>V62*T62</f>
        <v>0</v>
      </c>
      <c r="Y62" s="59"/>
      <c r="Z62" s="82"/>
      <c r="AA62" s="83"/>
      <c r="AB62" s="84"/>
      <c r="AC62" s="85"/>
    </row>
    <row r="63" spans="1:29" ht="15.75" customHeight="1" x14ac:dyDescent="0.2">
      <c r="A63" s="64" t="s">
        <v>202</v>
      </c>
      <c r="B63" s="65" t="s">
        <v>125</v>
      </c>
      <c r="C63" s="66" t="s">
        <v>120</v>
      </c>
      <c r="D63" s="67" t="s">
        <v>150</v>
      </c>
      <c r="E63" s="68" t="s">
        <v>203</v>
      </c>
      <c r="F63" s="69"/>
      <c r="G63" s="70" t="s">
        <v>207</v>
      </c>
      <c r="H63" s="71" t="s">
        <v>215</v>
      </c>
      <c r="I63" s="68" t="s">
        <v>143</v>
      </c>
      <c r="J63" s="72">
        <v>2018</v>
      </c>
      <c r="K63" s="73">
        <v>0.75</v>
      </c>
      <c r="L63" s="74">
        <v>24</v>
      </c>
      <c r="M63" s="240" t="s">
        <v>384</v>
      </c>
      <c r="N63" s="241"/>
      <c r="O63" s="242"/>
      <c r="P63" s="243" t="s">
        <v>476</v>
      </c>
      <c r="Q63" s="244" t="s">
        <v>484</v>
      </c>
      <c r="R63" s="75" t="s">
        <v>667</v>
      </c>
      <c r="S63" s="76">
        <f>IF(R63="U",T63/1.2,T63)</f>
        <v>100</v>
      </c>
      <c r="T63" s="77">
        <v>120</v>
      </c>
      <c r="U63" s="78"/>
      <c r="V63" s="79"/>
      <c r="W63" s="80">
        <f>V63*S63</f>
        <v>0</v>
      </c>
      <c r="X63" s="81">
        <f>V63*T63</f>
        <v>0</v>
      </c>
      <c r="Y63" s="59"/>
      <c r="Z63" s="82"/>
      <c r="AA63" s="83"/>
      <c r="AB63" s="84"/>
      <c r="AC63" s="85"/>
    </row>
    <row r="64" spans="1:29" ht="15.75" customHeight="1" x14ac:dyDescent="0.2">
      <c r="A64" s="64" t="s">
        <v>202</v>
      </c>
      <c r="B64" s="65" t="s">
        <v>125</v>
      </c>
      <c r="C64" s="66" t="s">
        <v>120</v>
      </c>
      <c r="D64" s="67" t="s">
        <v>150</v>
      </c>
      <c r="E64" s="68" t="s">
        <v>203</v>
      </c>
      <c r="F64" s="69"/>
      <c r="G64" s="70" t="s">
        <v>207</v>
      </c>
      <c r="H64" s="71" t="s">
        <v>216</v>
      </c>
      <c r="I64" s="68" t="s">
        <v>213</v>
      </c>
      <c r="J64" s="72">
        <v>2018</v>
      </c>
      <c r="K64" s="73">
        <v>0.75</v>
      </c>
      <c r="L64" s="74">
        <v>10</v>
      </c>
      <c r="M64" s="240" t="s">
        <v>384</v>
      </c>
      <c r="N64" s="241"/>
      <c r="O64" s="242"/>
      <c r="P64" s="243" t="s">
        <v>483</v>
      </c>
      <c r="Q64" s="244" t="s">
        <v>485</v>
      </c>
      <c r="R64" s="75" t="s">
        <v>667</v>
      </c>
      <c r="S64" s="76">
        <f>IF(R64="U",T64/1.2,T64)</f>
        <v>100</v>
      </c>
      <c r="T64" s="77">
        <v>120</v>
      </c>
      <c r="U64" s="78"/>
      <c r="V64" s="79"/>
      <c r="W64" s="80">
        <f>V64*S64</f>
        <v>0</v>
      </c>
      <c r="X64" s="81">
        <f>V64*T64</f>
        <v>0</v>
      </c>
      <c r="Y64" s="59"/>
      <c r="Z64" s="82"/>
      <c r="AA64" s="83"/>
      <c r="AB64" s="84"/>
      <c r="AC64" s="85"/>
    </row>
    <row r="65" spans="1:29" ht="15.75" customHeight="1" x14ac:dyDescent="0.2">
      <c r="A65" s="64" t="s">
        <v>202</v>
      </c>
      <c r="B65" s="65" t="s">
        <v>125</v>
      </c>
      <c r="C65" s="66" t="s">
        <v>120</v>
      </c>
      <c r="D65" s="67" t="s">
        <v>150</v>
      </c>
      <c r="E65" s="68" t="s">
        <v>203</v>
      </c>
      <c r="F65" s="69"/>
      <c r="G65" s="70" t="s">
        <v>217</v>
      </c>
      <c r="H65" s="71" t="s">
        <v>217</v>
      </c>
      <c r="I65" s="68" t="s">
        <v>124</v>
      </c>
      <c r="J65" s="72">
        <v>2004</v>
      </c>
      <c r="K65" s="73">
        <v>0.75</v>
      </c>
      <c r="L65" s="74">
        <v>1</v>
      </c>
      <c r="M65" s="240" t="s">
        <v>384</v>
      </c>
      <c r="N65" s="241"/>
      <c r="O65" s="242"/>
      <c r="P65" s="243" t="s">
        <v>486</v>
      </c>
      <c r="Q65" s="244" t="s">
        <v>487</v>
      </c>
      <c r="R65" s="75" t="s">
        <v>666</v>
      </c>
      <c r="S65" s="76">
        <f>IF(R65="U",T65/1.2,T65)</f>
        <v>250</v>
      </c>
      <c r="T65" s="77">
        <v>250</v>
      </c>
      <c r="U65" s="78"/>
      <c r="V65" s="79"/>
      <c r="W65" s="80">
        <f>V65*S65</f>
        <v>0</v>
      </c>
      <c r="X65" s="81">
        <f>V65*T65</f>
        <v>0</v>
      </c>
      <c r="Y65" s="59"/>
      <c r="Z65" s="82"/>
      <c r="AA65" s="83"/>
      <c r="AB65" s="84"/>
      <c r="AC65" s="85"/>
    </row>
    <row r="66" spans="1:29" ht="15.75" customHeight="1" x14ac:dyDescent="0.2">
      <c r="A66" s="64" t="s">
        <v>202</v>
      </c>
      <c r="B66" s="65" t="s">
        <v>125</v>
      </c>
      <c r="C66" s="66" t="s">
        <v>120</v>
      </c>
      <c r="D66" s="67" t="s">
        <v>150</v>
      </c>
      <c r="E66" s="68" t="s">
        <v>203</v>
      </c>
      <c r="F66" s="69"/>
      <c r="G66" s="70" t="s">
        <v>217</v>
      </c>
      <c r="H66" s="71" t="s">
        <v>217</v>
      </c>
      <c r="I66" s="68" t="s">
        <v>124</v>
      </c>
      <c r="J66" s="72">
        <v>2005</v>
      </c>
      <c r="K66" s="73">
        <v>0.75</v>
      </c>
      <c r="L66" s="74">
        <v>1</v>
      </c>
      <c r="M66" s="240" t="s">
        <v>384</v>
      </c>
      <c r="N66" s="241"/>
      <c r="O66" s="242"/>
      <c r="P66" s="243" t="s">
        <v>486</v>
      </c>
      <c r="Q66" s="244" t="s">
        <v>488</v>
      </c>
      <c r="R66" s="75" t="s">
        <v>666</v>
      </c>
      <c r="S66" s="76">
        <f>IF(R66="U",T66/1.2,T66)</f>
        <v>260</v>
      </c>
      <c r="T66" s="77">
        <v>260</v>
      </c>
      <c r="U66" s="78"/>
      <c r="V66" s="79"/>
      <c r="W66" s="80">
        <f>V66*S66</f>
        <v>0</v>
      </c>
      <c r="X66" s="81">
        <f>V66*T66</f>
        <v>0</v>
      </c>
      <c r="Y66" s="59"/>
      <c r="Z66" s="82"/>
      <c r="AA66" s="83"/>
      <c r="AB66" s="84"/>
      <c r="AC66" s="85"/>
    </row>
    <row r="67" spans="1:29" ht="15.75" customHeight="1" x14ac:dyDescent="0.2">
      <c r="A67" s="64" t="s">
        <v>202</v>
      </c>
      <c r="B67" s="65" t="s">
        <v>125</v>
      </c>
      <c r="C67" s="66" t="s">
        <v>120</v>
      </c>
      <c r="D67" s="67" t="s">
        <v>150</v>
      </c>
      <c r="E67" s="68" t="s">
        <v>203</v>
      </c>
      <c r="F67" s="69"/>
      <c r="G67" s="70" t="s">
        <v>217</v>
      </c>
      <c r="H67" s="71" t="s">
        <v>218</v>
      </c>
      <c r="I67" s="68" t="s">
        <v>124</v>
      </c>
      <c r="J67" s="72">
        <v>2008</v>
      </c>
      <c r="K67" s="73">
        <v>0.75</v>
      </c>
      <c r="L67" s="74">
        <v>1</v>
      </c>
      <c r="M67" s="240" t="s">
        <v>384</v>
      </c>
      <c r="N67" s="241"/>
      <c r="O67" s="242"/>
      <c r="P67" s="243" t="s">
        <v>486</v>
      </c>
      <c r="Q67" s="244" t="s">
        <v>489</v>
      </c>
      <c r="R67" s="75" t="s">
        <v>666</v>
      </c>
      <c r="S67" s="76">
        <f>IF(R67="U",T67/1.2,T67)</f>
        <v>320</v>
      </c>
      <c r="T67" s="77">
        <v>320</v>
      </c>
      <c r="U67" s="78"/>
      <c r="V67" s="79"/>
      <c r="W67" s="80">
        <f>V67*S67</f>
        <v>0</v>
      </c>
      <c r="X67" s="81">
        <f>V67*T67</f>
        <v>0</v>
      </c>
      <c r="Y67" s="59"/>
      <c r="Z67" s="82"/>
      <c r="AA67" s="83"/>
      <c r="AB67" s="84"/>
      <c r="AC67" s="85"/>
    </row>
    <row r="68" spans="1:29" ht="15.75" customHeight="1" x14ac:dyDescent="0.2">
      <c r="A68" s="64" t="s">
        <v>202</v>
      </c>
      <c r="B68" s="65" t="s">
        <v>219</v>
      </c>
      <c r="C68" s="66" t="s">
        <v>120</v>
      </c>
      <c r="D68" s="67" t="s">
        <v>150</v>
      </c>
      <c r="E68" s="68" t="s">
        <v>203</v>
      </c>
      <c r="F68" s="69"/>
      <c r="G68" s="70" t="s">
        <v>217</v>
      </c>
      <c r="H68" s="71" t="s">
        <v>220</v>
      </c>
      <c r="I68" s="68" t="s">
        <v>124</v>
      </c>
      <c r="J68" s="72">
        <v>2000</v>
      </c>
      <c r="K68" s="73">
        <v>1.5</v>
      </c>
      <c r="L68" s="74">
        <v>1</v>
      </c>
      <c r="M68" s="240">
        <v>-1</v>
      </c>
      <c r="N68" s="241"/>
      <c r="O68" s="242"/>
      <c r="P68" s="243" t="s">
        <v>490</v>
      </c>
      <c r="Q68" s="244" t="s">
        <v>491</v>
      </c>
      <c r="R68" s="75" t="s">
        <v>666</v>
      </c>
      <c r="S68" s="76">
        <f>IF(R68="U",T68/1.2,T68)</f>
        <v>1000</v>
      </c>
      <c r="T68" s="77">
        <v>1000</v>
      </c>
      <c r="U68" s="78"/>
      <c r="V68" s="79"/>
      <c r="W68" s="80">
        <f>V68*S68</f>
        <v>0</v>
      </c>
      <c r="X68" s="81">
        <f>V68*T68</f>
        <v>0</v>
      </c>
      <c r="Y68" s="59"/>
      <c r="Z68" s="82"/>
      <c r="AA68" s="83"/>
      <c r="AB68" s="84"/>
      <c r="AC68" s="85"/>
    </row>
    <row r="69" spans="1:29" ht="15.75" customHeight="1" x14ac:dyDescent="0.2">
      <c r="A69" s="64" t="s">
        <v>118</v>
      </c>
      <c r="B69" s="65" t="s">
        <v>119</v>
      </c>
      <c r="C69" s="66" t="s">
        <v>120</v>
      </c>
      <c r="D69" s="67" t="s">
        <v>150</v>
      </c>
      <c r="E69" s="68" t="s">
        <v>154</v>
      </c>
      <c r="F69" s="69"/>
      <c r="G69" s="70" t="s">
        <v>221</v>
      </c>
      <c r="H69" s="71" t="s">
        <v>222</v>
      </c>
      <c r="I69" s="68" t="s">
        <v>124</v>
      </c>
      <c r="J69" s="72">
        <v>1985</v>
      </c>
      <c r="K69" s="73">
        <v>0.75</v>
      </c>
      <c r="L69" s="74">
        <v>1</v>
      </c>
      <c r="M69" s="240" t="s">
        <v>389</v>
      </c>
      <c r="N69" s="241"/>
      <c r="O69" s="242"/>
      <c r="P69" s="243" t="s">
        <v>492</v>
      </c>
      <c r="Q69" s="244" t="s">
        <v>493</v>
      </c>
      <c r="R69" s="75" t="s">
        <v>666</v>
      </c>
      <c r="S69" s="76">
        <f>IF(R69="U",T69/1.2,T69)</f>
        <v>420</v>
      </c>
      <c r="T69" s="77">
        <v>420</v>
      </c>
      <c r="U69" s="78"/>
      <c r="V69" s="79"/>
      <c r="W69" s="80">
        <f>V69*S69</f>
        <v>0</v>
      </c>
      <c r="X69" s="81">
        <f>V69*T69</f>
        <v>0</v>
      </c>
      <c r="Y69" s="59"/>
      <c r="Z69" s="82"/>
      <c r="AA69" s="83"/>
      <c r="AB69" s="84"/>
      <c r="AC69" s="85"/>
    </row>
    <row r="70" spans="1:29" ht="15.75" customHeight="1" x14ac:dyDescent="0.2">
      <c r="A70" s="64" t="s">
        <v>118</v>
      </c>
      <c r="B70" s="65" t="s">
        <v>125</v>
      </c>
      <c r="C70" s="66" t="s">
        <v>120</v>
      </c>
      <c r="D70" s="67" t="s">
        <v>150</v>
      </c>
      <c r="E70" s="68" t="s">
        <v>223</v>
      </c>
      <c r="F70" s="69" t="s">
        <v>224</v>
      </c>
      <c r="G70" s="70" t="s">
        <v>225</v>
      </c>
      <c r="H70" s="71" t="s">
        <v>226</v>
      </c>
      <c r="I70" s="68" t="s">
        <v>124</v>
      </c>
      <c r="J70" s="72">
        <v>1996</v>
      </c>
      <c r="K70" s="73">
        <v>0.75</v>
      </c>
      <c r="L70" s="74">
        <v>1</v>
      </c>
      <c r="M70" s="240">
        <v>-1</v>
      </c>
      <c r="N70" s="241"/>
      <c r="O70" s="242"/>
      <c r="P70" s="243" t="s">
        <v>494</v>
      </c>
      <c r="Q70" s="244" t="s">
        <v>497</v>
      </c>
      <c r="R70" s="75" t="s">
        <v>666</v>
      </c>
      <c r="S70" s="76">
        <f>IF(R70="U",T70/1.2,T70)</f>
        <v>100</v>
      </c>
      <c r="T70" s="77">
        <v>100</v>
      </c>
      <c r="U70" s="78"/>
      <c r="V70" s="79"/>
      <c r="W70" s="80">
        <f>V70*S70</f>
        <v>0</v>
      </c>
      <c r="X70" s="81">
        <f>V70*T70</f>
        <v>0</v>
      </c>
      <c r="Y70" s="59"/>
      <c r="Z70" s="82"/>
      <c r="AA70" s="83"/>
      <c r="AB70" s="84"/>
      <c r="AC70" s="85"/>
    </row>
    <row r="71" spans="1:29" ht="15.75" customHeight="1" x14ac:dyDescent="0.2">
      <c r="A71" s="64" t="s">
        <v>118</v>
      </c>
      <c r="B71" s="65" t="s">
        <v>125</v>
      </c>
      <c r="C71" s="66" t="s">
        <v>120</v>
      </c>
      <c r="D71" s="67" t="s">
        <v>150</v>
      </c>
      <c r="E71" s="68" t="s">
        <v>223</v>
      </c>
      <c r="F71" s="69" t="s">
        <v>224</v>
      </c>
      <c r="G71" s="70" t="s">
        <v>225</v>
      </c>
      <c r="H71" s="71" t="s">
        <v>227</v>
      </c>
      <c r="I71" s="68" t="s">
        <v>228</v>
      </c>
      <c r="J71" s="72">
        <v>1999</v>
      </c>
      <c r="K71" s="73">
        <v>0.75</v>
      </c>
      <c r="L71" s="74">
        <v>1</v>
      </c>
      <c r="M71" s="240">
        <v>-1</v>
      </c>
      <c r="N71" s="241"/>
      <c r="O71" s="242"/>
      <c r="P71" s="243" t="s">
        <v>495</v>
      </c>
      <c r="Q71" s="244" t="s">
        <v>498</v>
      </c>
      <c r="R71" s="75" t="s">
        <v>666</v>
      </c>
      <c r="S71" s="76">
        <f>IF(R71="U",T71/1.2,T71)</f>
        <v>200</v>
      </c>
      <c r="T71" s="77">
        <v>200</v>
      </c>
      <c r="U71" s="78"/>
      <c r="V71" s="79"/>
      <c r="W71" s="80">
        <f>V71*S71</f>
        <v>0</v>
      </c>
      <c r="X71" s="81">
        <f>V71*T71</f>
        <v>0</v>
      </c>
      <c r="Y71" s="59"/>
      <c r="Z71" s="82"/>
      <c r="AA71" s="83"/>
      <c r="AB71" s="84"/>
      <c r="AC71" s="85"/>
    </row>
    <row r="72" spans="1:29" ht="15.75" customHeight="1" x14ac:dyDescent="0.2">
      <c r="A72" s="64" t="s">
        <v>118</v>
      </c>
      <c r="B72" s="65" t="s">
        <v>125</v>
      </c>
      <c r="C72" s="66" t="s">
        <v>120</v>
      </c>
      <c r="D72" s="67" t="s">
        <v>150</v>
      </c>
      <c r="E72" s="68" t="s">
        <v>223</v>
      </c>
      <c r="F72" s="69" t="s">
        <v>224</v>
      </c>
      <c r="G72" s="70" t="s">
        <v>229</v>
      </c>
      <c r="H72" s="71" t="s">
        <v>230</v>
      </c>
      <c r="I72" s="68" t="s">
        <v>124</v>
      </c>
      <c r="J72" s="72">
        <v>2004</v>
      </c>
      <c r="K72" s="73">
        <v>0.75</v>
      </c>
      <c r="L72" s="74">
        <v>1</v>
      </c>
      <c r="M72" s="240" t="s">
        <v>384</v>
      </c>
      <c r="N72" s="241"/>
      <c r="O72" s="242"/>
      <c r="P72" s="243" t="s">
        <v>494</v>
      </c>
      <c r="Q72" s="244" t="s">
        <v>499</v>
      </c>
      <c r="R72" s="75" t="s">
        <v>666</v>
      </c>
      <c r="S72" s="76">
        <f>IF(R72="U",T72/1.2,T72)</f>
        <v>800</v>
      </c>
      <c r="T72" s="77">
        <v>800</v>
      </c>
      <c r="U72" s="78"/>
      <c r="V72" s="79"/>
      <c r="W72" s="80">
        <f>V72*S72</f>
        <v>0</v>
      </c>
      <c r="X72" s="81">
        <f>V72*T72</f>
        <v>0</v>
      </c>
      <c r="Y72" s="59"/>
      <c r="Z72" s="82"/>
      <c r="AA72" s="83"/>
      <c r="AB72" s="84"/>
      <c r="AC72" s="85"/>
    </row>
    <row r="73" spans="1:29" ht="15.75" customHeight="1" x14ac:dyDescent="0.2">
      <c r="A73" s="64" t="s">
        <v>118</v>
      </c>
      <c r="B73" s="65" t="s">
        <v>125</v>
      </c>
      <c r="C73" s="66" t="s">
        <v>120</v>
      </c>
      <c r="D73" s="67" t="s">
        <v>150</v>
      </c>
      <c r="E73" s="68" t="s">
        <v>223</v>
      </c>
      <c r="F73" s="69" t="s">
        <v>224</v>
      </c>
      <c r="G73" s="70" t="s">
        <v>229</v>
      </c>
      <c r="H73" s="71" t="s">
        <v>230</v>
      </c>
      <c r="I73" s="68" t="s">
        <v>124</v>
      </c>
      <c r="J73" s="72">
        <v>2006</v>
      </c>
      <c r="K73" s="73">
        <v>0.75</v>
      </c>
      <c r="L73" s="74">
        <v>4</v>
      </c>
      <c r="M73" s="240" t="s">
        <v>384</v>
      </c>
      <c r="N73" s="241"/>
      <c r="O73" s="242"/>
      <c r="P73" s="243" t="s">
        <v>496</v>
      </c>
      <c r="Q73" s="244" t="s">
        <v>500</v>
      </c>
      <c r="R73" s="75" t="s">
        <v>666</v>
      </c>
      <c r="S73" s="76">
        <f>IF(R73="U",T73/1.2,T73)</f>
        <v>800</v>
      </c>
      <c r="T73" s="77">
        <v>800</v>
      </c>
      <c r="U73" s="78"/>
      <c r="V73" s="79"/>
      <c r="W73" s="80">
        <f>V73*S73</f>
        <v>0</v>
      </c>
      <c r="X73" s="81">
        <f>V73*T73</f>
        <v>0</v>
      </c>
      <c r="Y73" s="59"/>
      <c r="Z73" s="82"/>
      <c r="AA73" s="83"/>
      <c r="AB73" s="84"/>
      <c r="AC73" s="85"/>
    </row>
    <row r="74" spans="1:29" ht="15.75" customHeight="1" x14ac:dyDescent="0.2">
      <c r="A74" s="64" t="s">
        <v>118</v>
      </c>
      <c r="B74" s="65" t="s">
        <v>125</v>
      </c>
      <c r="C74" s="66" t="s">
        <v>120</v>
      </c>
      <c r="D74" s="67" t="s">
        <v>150</v>
      </c>
      <c r="E74" s="68" t="s">
        <v>223</v>
      </c>
      <c r="F74" s="69" t="s">
        <v>231</v>
      </c>
      <c r="G74" s="70" t="s">
        <v>232</v>
      </c>
      <c r="H74" s="71" t="s">
        <v>233</v>
      </c>
      <c r="I74" s="68" t="s">
        <v>124</v>
      </c>
      <c r="J74" s="72">
        <v>2010</v>
      </c>
      <c r="K74" s="73">
        <v>0.75</v>
      </c>
      <c r="L74" s="74">
        <v>1</v>
      </c>
      <c r="M74" s="240" t="s">
        <v>384</v>
      </c>
      <c r="N74" s="241"/>
      <c r="O74" s="242"/>
      <c r="P74" s="243" t="s">
        <v>495</v>
      </c>
      <c r="Q74" s="244" t="s">
        <v>501</v>
      </c>
      <c r="R74" s="75" t="s">
        <v>666</v>
      </c>
      <c r="S74" s="76">
        <f>IF(R74="U",T74/1.2,T74)</f>
        <v>275</v>
      </c>
      <c r="T74" s="77">
        <v>275</v>
      </c>
      <c r="U74" s="78"/>
      <c r="V74" s="79"/>
      <c r="W74" s="80">
        <f>V74*S74</f>
        <v>0</v>
      </c>
      <c r="X74" s="81">
        <f>V74*T74</f>
        <v>0</v>
      </c>
      <c r="Y74" s="59"/>
      <c r="Z74" s="82"/>
      <c r="AA74" s="83"/>
      <c r="AB74" s="84"/>
      <c r="AC74" s="85"/>
    </row>
    <row r="75" spans="1:29" ht="15.75" customHeight="1" x14ac:dyDescent="0.2">
      <c r="A75" s="64" t="s">
        <v>118</v>
      </c>
      <c r="B75" s="65" t="s">
        <v>125</v>
      </c>
      <c r="C75" s="66" t="s">
        <v>120</v>
      </c>
      <c r="D75" s="67" t="s">
        <v>150</v>
      </c>
      <c r="E75" s="68" t="s">
        <v>223</v>
      </c>
      <c r="F75" s="69" t="s">
        <v>231</v>
      </c>
      <c r="G75" s="70" t="s">
        <v>232</v>
      </c>
      <c r="H75" s="71" t="s">
        <v>233</v>
      </c>
      <c r="I75" s="68" t="s">
        <v>124</v>
      </c>
      <c r="J75" s="72">
        <v>2013</v>
      </c>
      <c r="K75" s="73">
        <v>0.75</v>
      </c>
      <c r="L75" s="74">
        <v>7</v>
      </c>
      <c r="M75" s="240" t="s">
        <v>384</v>
      </c>
      <c r="N75" s="241"/>
      <c r="O75" s="242"/>
      <c r="P75" s="243" t="s">
        <v>496</v>
      </c>
      <c r="Q75" s="244" t="s">
        <v>502</v>
      </c>
      <c r="R75" s="75" t="s">
        <v>666</v>
      </c>
      <c r="S75" s="76">
        <f>IF(R75="U",T75/1.2,T75)</f>
        <v>270</v>
      </c>
      <c r="T75" s="77">
        <v>270</v>
      </c>
      <c r="U75" s="78"/>
      <c r="V75" s="79"/>
      <c r="W75" s="80">
        <f>V75*S75</f>
        <v>0</v>
      </c>
      <c r="X75" s="81">
        <f>V75*T75</f>
        <v>0</v>
      </c>
      <c r="Y75" s="59"/>
      <c r="Z75" s="82"/>
      <c r="AA75" s="83"/>
      <c r="AB75" s="84"/>
      <c r="AC75" s="85"/>
    </row>
    <row r="76" spans="1:29" ht="15.75" customHeight="1" x14ac:dyDescent="0.2">
      <c r="A76" s="64" t="s">
        <v>118</v>
      </c>
      <c r="B76" s="65" t="s">
        <v>119</v>
      </c>
      <c r="C76" s="66" t="s">
        <v>120</v>
      </c>
      <c r="D76" s="67" t="s">
        <v>150</v>
      </c>
      <c r="E76" s="68" t="s">
        <v>223</v>
      </c>
      <c r="F76" s="69" t="s">
        <v>231</v>
      </c>
      <c r="G76" s="70" t="s">
        <v>234</v>
      </c>
      <c r="H76" s="71" t="s">
        <v>235</v>
      </c>
      <c r="I76" s="68" t="s">
        <v>124</v>
      </c>
      <c r="J76" s="72">
        <v>1999</v>
      </c>
      <c r="K76" s="73">
        <v>0.75</v>
      </c>
      <c r="L76" s="74">
        <v>6</v>
      </c>
      <c r="M76" s="240" t="s">
        <v>384</v>
      </c>
      <c r="N76" s="241"/>
      <c r="O76" s="242"/>
      <c r="P76" s="243" t="s">
        <v>503</v>
      </c>
      <c r="Q76" s="244" t="s">
        <v>504</v>
      </c>
      <c r="R76" s="75" t="s">
        <v>666</v>
      </c>
      <c r="S76" s="76">
        <f>IF(R76="U",T76/1.2,T76)</f>
        <v>250</v>
      </c>
      <c r="T76" s="77">
        <v>250</v>
      </c>
      <c r="U76" s="78"/>
      <c r="V76" s="79"/>
      <c r="W76" s="80">
        <f>V76*S76</f>
        <v>0</v>
      </c>
      <c r="X76" s="81">
        <f>V76*T76</f>
        <v>0</v>
      </c>
      <c r="Y76" s="59"/>
      <c r="Z76" s="82"/>
      <c r="AA76" s="83"/>
      <c r="AB76" s="84"/>
      <c r="AC76" s="85"/>
    </row>
    <row r="77" spans="1:29" ht="15.75" customHeight="1" x14ac:dyDescent="0.2">
      <c r="A77" s="64" t="s">
        <v>118</v>
      </c>
      <c r="B77" s="65" t="s">
        <v>119</v>
      </c>
      <c r="C77" s="66" t="s">
        <v>120</v>
      </c>
      <c r="D77" s="67" t="s">
        <v>150</v>
      </c>
      <c r="E77" s="68" t="s">
        <v>223</v>
      </c>
      <c r="F77" s="69" t="s">
        <v>231</v>
      </c>
      <c r="G77" s="70" t="s">
        <v>234</v>
      </c>
      <c r="H77" s="71" t="s">
        <v>235</v>
      </c>
      <c r="I77" s="68" t="s">
        <v>124</v>
      </c>
      <c r="J77" s="72">
        <v>2004</v>
      </c>
      <c r="K77" s="73">
        <v>0.75</v>
      </c>
      <c r="L77" s="74">
        <v>12</v>
      </c>
      <c r="M77" s="240" t="s">
        <v>384</v>
      </c>
      <c r="N77" s="241"/>
      <c r="O77" s="242"/>
      <c r="P77" s="243" t="s">
        <v>503</v>
      </c>
      <c r="Q77" s="244" t="s">
        <v>505</v>
      </c>
      <c r="R77" s="95" t="s">
        <v>666</v>
      </c>
      <c r="S77" s="76">
        <f>IF(R77="U",T77/1.2,T77)</f>
        <v>240</v>
      </c>
      <c r="T77" s="77">
        <v>240</v>
      </c>
      <c r="U77" s="78"/>
      <c r="V77" s="79"/>
      <c r="W77" s="80">
        <f>V77*S77</f>
        <v>0</v>
      </c>
      <c r="X77" s="81">
        <f>V77*T77</f>
        <v>0</v>
      </c>
      <c r="Y77" s="59"/>
      <c r="Z77" s="82"/>
      <c r="AA77" s="83"/>
      <c r="AB77" s="84"/>
      <c r="AC77" s="85"/>
    </row>
    <row r="78" spans="1:29" ht="15.75" customHeight="1" x14ac:dyDescent="0.2">
      <c r="A78" s="64" t="s">
        <v>118</v>
      </c>
      <c r="B78" s="65" t="s">
        <v>119</v>
      </c>
      <c r="C78" s="66" t="s">
        <v>120</v>
      </c>
      <c r="D78" s="67" t="s">
        <v>150</v>
      </c>
      <c r="E78" s="68" t="s">
        <v>223</v>
      </c>
      <c r="F78" s="69" t="s">
        <v>231</v>
      </c>
      <c r="G78" s="70" t="s">
        <v>234</v>
      </c>
      <c r="H78" s="71" t="s">
        <v>235</v>
      </c>
      <c r="I78" s="68" t="s">
        <v>124</v>
      </c>
      <c r="J78" s="72">
        <v>2007</v>
      </c>
      <c r="K78" s="73">
        <v>0.75</v>
      </c>
      <c r="L78" s="74">
        <v>18</v>
      </c>
      <c r="M78" s="240" t="s">
        <v>384</v>
      </c>
      <c r="N78" s="241"/>
      <c r="O78" s="242"/>
      <c r="P78" s="243" t="s">
        <v>503</v>
      </c>
      <c r="Q78" s="244" t="s">
        <v>506</v>
      </c>
      <c r="R78" s="75" t="s">
        <v>666</v>
      </c>
      <c r="S78" s="76">
        <f>IF(R78="U",T78/1.2,T78)</f>
        <v>190</v>
      </c>
      <c r="T78" s="77">
        <v>190</v>
      </c>
      <c r="U78" s="78"/>
      <c r="V78" s="79"/>
      <c r="W78" s="80">
        <f>V78*S78</f>
        <v>0</v>
      </c>
      <c r="X78" s="81">
        <f>V78*T78</f>
        <v>0</v>
      </c>
      <c r="Y78" s="59"/>
      <c r="Z78" s="82"/>
      <c r="AA78" s="83"/>
      <c r="AB78" s="84"/>
      <c r="AC78" s="85"/>
    </row>
    <row r="79" spans="1:29" ht="15.75" customHeight="1" x14ac:dyDescent="0.2">
      <c r="A79" s="64" t="s">
        <v>118</v>
      </c>
      <c r="B79" s="65" t="s">
        <v>119</v>
      </c>
      <c r="C79" s="66" t="s">
        <v>120</v>
      </c>
      <c r="D79" s="67" t="s">
        <v>236</v>
      </c>
      <c r="E79" s="68" t="s">
        <v>237</v>
      </c>
      <c r="F79" s="69"/>
      <c r="G79" s="70" t="s">
        <v>238</v>
      </c>
      <c r="H79" s="71" t="s">
        <v>239</v>
      </c>
      <c r="I79" s="68" t="s">
        <v>240</v>
      </c>
      <c r="J79" s="72">
        <v>2019</v>
      </c>
      <c r="K79" s="73">
        <v>0.75</v>
      </c>
      <c r="L79" s="74">
        <v>23</v>
      </c>
      <c r="M79" s="240" t="s">
        <v>384</v>
      </c>
      <c r="N79" s="241"/>
      <c r="O79" s="242"/>
      <c r="P79" s="243" t="s">
        <v>507</v>
      </c>
      <c r="Q79" s="244" t="s">
        <v>509</v>
      </c>
      <c r="R79" s="95" t="s">
        <v>667</v>
      </c>
      <c r="S79" s="76">
        <f>IF(R79="U",T79/1.2,T79)</f>
        <v>300</v>
      </c>
      <c r="T79" s="77">
        <v>360</v>
      </c>
      <c r="U79" s="78"/>
      <c r="V79" s="79"/>
      <c r="W79" s="80">
        <f>V79*S79</f>
        <v>0</v>
      </c>
      <c r="X79" s="81">
        <f>V79*T79</f>
        <v>0</v>
      </c>
      <c r="Y79" s="59"/>
      <c r="Z79" s="82"/>
      <c r="AA79" s="83"/>
      <c r="AB79" s="84"/>
      <c r="AC79" s="85"/>
    </row>
    <row r="80" spans="1:29" ht="15.75" customHeight="1" x14ac:dyDescent="0.2">
      <c r="A80" s="64" t="s">
        <v>118</v>
      </c>
      <c r="B80" s="65" t="s">
        <v>119</v>
      </c>
      <c r="C80" s="66" t="s">
        <v>120</v>
      </c>
      <c r="D80" s="67" t="s">
        <v>236</v>
      </c>
      <c r="E80" s="68" t="s">
        <v>237</v>
      </c>
      <c r="F80" s="69"/>
      <c r="G80" s="70" t="s">
        <v>238</v>
      </c>
      <c r="H80" s="71" t="s">
        <v>239</v>
      </c>
      <c r="I80" s="68" t="s">
        <v>240</v>
      </c>
      <c r="J80" s="72">
        <v>2019</v>
      </c>
      <c r="K80" s="73">
        <v>1.5</v>
      </c>
      <c r="L80" s="74">
        <v>6</v>
      </c>
      <c r="M80" s="240" t="s">
        <v>384</v>
      </c>
      <c r="N80" s="241"/>
      <c r="O80" s="242"/>
      <c r="P80" s="243" t="s">
        <v>508</v>
      </c>
      <c r="Q80" s="244" t="s">
        <v>510</v>
      </c>
      <c r="R80" s="75" t="s">
        <v>667</v>
      </c>
      <c r="S80" s="76">
        <f>IF(R80="U",T80/1.2,T80)</f>
        <v>625</v>
      </c>
      <c r="T80" s="77">
        <v>750</v>
      </c>
      <c r="U80" s="78"/>
      <c r="V80" s="79"/>
      <c r="W80" s="80">
        <f>V80*S80</f>
        <v>0</v>
      </c>
      <c r="X80" s="81">
        <f>V80*T80</f>
        <v>0</v>
      </c>
      <c r="Y80" s="59"/>
      <c r="Z80" s="82"/>
      <c r="AA80" s="83"/>
      <c r="AB80" s="84"/>
      <c r="AC80" s="85"/>
    </row>
    <row r="81" spans="1:29" ht="15.75" customHeight="1" x14ac:dyDescent="0.2">
      <c r="A81" s="64" t="s">
        <v>241</v>
      </c>
      <c r="B81" s="65" t="s">
        <v>119</v>
      </c>
      <c r="C81" s="66" t="s">
        <v>120</v>
      </c>
      <c r="D81" s="67" t="s">
        <v>236</v>
      </c>
      <c r="E81" s="68" t="s">
        <v>242</v>
      </c>
      <c r="F81" s="69"/>
      <c r="G81" s="70" t="s">
        <v>243</v>
      </c>
      <c r="H81" s="71" t="s">
        <v>244</v>
      </c>
      <c r="I81" s="68" t="s">
        <v>245</v>
      </c>
      <c r="J81" s="72">
        <v>2013</v>
      </c>
      <c r="K81" s="73">
        <v>0.75</v>
      </c>
      <c r="L81" s="74">
        <v>2</v>
      </c>
      <c r="M81" s="240" t="s">
        <v>384</v>
      </c>
      <c r="N81" s="241"/>
      <c r="O81" s="242"/>
      <c r="P81" s="243" t="s">
        <v>511</v>
      </c>
      <c r="Q81" s="244" t="s">
        <v>512</v>
      </c>
      <c r="R81" s="75" t="s">
        <v>666</v>
      </c>
      <c r="S81" s="76">
        <f>IF(R81="U",T81/1.2,T81)</f>
        <v>580</v>
      </c>
      <c r="T81" s="77">
        <v>580</v>
      </c>
      <c r="U81" s="78"/>
      <c r="V81" s="79"/>
      <c r="W81" s="80">
        <f>V81*S81</f>
        <v>0</v>
      </c>
      <c r="X81" s="81">
        <f>V81*T81</f>
        <v>0</v>
      </c>
      <c r="Y81" s="59"/>
      <c r="Z81" s="82"/>
      <c r="AA81" s="83"/>
      <c r="AB81" s="84"/>
      <c r="AC81" s="85"/>
    </row>
    <row r="82" spans="1:29" ht="15.75" customHeight="1" x14ac:dyDescent="0.2">
      <c r="A82" s="64" t="s">
        <v>241</v>
      </c>
      <c r="B82" s="65" t="s">
        <v>119</v>
      </c>
      <c r="C82" s="66" t="s">
        <v>120</v>
      </c>
      <c r="D82" s="67" t="s">
        <v>236</v>
      </c>
      <c r="E82" s="68" t="s">
        <v>242</v>
      </c>
      <c r="F82" s="69"/>
      <c r="G82" s="70" t="s">
        <v>246</v>
      </c>
      <c r="H82" s="71" t="s">
        <v>247</v>
      </c>
      <c r="I82" s="68" t="s">
        <v>245</v>
      </c>
      <c r="J82" s="72">
        <v>2016</v>
      </c>
      <c r="K82" s="73">
        <v>0.75</v>
      </c>
      <c r="L82" s="74">
        <v>1</v>
      </c>
      <c r="M82" s="240" t="s">
        <v>384</v>
      </c>
      <c r="N82" s="241"/>
      <c r="O82" s="242"/>
      <c r="P82" s="243" t="s">
        <v>398</v>
      </c>
      <c r="Q82" s="244" t="s">
        <v>513</v>
      </c>
      <c r="R82" s="75" t="s">
        <v>666</v>
      </c>
      <c r="S82" s="76">
        <f>IF(R82="U",T82/1.2,T82)</f>
        <v>310</v>
      </c>
      <c r="T82" s="77">
        <v>310</v>
      </c>
      <c r="U82" s="78"/>
      <c r="V82" s="79"/>
      <c r="W82" s="80">
        <f>V82*S82</f>
        <v>0</v>
      </c>
      <c r="X82" s="81">
        <f>V82*T82</f>
        <v>0</v>
      </c>
      <c r="Y82" s="59"/>
      <c r="Z82" s="82"/>
      <c r="AA82" s="83"/>
      <c r="AB82" s="84"/>
      <c r="AC82" s="85"/>
    </row>
    <row r="83" spans="1:29" ht="15.75" customHeight="1" x14ac:dyDescent="0.2">
      <c r="A83" s="64" t="s">
        <v>241</v>
      </c>
      <c r="B83" s="65" t="s">
        <v>119</v>
      </c>
      <c r="C83" s="66" t="s">
        <v>120</v>
      </c>
      <c r="D83" s="67" t="s">
        <v>236</v>
      </c>
      <c r="E83" s="68" t="s">
        <v>242</v>
      </c>
      <c r="F83" s="69"/>
      <c r="G83" s="70" t="s">
        <v>246</v>
      </c>
      <c r="H83" s="71" t="s">
        <v>248</v>
      </c>
      <c r="I83" s="68" t="s">
        <v>245</v>
      </c>
      <c r="J83" s="72">
        <v>2013</v>
      </c>
      <c r="K83" s="73">
        <v>0.75</v>
      </c>
      <c r="L83" s="74">
        <v>1</v>
      </c>
      <c r="M83" s="240" t="s">
        <v>384</v>
      </c>
      <c r="N83" s="241"/>
      <c r="O83" s="242"/>
      <c r="P83" s="243" t="s">
        <v>511</v>
      </c>
      <c r="Q83" s="244" t="s">
        <v>514</v>
      </c>
      <c r="R83" s="95" t="s">
        <v>666</v>
      </c>
      <c r="S83" s="76">
        <f>IF(R83="U",T83/1.2,T83)</f>
        <v>880</v>
      </c>
      <c r="T83" s="77">
        <v>880</v>
      </c>
      <c r="U83" s="78"/>
      <c r="V83" s="79"/>
      <c r="W83" s="80">
        <f>V83*S83</f>
        <v>0</v>
      </c>
      <c r="X83" s="81">
        <f>V83*T83</f>
        <v>0</v>
      </c>
      <c r="Y83" s="59"/>
      <c r="Z83" s="82"/>
      <c r="AA83" s="83"/>
      <c r="AB83" s="84"/>
      <c r="AC83" s="85"/>
    </row>
    <row r="84" spans="1:29" ht="15.75" customHeight="1" x14ac:dyDescent="0.2">
      <c r="A84" s="64" t="s">
        <v>118</v>
      </c>
      <c r="B84" s="65" t="s">
        <v>119</v>
      </c>
      <c r="C84" s="66" t="s">
        <v>120</v>
      </c>
      <c r="D84" s="67" t="s">
        <v>236</v>
      </c>
      <c r="E84" s="68" t="s">
        <v>242</v>
      </c>
      <c r="F84" s="69"/>
      <c r="G84" s="70" t="s">
        <v>249</v>
      </c>
      <c r="H84" s="71" t="s">
        <v>250</v>
      </c>
      <c r="I84" s="68" t="s">
        <v>245</v>
      </c>
      <c r="J84" s="72">
        <v>2021</v>
      </c>
      <c r="K84" s="73">
        <v>0.75</v>
      </c>
      <c r="L84" s="74">
        <v>24</v>
      </c>
      <c r="M84" s="240" t="s">
        <v>384</v>
      </c>
      <c r="N84" s="241"/>
      <c r="O84" s="242"/>
      <c r="P84" s="243" t="s">
        <v>515</v>
      </c>
      <c r="Q84" s="244" t="s">
        <v>516</v>
      </c>
      <c r="R84" s="95" t="s">
        <v>667</v>
      </c>
      <c r="S84" s="76">
        <f>IF(R84="U",T84/1.2,T84)</f>
        <v>19.166666666666668</v>
      </c>
      <c r="T84" s="77">
        <v>23</v>
      </c>
      <c r="U84" s="78"/>
      <c r="V84" s="79"/>
      <c r="W84" s="80">
        <f>V84*S84</f>
        <v>0</v>
      </c>
      <c r="X84" s="81">
        <f>V84*T84</f>
        <v>0</v>
      </c>
      <c r="Y84" s="59"/>
      <c r="Z84" s="82"/>
      <c r="AA84" s="83"/>
      <c r="AB84" s="84"/>
      <c r="AC84" s="85"/>
    </row>
    <row r="85" spans="1:29" ht="15.75" customHeight="1" x14ac:dyDescent="0.2">
      <c r="A85" s="64" t="s">
        <v>241</v>
      </c>
      <c r="B85" s="65" t="s">
        <v>119</v>
      </c>
      <c r="C85" s="66" t="s">
        <v>120</v>
      </c>
      <c r="D85" s="67" t="s">
        <v>236</v>
      </c>
      <c r="E85" s="68" t="s">
        <v>242</v>
      </c>
      <c r="F85" s="69"/>
      <c r="G85" s="70" t="s">
        <v>251</v>
      </c>
      <c r="H85" s="71" t="s">
        <v>252</v>
      </c>
      <c r="I85" s="68" t="s">
        <v>245</v>
      </c>
      <c r="J85" s="72">
        <v>2014</v>
      </c>
      <c r="K85" s="73">
        <v>0.75</v>
      </c>
      <c r="L85" s="74">
        <v>1</v>
      </c>
      <c r="M85" s="240" t="s">
        <v>384</v>
      </c>
      <c r="N85" s="241"/>
      <c r="O85" s="242"/>
      <c r="P85" s="243" t="s">
        <v>511</v>
      </c>
      <c r="Q85" s="244" t="s">
        <v>517</v>
      </c>
      <c r="R85" s="95" t="s">
        <v>666</v>
      </c>
      <c r="S85" s="76">
        <f>IF(R85="U",T85/1.2,T85)</f>
        <v>430</v>
      </c>
      <c r="T85" s="77">
        <v>430</v>
      </c>
      <c r="U85" s="78"/>
      <c r="V85" s="79"/>
      <c r="W85" s="80">
        <f>V85*S85</f>
        <v>0</v>
      </c>
      <c r="X85" s="81">
        <f>V85*T85</f>
        <v>0</v>
      </c>
      <c r="Y85" s="59"/>
      <c r="Z85" s="82"/>
      <c r="AA85" s="83"/>
      <c r="AB85" s="84"/>
      <c r="AC85" s="85"/>
    </row>
    <row r="86" spans="1:29" ht="15.75" customHeight="1" x14ac:dyDescent="0.2">
      <c r="A86" s="64" t="s">
        <v>241</v>
      </c>
      <c r="B86" s="65" t="s">
        <v>119</v>
      </c>
      <c r="C86" s="66" t="s">
        <v>120</v>
      </c>
      <c r="D86" s="67" t="s">
        <v>236</v>
      </c>
      <c r="E86" s="68" t="s">
        <v>242</v>
      </c>
      <c r="F86" s="69"/>
      <c r="G86" s="70" t="s">
        <v>251</v>
      </c>
      <c r="H86" s="71" t="s">
        <v>252</v>
      </c>
      <c r="I86" s="68" t="s">
        <v>245</v>
      </c>
      <c r="J86" s="72">
        <v>2015</v>
      </c>
      <c r="K86" s="73">
        <v>0.75</v>
      </c>
      <c r="L86" s="74">
        <v>1</v>
      </c>
      <c r="M86" s="240" t="s">
        <v>384</v>
      </c>
      <c r="N86" s="241"/>
      <c r="O86" s="242"/>
      <c r="P86" s="243" t="s">
        <v>511</v>
      </c>
      <c r="Q86" s="244" t="s">
        <v>518</v>
      </c>
      <c r="R86" s="95" t="s">
        <v>666</v>
      </c>
      <c r="S86" s="76">
        <f>IF(R86="U",T86/1.2,T86)</f>
        <v>430</v>
      </c>
      <c r="T86" s="77">
        <v>430</v>
      </c>
      <c r="U86" s="78"/>
      <c r="V86" s="79"/>
      <c r="W86" s="80">
        <f>V86*S86</f>
        <v>0</v>
      </c>
      <c r="X86" s="81">
        <f>V86*T86</f>
        <v>0</v>
      </c>
      <c r="Y86" s="59"/>
      <c r="Z86" s="82"/>
      <c r="AA86" s="83"/>
      <c r="AB86" s="84"/>
      <c r="AC86" s="85"/>
    </row>
    <row r="87" spans="1:29" ht="15.75" customHeight="1" x14ac:dyDescent="0.2">
      <c r="A87" s="64" t="s">
        <v>241</v>
      </c>
      <c r="B87" s="65" t="s">
        <v>119</v>
      </c>
      <c r="C87" s="66" t="s">
        <v>120</v>
      </c>
      <c r="D87" s="67" t="s">
        <v>236</v>
      </c>
      <c r="E87" s="68" t="s">
        <v>242</v>
      </c>
      <c r="F87" s="69"/>
      <c r="G87" s="70" t="s">
        <v>251</v>
      </c>
      <c r="H87" s="71" t="s">
        <v>252</v>
      </c>
      <c r="I87" s="68" t="s">
        <v>245</v>
      </c>
      <c r="J87" s="72">
        <v>2016</v>
      </c>
      <c r="K87" s="73">
        <v>0.75</v>
      </c>
      <c r="L87" s="74">
        <v>1</v>
      </c>
      <c r="M87" s="240" t="s">
        <v>384</v>
      </c>
      <c r="N87" s="241"/>
      <c r="O87" s="242"/>
      <c r="P87" s="243" t="s">
        <v>511</v>
      </c>
      <c r="Q87" s="244" t="s">
        <v>519</v>
      </c>
      <c r="R87" s="95" t="s">
        <v>666</v>
      </c>
      <c r="S87" s="76">
        <f>IF(R87="U",T87/1.2,T87)</f>
        <v>430</v>
      </c>
      <c r="T87" s="77">
        <v>430</v>
      </c>
      <c r="U87" s="78"/>
      <c r="V87" s="79"/>
      <c r="W87" s="80">
        <f>V87*S87</f>
        <v>0</v>
      </c>
      <c r="X87" s="81">
        <f>V87*T87</f>
        <v>0</v>
      </c>
      <c r="Y87" s="59"/>
      <c r="Z87" s="82"/>
      <c r="AA87" s="83"/>
      <c r="AB87" s="84"/>
      <c r="AC87" s="85"/>
    </row>
    <row r="88" spans="1:29" ht="15.75" customHeight="1" x14ac:dyDescent="0.2">
      <c r="A88" s="64" t="s">
        <v>241</v>
      </c>
      <c r="B88" s="65" t="s">
        <v>119</v>
      </c>
      <c r="C88" s="66" t="s">
        <v>120</v>
      </c>
      <c r="D88" s="67" t="s">
        <v>236</v>
      </c>
      <c r="E88" s="68" t="s">
        <v>242</v>
      </c>
      <c r="F88" s="69"/>
      <c r="G88" s="70" t="s">
        <v>251</v>
      </c>
      <c r="H88" s="71" t="s">
        <v>252</v>
      </c>
      <c r="I88" s="68" t="s">
        <v>245</v>
      </c>
      <c r="J88" s="72">
        <v>2017</v>
      </c>
      <c r="K88" s="73">
        <v>0.75</v>
      </c>
      <c r="L88" s="74">
        <v>1</v>
      </c>
      <c r="M88" s="240" t="s">
        <v>384</v>
      </c>
      <c r="N88" s="241"/>
      <c r="O88" s="242"/>
      <c r="P88" s="243" t="s">
        <v>511</v>
      </c>
      <c r="Q88" s="244" t="s">
        <v>520</v>
      </c>
      <c r="R88" s="95" t="s">
        <v>666</v>
      </c>
      <c r="S88" s="76">
        <f>IF(R88="U",T88/1.2,T88)</f>
        <v>430</v>
      </c>
      <c r="T88" s="77">
        <v>430</v>
      </c>
      <c r="U88" s="78"/>
      <c r="V88" s="79"/>
      <c r="W88" s="80">
        <f>V88*S88</f>
        <v>0</v>
      </c>
      <c r="X88" s="81">
        <f>V88*T88</f>
        <v>0</v>
      </c>
      <c r="Y88" s="59"/>
      <c r="Z88" s="82"/>
      <c r="AA88" s="83"/>
      <c r="AB88" s="84"/>
      <c r="AC88" s="85"/>
    </row>
    <row r="89" spans="1:29" ht="15.75" customHeight="1" x14ac:dyDescent="0.2">
      <c r="A89" s="64" t="s">
        <v>118</v>
      </c>
      <c r="B89" s="65" t="s">
        <v>119</v>
      </c>
      <c r="C89" s="66" t="s">
        <v>120</v>
      </c>
      <c r="D89" s="67" t="s">
        <v>236</v>
      </c>
      <c r="E89" s="68" t="s">
        <v>253</v>
      </c>
      <c r="F89" s="69"/>
      <c r="G89" s="70" t="s">
        <v>254</v>
      </c>
      <c r="H89" s="71" t="s">
        <v>255</v>
      </c>
      <c r="I89" s="68" t="s">
        <v>124</v>
      </c>
      <c r="J89" s="72">
        <v>2016</v>
      </c>
      <c r="K89" s="73">
        <v>0.75</v>
      </c>
      <c r="L89" s="74">
        <v>8</v>
      </c>
      <c r="M89" s="240" t="s">
        <v>385</v>
      </c>
      <c r="N89" s="241" t="s">
        <v>387</v>
      </c>
      <c r="O89" s="242" t="s">
        <v>387</v>
      </c>
      <c r="P89" s="243" t="s">
        <v>521</v>
      </c>
      <c r="Q89" s="244" t="s">
        <v>522</v>
      </c>
      <c r="R89" s="95" t="s">
        <v>666</v>
      </c>
      <c r="S89" s="76">
        <f>IF(R89="U",T89/1.2,T89)</f>
        <v>65</v>
      </c>
      <c r="T89" s="77">
        <v>65</v>
      </c>
      <c r="U89" s="78"/>
      <c r="V89" s="79"/>
      <c r="W89" s="80">
        <f>V89*S89</f>
        <v>0</v>
      </c>
      <c r="X89" s="81">
        <f>V89*T89</f>
        <v>0</v>
      </c>
      <c r="Y89" s="59"/>
      <c r="Z89" s="82"/>
      <c r="AA89" s="83"/>
      <c r="AB89" s="84"/>
      <c r="AC89" s="85"/>
    </row>
    <row r="90" spans="1:29" ht="15.75" customHeight="1" x14ac:dyDescent="0.2">
      <c r="A90" s="64" t="s">
        <v>241</v>
      </c>
      <c r="B90" s="65" t="s">
        <v>119</v>
      </c>
      <c r="C90" s="66" t="s">
        <v>120</v>
      </c>
      <c r="D90" s="67" t="s">
        <v>236</v>
      </c>
      <c r="E90" s="68" t="s">
        <v>253</v>
      </c>
      <c r="F90" s="69"/>
      <c r="G90" s="70" t="s">
        <v>256</v>
      </c>
      <c r="H90" s="71" t="s">
        <v>257</v>
      </c>
      <c r="I90" s="68" t="s">
        <v>124</v>
      </c>
      <c r="J90" s="72">
        <v>2019</v>
      </c>
      <c r="K90" s="73">
        <v>0.75</v>
      </c>
      <c r="L90" s="74">
        <v>1</v>
      </c>
      <c r="M90" s="240" t="s">
        <v>384</v>
      </c>
      <c r="N90" s="241"/>
      <c r="O90" s="242"/>
      <c r="P90" s="243" t="s">
        <v>398</v>
      </c>
      <c r="Q90" s="244" t="s">
        <v>523</v>
      </c>
      <c r="R90" s="95" t="s">
        <v>666</v>
      </c>
      <c r="S90" s="76">
        <f>IF(R90="U",T90/1.2,T90)</f>
        <v>230</v>
      </c>
      <c r="T90" s="77">
        <v>230</v>
      </c>
      <c r="U90" s="78"/>
      <c r="V90" s="79"/>
      <c r="W90" s="80">
        <f>V90*S90</f>
        <v>0</v>
      </c>
      <c r="X90" s="81">
        <f>V90*T90</f>
        <v>0</v>
      </c>
      <c r="Y90" s="59"/>
      <c r="Z90" s="82"/>
      <c r="AA90" s="83"/>
      <c r="AB90" s="84"/>
      <c r="AC90" s="85"/>
    </row>
    <row r="91" spans="1:29" ht="15.75" customHeight="1" x14ac:dyDescent="0.2">
      <c r="A91" s="64" t="s">
        <v>118</v>
      </c>
      <c r="B91" s="65" t="s">
        <v>119</v>
      </c>
      <c r="C91" s="66" t="s">
        <v>120</v>
      </c>
      <c r="D91" s="67" t="s">
        <v>236</v>
      </c>
      <c r="E91" s="68" t="s">
        <v>253</v>
      </c>
      <c r="F91" s="69"/>
      <c r="G91" s="70" t="s">
        <v>258</v>
      </c>
      <c r="H91" s="71" t="s">
        <v>259</v>
      </c>
      <c r="I91" s="68" t="s">
        <v>124</v>
      </c>
      <c r="J91" s="72">
        <v>2016</v>
      </c>
      <c r="K91" s="73">
        <v>0.75</v>
      </c>
      <c r="L91" s="74">
        <v>2</v>
      </c>
      <c r="M91" s="240" t="s">
        <v>385</v>
      </c>
      <c r="N91" s="241" t="s">
        <v>387</v>
      </c>
      <c r="O91" s="242" t="s">
        <v>387</v>
      </c>
      <c r="P91" s="243" t="s">
        <v>437</v>
      </c>
      <c r="Q91" s="244" t="s">
        <v>524</v>
      </c>
      <c r="R91" s="75" t="s">
        <v>666</v>
      </c>
      <c r="S91" s="76">
        <f>IF(R91="U",T91/1.2,T91)</f>
        <v>85</v>
      </c>
      <c r="T91" s="77">
        <v>85</v>
      </c>
      <c r="U91" s="78"/>
      <c r="V91" s="79"/>
      <c r="W91" s="80">
        <f>V91*S91</f>
        <v>0</v>
      </c>
      <c r="X91" s="81">
        <f>V91*T91</f>
        <v>0</v>
      </c>
      <c r="Y91" s="59"/>
      <c r="Z91" s="82"/>
      <c r="AA91" s="83"/>
      <c r="AB91" s="84"/>
      <c r="AC91" s="85"/>
    </row>
    <row r="92" spans="1:29" ht="15.75" customHeight="1" x14ac:dyDescent="0.2">
      <c r="A92" s="64" t="s">
        <v>118</v>
      </c>
      <c r="B92" s="65" t="s">
        <v>119</v>
      </c>
      <c r="C92" s="66" t="s">
        <v>120</v>
      </c>
      <c r="D92" s="67" t="s">
        <v>236</v>
      </c>
      <c r="E92" s="68" t="s">
        <v>253</v>
      </c>
      <c r="F92" s="69"/>
      <c r="G92" s="70" t="s">
        <v>260</v>
      </c>
      <c r="H92" s="71" t="s">
        <v>261</v>
      </c>
      <c r="I92" s="68" t="s">
        <v>262</v>
      </c>
      <c r="J92" s="72">
        <v>2005</v>
      </c>
      <c r="K92" s="73">
        <v>0.75</v>
      </c>
      <c r="L92" s="74">
        <v>1</v>
      </c>
      <c r="M92" s="240" t="s">
        <v>385</v>
      </c>
      <c r="N92" s="241"/>
      <c r="O92" s="242" t="s">
        <v>392</v>
      </c>
      <c r="P92" s="243" t="s">
        <v>525</v>
      </c>
      <c r="Q92" s="244" t="s">
        <v>526</v>
      </c>
      <c r="R92" s="95" t="s">
        <v>666</v>
      </c>
      <c r="S92" s="76">
        <f>IF(R92="U",T92/1.2,T92)</f>
        <v>350</v>
      </c>
      <c r="T92" s="77">
        <v>350</v>
      </c>
      <c r="U92" s="78"/>
      <c r="V92" s="79"/>
      <c r="W92" s="80">
        <f>V92*S92</f>
        <v>0</v>
      </c>
      <c r="X92" s="81">
        <f>V92*T92</f>
        <v>0</v>
      </c>
      <c r="Y92" s="59"/>
      <c r="Z92" s="82"/>
      <c r="AA92" s="83"/>
      <c r="AB92" s="84"/>
      <c r="AC92" s="85"/>
    </row>
    <row r="93" spans="1:29" ht="15.75" customHeight="1" x14ac:dyDescent="0.2">
      <c r="A93" s="64" t="s">
        <v>118</v>
      </c>
      <c r="B93" s="65" t="s">
        <v>119</v>
      </c>
      <c r="C93" s="66" t="s">
        <v>120</v>
      </c>
      <c r="D93" s="67" t="s">
        <v>236</v>
      </c>
      <c r="E93" s="68" t="s">
        <v>253</v>
      </c>
      <c r="F93" s="69"/>
      <c r="G93" s="70" t="s">
        <v>263</v>
      </c>
      <c r="H93" s="71" t="s">
        <v>264</v>
      </c>
      <c r="I93" s="68" t="s">
        <v>124</v>
      </c>
      <c r="J93" s="72">
        <v>2012</v>
      </c>
      <c r="K93" s="73">
        <v>1.5</v>
      </c>
      <c r="L93" s="74">
        <v>1</v>
      </c>
      <c r="M93" s="240" t="s">
        <v>384</v>
      </c>
      <c r="N93" s="241"/>
      <c r="O93" s="242"/>
      <c r="P93" s="243" t="s">
        <v>527</v>
      </c>
      <c r="Q93" s="244" t="s">
        <v>528</v>
      </c>
      <c r="R93" s="75" t="s">
        <v>666</v>
      </c>
      <c r="S93" s="76">
        <f>IF(R93="U",T93/1.2,T93)</f>
        <v>420</v>
      </c>
      <c r="T93" s="77">
        <v>420</v>
      </c>
      <c r="U93" s="78"/>
      <c r="V93" s="79"/>
      <c r="W93" s="80">
        <f>V93*S93</f>
        <v>0</v>
      </c>
      <c r="X93" s="81">
        <f>V93*T93</f>
        <v>0</v>
      </c>
      <c r="Y93" s="59"/>
      <c r="Z93" s="82"/>
      <c r="AA93" s="83"/>
      <c r="AB93" s="84"/>
      <c r="AC93" s="85"/>
    </row>
    <row r="94" spans="1:29" ht="15.75" customHeight="1" x14ac:dyDescent="0.2">
      <c r="A94" s="64" t="s">
        <v>118</v>
      </c>
      <c r="B94" s="65" t="s">
        <v>119</v>
      </c>
      <c r="C94" s="66" t="s">
        <v>120</v>
      </c>
      <c r="D94" s="67" t="s">
        <v>236</v>
      </c>
      <c r="E94" s="68" t="s">
        <v>265</v>
      </c>
      <c r="F94" s="69" t="s">
        <v>266</v>
      </c>
      <c r="G94" s="70" t="s">
        <v>267</v>
      </c>
      <c r="H94" s="71" t="s">
        <v>268</v>
      </c>
      <c r="I94" s="68" t="s">
        <v>124</v>
      </c>
      <c r="J94" s="72">
        <v>2011</v>
      </c>
      <c r="K94" s="73">
        <v>0.75</v>
      </c>
      <c r="L94" s="74">
        <v>6</v>
      </c>
      <c r="M94" s="240" t="s">
        <v>385</v>
      </c>
      <c r="N94" s="241"/>
      <c r="O94" s="242"/>
      <c r="P94" s="243" t="s">
        <v>529</v>
      </c>
      <c r="Q94" s="244" t="s">
        <v>530</v>
      </c>
      <c r="R94" s="75" t="s">
        <v>666</v>
      </c>
      <c r="S94" s="76">
        <f>IF(R94="U",T94/1.2,T94)</f>
        <v>270</v>
      </c>
      <c r="T94" s="77">
        <v>270</v>
      </c>
      <c r="U94" s="78"/>
      <c r="V94" s="79"/>
      <c r="W94" s="80">
        <f>V94*S94</f>
        <v>0</v>
      </c>
      <c r="X94" s="81">
        <f>V94*T94</f>
        <v>0</v>
      </c>
      <c r="Y94" s="59"/>
      <c r="Z94" s="82"/>
      <c r="AA94" s="83"/>
      <c r="AB94" s="84"/>
      <c r="AC94" s="85"/>
    </row>
    <row r="95" spans="1:29" ht="15.75" customHeight="1" x14ac:dyDescent="0.2">
      <c r="A95" s="64" t="s">
        <v>118</v>
      </c>
      <c r="B95" s="65" t="s">
        <v>119</v>
      </c>
      <c r="C95" s="66" t="s">
        <v>120</v>
      </c>
      <c r="D95" s="67" t="s">
        <v>236</v>
      </c>
      <c r="E95" s="68" t="s">
        <v>265</v>
      </c>
      <c r="F95" s="69" t="s">
        <v>269</v>
      </c>
      <c r="G95" s="70" t="s">
        <v>270</v>
      </c>
      <c r="H95" s="71" t="s">
        <v>271</v>
      </c>
      <c r="I95" s="68" t="s">
        <v>272</v>
      </c>
      <c r="J95" s="72">
        <v>2003</v>
      </c>
      <c r="K95" s="73">
        <v>1.5</v>
      </c>
      <c r="L95" s="74">
        <v>1</v>
      </c>
      <c r="M95" s="240" t="s">
        <v>385</v>
      </c>
      <c r="N95" s="241"/>
      <c r="O95" s="242" t="s">
        <v>388</v>
      </c>
      <c r="P95" s="243" t="s">
        <v>472</v>
      </c>
      <c r="Q95" s="244" t="s">
        <v>531</v>
      </c>
      <c r="R95" s="75" t="s">
        <v>666</v>
      </c>
      <c r="S95" s="76">
        <f>IF(R95="U",T95/1.2,T95)</f>
        <v>290</v>
      </c>
      <c r="T95" s="77">
        <v>290</v>
      </c>
      <c r="U95" s="78"/>
      <c r="V95" s="79"/>
      <c r="W95" s="80">
        <f>V95*S95</f>
        <v>0</v>
      </c>
      <c r="X95" s="81">
        <f>V95*T95</f>
        <v>0</v>
      </c>
      <c r="Y95" s="59"/>
      <c r="Z95" s="82"/>
      <c r="AA95" s="83"/>
      <c r="AB95" s="84"/>
      <c r="AC95" s="85"/>
    </row>
    <row r="96" spans="1:29" ht="15.75" customHeight="1" x14ac:dyDescent="0.2">
      <c r="A96" s="64" t="s">
        <v>118</v>
      </c>
      <c r="B96" s="65" t="s">
        <v>119</v>
      </c>
      <c r="C96" s="66" t="s">
        <v>120</v>
      </c>
      <c r="D96" s="67" t="s">
        <v>273</v>
      </c>
      <c r="E96" s="68" t="s">
        <v>274</v>
      </c>
      <c r="F96" s="69" t="s">
        <v>275</v>
      </c>
      <c r="G96" s="70" t="s">
        <v>276</v>
      </c>
      <c r="H96" s="71" t="s">
        <v>277</v>
      </c>
      <c r="I96" s="68" t="s">
        <v>124</v>
      </c>
      <c r="J96" s="72">
        <v>2005</v>
      </c>
      <c r="K96" s="73">
        <v>0.75</v>
      </c>
      <c r="L96" s="74">
        <v>6</v>
      </c>
      <c r="M96" s="240" t="s">
        <v>384</v>
      </c>
      <c r="N96" s="241"/>
      <c r="O96" s="242"/>
      <c r="P96" s="243" t="s">
        <v>492</v>
      </c>
      <c r="Q96" s="244" t="s">
        <v>533</v>
      </c>
      <c r="R96" s="75" t="s">
        <v>666</v>
      </c>
      <c r="S96" s="76">
        <f>IF(R96="U",T96/1.2,T96)</f>
        <v>80</v>
      </c>
      <c r="T96" s="77">
        <v>80</v>
      </c>
      <c r="U96" s="78"/>
      <c r="V96" s="79"/>
      <c r="W96" s="80">
        <f>V96*S96</f>
        <v>0</v>
      </c>
      <c r="X96" s="81">
        <f>V96*T96</f>
        <v>0</v>
      </c>
      <c r="Y96" s="59"/>
      <c r="Z96" s="82"/>
      <c r="AA96" s="83"/>
      <c r="AB96" s="84"/>
      <c r="AC96" s="85"/>
    </row>
    <row r="97" spans="1:29" ht="15.75" customHeight="1" x14ac:dyDescent="0.2">
      <c r="A97" s="64" t="s">
        <v>118</v>
      </c>
      <c r="B97" s="65" t="s">
        <v>119</v>
      </c>
      <c r="C97" s="66" t="s">
        <v>120</v>
      </c>
      <c r="D97" s="67" t="s">
        <v>273</v>
      </c>
      <c r="E97" s="68"/>
      <c r="F97" s="69"/>
      <c r="G97" s="70" t="s">
        <v>276</v>
      </c>
      <c r="H97" s="71" t="s">
        <v>277</v>
      </c>
      <c r="I97" s="68" t="s">
        <v>124</v>
      </c>
      <c r="J97" s="72">
        <v>1978</v>
      </c>
      <c r="K97" s="73">
        <v>0.75</v>
      </c>
      <c r="L97" s="74">
        <v>1</v>
      </c>
      <c r="M97" s="240" t="s">
        <v>393</v>
      </c>
      <c r="N97" s="241"/>
      <c r="O97" s="242"/>
      <c r="P97" s="243" t="s">
        <v>532</v>
      </c>
      <c r="Q97" s="244" t="s">
        <v>534</v>
      </c>
      <c r="R97" s="95" t="s">
        <v>666</v>
      </c>
      <c r="S97" s="76">
        <f>IF(R97="U",T97/1.2,T97)</f>
        <v>300</v>
      </c>
      <c r="T97" s="77">
        <v>300</v>
      </c>
      <c r="U97" s="78"/>
      <c r="V97" s="79"/>
      <c r="W97" s="80">
        <f>V97*S97</f>
        <v>0</v>
      </c>
      <c r="X97" s="81">
        <f>V97*T97</f>
        <v>0</v>
      </c>
      <c r="Y97" s="59"/>
      <c r="Z97" s="82"/>
      <c r="AA97" s="83"/>
      <c r="AB97" s="84"/>
      <c r="AC97" s="85"/>
    </row>
    <row r="98" spans="1:29" ht="15.75" customHeight="1" x14ac:dyDescent="0.2">
      <c r="A98" s="64" t="s">
        <v>118</v>
      </c>
      <c r="B98" s="65" t="s">
        <v>119</v>
      </c>
      <c r="C98" s="66" t="s">
        <v>120</v>
      </c>
      <c r="D98" s="67" t="s">
        <v>273</v>
      </c>
      <c r="E98" s="68"/>
      <c r="F98" s="69"/>
      <c r="G98" s="70" t="s">
        <v>276</v>
      </c>
      <c r="H98" s="71" t="s">
        <v>277</v>
      </c>
      <c r="I98" s="68" t="s">
        <v>124</v>
      </c>
      <c r="J98" s="72">
        <v>1986</v>
      </c>
      <c r="K98" s="73">
        <v>0.75</v>
      </c>
      <c r="L98" s="74">
        <v>1</v>
      </c>
      <c r="M98" s="240" t="s">
        <v>389</v>
      </c>
      <c r="N98" s="241"/>
      <c r="O98" s="242"/>
      <c r="P98" s="243" t="s">
        <v>532</v>
      </c>
      <c r="Q98" s="244" t="s">
        <v>535</v>
      </c>
      <c r="R98" s="75" t="s">
        <v>666</v>
      </c>
      <c r="S98" s="76">
        <f>IF(R98="U",T98/1.2,T98)</f>
        <v>250</v>
      </c>
      <c r="T98" s="77">
        <v>250</v>
      </c>
      <c r="U98" s="78"/>
      <c r="V98" s="79"/>
      <c r="W98" s="80">
        <f>V98*S98</f>
        <v>0</v>
      </c>
      <c r="X98" s="81">
        <f>V98*T98</f>
        <v>0</v>
      </c>
      <c r="Y98" s="59"/>
      <c r="Z98" s="82"/>
      <c r="AA98" s="83"/>
      <c r="AB98" s="84"/>
      <c r="AC98" s="85"/>
    </row>
    <row r="99" spans="1:29" ht="15.75" customHeight="1" x14ac:dyDescent="0.2">
      <c r="A99" s="64" t="s">
        <v>118</v>
      </c>
      <c r="B99" s="65" t="s">
        <v>119</v>
      </c>
      <c r="C99" s="66" t="s">
        <v>120</v>
      </c>
      <c r="D99" s="67" t="s">
        <v>278</v>
      </c>
      <c r="E99" s="68" t="s">
        <v>279</v>
      </c>
      <c r="F99" s="69"/>
      <c r="G99" s="70" t="s">
        <v>280</v>
      </c>
      <c r="H99" s="71" t="s">
        <v>281</v>
      </c>
      <c r="I99" s="68" t="s">
        <v>282</v>
      </c>
      <c r="J99" s="72">
        <v>2017</v>
      </c>
      <c r="K99" s="73">
        <v>0.75</v>
      </c>
      <c r="L99" s="74">
        <v>24</v>
      </c>
      <c r="M99" s="240" t="s">
        <v>384</v>
      </c>
      <c r="N99" s="241"/>
      <c r="O99" s="242"/>
      <c r="P99" s="243" t="s">
        <v>536</v>
      </c>
      <c r="Q99" s="244" t="s">
        <v>538</v>
      </c>
      <c r="R99" s="75" t="s">
        <v>667</v>
      </c>
      <c r="S99" s="76">
        <f>IF(R99="U",T99/1.2,T99)</f>
        <v>70.833333333333343</v>
      </c>
      <c r="T99" s="77">
        <v>85</v>
      </c>
      <c r="U99" s="78"/>
      <c r="V99" s="79"/>
      <c r="W99" s="80">
        <f>V99*S99</f>
        <v>0</v>
      </c>
      <c r="X99" s="81">
        <f>V99*T99</f>
        <v>0</v>
      </c>
      <c r="Y99" s="59"/>
      <c r="Z99" s="82"/>
      <c r="AA99" s="83"/>
      <c r="AB99" s="84"/>
      <c r="AC99" s="85"/>
    </row>
    <row r="100" spans="1:29" ht="15.75" customHeight="1" x14ac:dyDescent="0.2">
      <c r="A100" s="64" t="s">
        <v>118</v>
      </c>
      <c r="B100" s="65" t="s">
        <v>119</v>
      </c>
      <c r="C100" s="66" t="s">
        <v>120</v>
      </c>
      <c r="D100" s="67" t="s">
        <v>278</v>
      </c>
      <c r="E100" s="68" t="s">
        <v>279</v>
      </c>
      <c r="F100" s="69"/>
      <c r="G100" s="70" t="s">
        <v>280</v>
      </c>
      <c r="H100" s="71" t="s">
        <v>281</v>
      </c>
      <c r="I100" s="68" t="s">
        <v>282</v>
      </c>
      <c r="J100" s="72">
        <v>2017</v>
      </c>
      <c r="K100" s="73">
        <v>1.5</v>
      </c>
      <c r="L100" s="74">
        <v>10</v>
      </c>
      <c r="M100" s="240" t="s">
        <v>384</v>
      </c>
      <c r="N100" s="241"/>
      <c r="O100" s="242"/>
      <c r="P100" s="243" t="s">
        <v>537</v>
      </c>
      <c r="Q100" s="244" t="s">
        <v>539</v>
      </c>
      <c r="R100" s="75" t="s">
        <v>667</v>
      </c>
      <c r="S100" s="76">
        <f>IF(R100="U",T100/1.2,T100)</f>
        <v>141.66666666666669</v>
      </c>
      <c r="T100" s="77">
        <v>170</v>
      </c>
      <c r="U100" s="78"/>
      <c r="V100" s="79"/>
      <c r="W100" s="80">
        <f>V100*S100</f>
        <v>0</v>
      </c>
      <c r="X100" s="81">
        <f>V100*T100</f>
        <v>0</v>
      </c>
      <c r="Y100" s="59"/>
      <c r="Z100" s="82"/>
      <c r="AA100" s="83"/>
      <c r="AB100" s="84"/>
      <c r="AC100" s="85"/>
    </row>
    <row r="101" spans="1:29" ht="15.75" customHeight="1" x14ac:dyDescent="0.2">
      <c r="A101" s="64" t="s">
        <v>118</v>
      </c>
      <c r="B101" s="65" t="s">
        <v>119</v>
      </c>
      <c r="C101" s="66" t="s">
        <v>120</v>
      </c>
      <c r="D101" s="67" t="s">
        <v>278</v>
      </c>
      <c r="E101" s="68" t="s">
        <v>279</v>
      </c>
      <c r="F101" s="69"/>
      <c r="G101" s="70" t="s">
        <v>283</v>
      </c>
      <c r="H101" s="71" t="s">
        <v>284</v>
      </c>
      <c r="I101" s="68" t="s">
        <v>124</v>
      </c>
      <c r="J101" s="72">
        <v>1997</v>
      </c>
      <c r="K101" s="73">
        <v>3</v>
      </c>
      <c r="L101" s="74">
        <v>1</v>
      </c>
      <c r="M101" s="240" t="s">
        <v>385</v>
      </c>
      <c r="N101" s="241" t="s">
        <v>394</v>
      </c>
      <c r="O101" s="242" t="s">
        <v>388</v>
      </c>
      <c r="P101" s="243" t="s">
        <v>540</v>
      </c>
      <c r="Q101" s="244" t="s">
        <v>541</v>
      </c>
      <c r="R101" s="75" t="s">
        <v>666</v>
      </c>
      <c r="S101" s="76">
        <f>IF(R101="U",T101/1.2,T101)</f>
        <v>250</v>
      </c>
      <c r="T101" s="77">
        <v>250</v>
      </c>
      <c r="U101" s="78"/>
      <c r="V101" s="79"/>
      <c r="W101" s="80">
        <f>V101*S101</f>
        <v>0</v>
      </c>
      <c r="X101" s="81">
        <f>V101*T101</f>
        <v>0</v>
      </c>
      <c r="Y101" s="59"/>
      <c r="Z101" s="82"/>
      <c r="AA101" s="83"/>
      <c r="AB101" s="84"/>
      <c r="AC101" s="85"/>
    </row>
    <row r="102" spans="1:29" ht="15.75" customHeight="1" x14ac:dyDescent="0.2">
      <c r="A102" s="64" t="s">
        <v>118</v>
      </c>
      <c r="B102" s="65" t="s">
        <v>119</v>
      </c>
      <c r="C102" s="66" t="s">
        <v>120</v>
      </c>
      <c r="D102" s="67" t="s">
        <v>278</v>
      </c>
      <c r="E102" s="68" t="s">
        <v>285</v>
      </c>
      <c r="F102" s="69"/>
      <c r="G102" s="70" t="s">
        <v>286</v>
      </c>
      <c r="H102" s="71" t="s">
        <v>287</v>
      </c>
      <c r="I102" s="68" t="s">
        <v>124</v>
      </c>
      <c r="J102" s="72">
        <v>1990</v>
      </c>
      <c r="K102" s="73">
        <v>0.75</v>
      </c>
      <c r="L102" s="74">
        <v>1</v>
      </c>
      <c r="M102" s="240" t="s">
        <v>385</v>
      </c>
      <c r="N102" s="241"/>
      <c r="O102" s="242" t="s">
        <v>395</v>
      </c>
      <c r="P102" s="243" t="s">
        <v>542</v>
      </c>
      <c r="Q102" s="244" t="s">
        <v>543</v>
      </c>
      <c r="R102" s="75" t="s">
        <v>666</v>
      </c>
      <c r="S102" s="76">
        <f>IF(R102="U",T102/1.2,T102)</f>
        <v>175</v>
      </c>
      <c r="T102" s="77">
        <v>175</v>
      </c>
      <c r="U102" s="78"/>
      <c r="V102" s="79"/>
      <c r="W102" s="80">
        <f>V102*S102</f>
        <v>0</v>
      </c>
      <c r="X102" s="81">
        <f>V102*T102</f>
        <v>0</v>
      </c>
      <c r="Y102" s="59"/>
      <c r="Z102" s="82"/>
      <c r="AA102" s="83"/>
      <c r="AB102" s="84"/>
      <c r="AC102" s="85"/>
    </row>
    <row r="103" spans="1:29" ht="15.75" customHeight="1" x14ac:dyDescent="0.2">
      <c r="A103" s="64" t="s">
        <v>118</v>
      </c>
      <c r="B103" s="65" t="s">
        <v>119</v>
      </c>
      <c r="C103" s="66" t="s">
        <v>120</v>
      </c>
      <c r="D103" s="67" t="s">
        <v>278</v>
      </c>
      <c r="E103" s="68" t="s">
        <v>285</v>
      </c>
      <c r="F103" s="69"/>
      <c r="G103" s="70" t="s">
        <v>286</v>
      </c>
      <c r="H103" s="71" t="s">
        <v>288</v>
      </c>
      <c r="I103" s="68" t="s">
        <v>124</v>
      </c>
      <c r="J103" s="72">
        <v>1987</v>
      </c>
      <c r="K103" s="73">
        <v>0.75</v>
      </c>
      <c r="L103" s="74">
        <v>1</v>
      </c>
      <c r="M103" s="240" t="s">
        <v>393</v>
      </c>
      <c r="N103" s="241"/>
      <c r="O103" s="242"/>
      <c r="P103" s="243" t="s">
        <v>443</v>
      </c>
      <c r="Q103" s="244" t="s">
        <v>544</v>
      </c>
      <c r="R103" s="75" t="s">
        <v>666</v>
      </c>
      <c r="S103" s="76">
        <f>IF(R103="U",T103/1.2,T103)</f>
        <v>50</v>
      </c>
      <c r="T103" s="77">
        <v>50</v>
      </c>
      <c r="U103" s="78"/>
      <c r="V103" s="79"/>
      <c r="W103" s="80">
        <f>V103*S103</f>
        <v>0</v>
      </c>
      <c r="X103" s="81">
        <f>V103*T103</f>
        <v>0</v>
      </c>
      <c r="Y103" s="59"/>
      <c r="Z103" s="82"/>
      <c r="AA103" s="83"/>
      <c r="AB103" s="84"/>
      <c r="AC103" s="85"/>
    </row>
    <row r="104" spans="1:29" ht="15.75" customHeight="1" x14ac:dyDescent="0.2">
      <c r="A104" s="64" t="s">
        <v>118</v>
      </c>
      <c r="B104" s="65" t="s">
        <v>119</v>
      </c>
      <c r="C104" s="66" t="s">
        <v>120</v>
      </c>
      <c r="D104" s="67" t="s">
        <v>278</v>
      </c>
      <c r="E104" s="68" t="s">
        <v>285</v>
      </c>
      <c r="F104" s="69"/>
      <c r="G104" s="70" t="s">
        <v>289</v>
      </c>
      <c r="H104" s="71" t="s">
        <v>290</v>
      </c>
      <c r="I104" s="68" t="s">
        <v>124</v>
      </c>
      <c r="J104" s="72">
        <v>1997</v>
      </c>
      <c r="K104" s="73">
        <v>3</v>
      </c>
      <c r="L104" s="74">
        <v>1</v>
      </c>
      <c r="M104" s="240" t="s">
        <v>385</v>
      </c>
      <c r="N104" s="241" t="s">
        <v>396</v>
      </c>
      <c r="O104" s="242" t="s">
        <v>388</v>
      </c>
      <c r="P104" s="243" t="s">
        <v>540</v>
      </c>
      <c r="Q104" s="244" t="s">
        <v>546</v>
      </c>
      <c r="R104" s="95" t="s">
        <v>666</v>
      </c>
      <c r="S104" s="76">
        <f>IF(R104="U",T104/1.2,T104)</f>
        <v>275</v>
      </c>
      <c r="T104" s="77">
        <v>275</v>
      </c>
      <c r="U104" s="78"/>
      <c r="V104" s="79"/>
      <c r="W104" s="80">
        <f>V104*S104</f>
        <v>0</v>
      </c>
      <c r="X104" s="81">
        <f>V104*T104</f>
        <v>0</v>
      </c>
      <c r="Y104" s="59"/>
      <c r="Z104" s="82"/>
      <c r="AA104" s="83"/>
      <c r="AB104" s="84"/>
      <c r="AC104" s="85"/>
    </row>
    <row r="105" spans="1:29" ht="15.75" customHeight="1" x14ac:dyDescent="0.2">
      <c r="A105" s="64" t="s">
        <v>118</v>
      </c>
      <c r="B105" s="65" t="s">
        <v>119</v>
      </c>
      <c r="C105" s="66" t="s">
        <v>120</v>
      </c>
      <c r="D105" s="67" t="s">
        <v>278</v>
      </c>
      <c r="E105" s="68" t="s">
        <v>285</v>
      </c>
      <c r="F105" s="69"/>
      <c r="G105" s="70" t="s">
        <v>289</v>
      </c>
      <c r="H105" s="71" t="s">
        <v>290</v>
      </c>
      <c r="I105" s="68" t="s">
        <v>124</v>
      </c>
      <c r="J105" s="72">
        <v>2003</v>
      </c>
      <c r="K105" s="73">
        <v>0.75</v>
      </c>
      <c r="L105" s="74">
        <v>1</v>
      </c>
      <c r="M105" s="240" t="s">
        <v>385</v>
      </c>
      <c r="N105" s="241"/>
      <c r="O105" s="242"/>
      <c r="P105" s="243" t="s">
        <v>545</v>
      </c>
      <c r="Q105" s="244" t="s">
        <v>547</v>
      </c>
      <c r="R105" s="95" t="s">
        <v>666</v>
      </c>
      <c r="S105" s="76">
        <f>IF(R105="U",T105/1.2,T105)</f>
        <v>45</v>
      </c>
      <c r="T105" s="77">
        <v>45</v>
      </c>
      <c r="U105" s="78"/>
      <c r="V105" s="79"/>
      <c r="W105" s="80">
        <f>V105*S105</f>
        <v>0</v>
      </c>
      <c r="X105" s="81">
        <f>V105*T105</f>
        <v>0</v>
      </c>
      <c r="Y105" s="59"/>
      <c r="Z105" s="82"/>
      <c r="AA105" s="83"/>
      <c r="AB105" s="84"/>
      <c r="AC105" s="85"/>
    </row>
    <row r="106" spans="1:29" ht="15.75" customHeight="1" x14ac:dyDescent="0.2">
      <c r="A106" s="64" t="s">
        <v>118</v>
      </c>
      <c r="B106" s="65" t="s">
        <v>119</v>
      </c>
      <c r="C106" s="66" t="s">
        <v>120</v>
      </c>
      <c r="D106" s="67" t="s">
        <v>278</v>
      </c>
      <c r="E106" s="68" t="s">
        <v>291</v>
      </c>
      <c r="F106" s="69"/>
      <c r="G106" s="70" t="s">
        <v>292</v>
      </c>
      <c r="H106" s="71" t="s">
        <v>293</v>
      </c>
      <c r="I106" s="68" t="s">
        <v>282</v>
      </c>
      <c r="J106" s="72">
        <v>2018</v>
      </c>
      <c r="K106" s="73">
        <v>0.75</v>
      </c>
      <c r="L106" s="74">
        <v>16</v>
      </c>
      <c r="M106" s="240" t="s">
        <v>384</v>
      </c>
      <c r="N106" s="241"/>
      <c r="O106" s="242"/>
      <c r="P106" s="243" t="s">
        <v>548</v>
      </c>
      <c r="Q106" s="244" t="s">
        <v>549</v>
      </c>
      <c r="R106" s="95" t="s">
        <v>667</v>
      </c>
      <c r="S106" s="76">
        <f>IF(R106="U",T106/1.2,T106)</f>
        <v>16.666666666666668</v>
      </c>
      <c r="T106" s="77">
        <v>20</v>
      </c>
      <c r="U106" s="78"/>
      <c r="V106" s="79"/>
      <c r="W106" s="80">
        <f>V106*S106</f>
        <v>0</v>
      </c>
      <c r="X106" s="81">
        <f>V106*T106</f>
        <v>0</v>
      </c>
      <c r="Y106" s="59"/>
      <c r="Z106" s="82"/>
      <c r="AA106" s="83"/>
      <c r="AB106" s="84"/>
      <c r="AC106" s="85"/>
    </row>
    <row r="107" spans="1:29" ht="15.75" customHeight="1" x14ac:dyDescent="0.2">
      <c r="A107" s="64" t="s">
        <v>118</v>
      </c>
      <c r="B107" s="65" t="s">
        <v>119</v>
      </c>
      <c r="C107" s="66" t="s">
        <v>120</v>
      </c>
      <c r="D107" s="67" t="s">
        <v>278</v>
      </c>
      <c r="E107" s="68" t="s">
        <v>291</v>
      </c>
      <c r="F107" s="69"/>
      <c r="G107" s="70" t="s">
        <v>292</v>
      </c>
      <c r="H107" s="71" t="s">
        <v>293</v>
      </c>
      <c r="I107" s="68" t="s">
        <v>282</v>
      </c>
      <c r="J107" s="72">
        <v>2019</v>
      </c>
      <c r="K107" s="73">
        <v>0.75</v>
      </c>
      <c r="L107" s="74">
        <v>3</v>
      </c>
      <c r="M107" s="240" t="s">
        <v>384</v>
      </c>
      <c r="N107" s="241"/>
      <c r="O107" s="242"/>
      <c r="P107" s="243" t="s">
        <v>548</v>
      </c>
      <c r="Q107" s="244" t="s">
        <v>550</v>
      </c>
      <c r="R107" s="75" t="s">
        <v>667</v>
      </c>
      <c r="S107" s="76">
        <f>IF(R107="U",T107/1.2,T107)</f>
        <v>16.666666666666668</v>
      </c>
      <c r="T107" s="77">
        <v>20</v>
      </c>
      <c r="U107" s="78"/>
      <c r="V107" s="79"/>
      <c r="W107" s="80">
        <f>V107*S107</f>
        <v>0</v>
      </c>
      <c r="X107" s="81">
        <f>V107*T107</f>
        <v>0</v>
      </c>
      <c r="Y107" s="59"/>
      <c r="Z107" s="82"/>
      <c r="AA107" s="83"/>
      <c r="AB107" s="84"/>
      <c r="AC107" s="85"/>
    </row>
    <row r="108" spans="1:29" ht="15.75" customHeight="1" x14ac:dyDescent="0.2">
      <c r="A108" s="64" t="s">
        <v>118</v>
      </c>
      <c r="B108" s="65" t="s">
        <v>119</v>
      </c>
      <c r="C108" s="66" t="s">
        <v>120</v>
      </c>
      <c r="D108" s="67" t="s">
        <v>278</v>
      </c>
      <c r="E108" s="68" t="s">
        <v>291</v>
      </c>
      <c r="F108" s="69"/>
      <c r="G108" s="70" t="s">
        <v>292</v>
      </c>
      <c r="H108" s="71" t="s">
        <v>294</v>
      </c>
      <c r="I108" s="68" t="s">
        <v>282</v>
      </c>
      <c r="J108" s="72">
        <v>2011</v>
      </c>
      <c r="K108" s="73">
        <v>0.75</v>
      </c>
      <c r="L108" s="74">
        <v>24</v>
      </c>
      <c r="M108" s="240" t="s">
        <v>384</v>
      </c>
      <c r="N108" s="241"/>
      <c r="O108" s="242"/>
      <c r="P108" s="243" t="s">
        <v>551</v>
      </c>
      <c r="Q108" s="244" t="s">
        <v>552</v>
      </c>
      <c r="R108" s="75" t="s">
        <v>667</v>
      </c>
      <c r="S108" s="76">
        <f>IF(R108="U",T108/1.2,T108)</f>
        <v>70.833333333333343</v>
      </c>
      <c r="T108" s="77">
        <v>85</v>
      </c>
      <c r="U108" s="78"/>
      <c r="V108" s="79"/>
      <c r="W108" s="80">
        <f>V108*S108</f>
        <v>0</v>
      </c>
      <c r="X108" s="81">
        <f>V108*T108</f>
        <v>0</v>
      </c>
      <c r="Y108" s="59"/>
      <c r="Z108" s="82"/>
      <c r="AA108" s="83"/>
      <c r="AB108" s="84"/>
      <c r="AC108" s="85"/>
    </row>
    <row r="109" spans="1:29" ht="15.75" customHeight="1" x14ac:dyDescent="0.2">
      <c r="A109" s="64" t="s">
        <v>118</v>
      </c>
      <c r="B109" s="65" t="s">
        <v>119</v>
      </c>
      <c r="C109" s="66" t="s">
        <v>120</v>
      </c>
      <c r="D109" s="67" t="s">
        <v>278</v>
      </c>
      <c r="E109" s="68" t="s">
        <v>291</v>
      </c>
      <c r="F109" s="69"/>
      <c r="G109" s="70" t="s">
        <v>292</v>
      </c>
      <c r="H109" s="71" t="s">
        <v>295</v>
      </c>
      <c r="I109" s="68" t="s">
        <v>282</v>
      </c>
      <c r="J109" s="72">
        <v>2013</v>
      </c>
      <c r="K109" s="73">
        <v>0.75</v>
      </c>
      <c r="L109" s="74">
        <v>24</v>
      </c>
      <c r="M109" s="240" t="s">
        <v>384</v>
      </c>
      <c r="N109" s="241"/>
      <c r="O109" s="242"/>
      <c r="P109" s="243" t="s">
        <v>548</v>
      </c>
      <c r="Q109" s="244" t="s">
        <v>553</v>
      </c>
      <c r="R109" s="95" t="s">
        <v>667</v>
      </c>
      <c r="S109" s="76">
        <f>IF(R109="U",T109/1.2,T109)</f>
        <v>75</v>
      </c>
      <c r="T109" s="77">
        <v>90</v>
      </c>
      <c r="U109" s="78"/>
      <c r="V109" s="79"/>
      <c r="W109" s="80">
        <f>V109*S109</f>
        <v>0</v>
      </c>
      <c r="X109" s="81">
        <f>V109*T109</f>
        <v>0</v>
      </c>
      <c r="Y109" s="59"/>
      <c r="Z109" s="82"/>
      <c r="AA109" s="83"/>
      <c r="AB109" s="84"/>
      <c r="AC109" s="85"/>
    </row>
    <row r="110" spans="1:29" ht="15.75" customHeight="1" x14ac:dyDescent="0.2">
      <c r="A110" s="64" t="s">
        <v>118</v>
      </c>
      <c r="B110" s="65" t="s">
        <v>119</v>
      </c>
      <c r="C110" s="66" t="s">
        <v>120</v>
      </c>
      <c r="D110" s="67" t="s">
        <v>278</v>
      </c>
      <c r="E110" s="68" t="s">
        <v>291</v>
      </c>
      <c r="F110" s="69"/>
      <c r="G110" s="70" t="s">
        <v>292</v>
      </c>
      <c r="H110" s="71" t="s">
        <v>295</v>
      </c>
      <c r="I110" s="68" t="s">
        <v>282</v>
      </c>
      <c r="J110" s="72">
        <v>2017</v>
      </c>
      <c r="K110" s="73">
        <v>0.75</v>
      </c>
      <c r="L110" s="74">
        <v>24</v>
      </c>
      <c r="M110" s="240"/>
      <c r="N110" s="241"/>
      <c r="O110" s="242"/>
      <c r="P110" s="243" t="s">
        <v>554</v>
      </c>
      <c r="Q110" s="244" t="s">
        <v>557</v>
      </c>
      <c r="R110" s="95" t="s">
        <v>667</v>
      </c>
      <c r="S110" s="76">
        <f>IF(R110="U",T110/1.2,T110)</f>
        <v>70.833333333333343</v>
      </c>
      <c r="T110" s="77">
        <v>85</v>
      </c>
      <c r="U110" s="78"/>
      <c r="V110" s="79"/>
      <c r="W110" s="80">
        <f>V110*S110</f>
        <v>0</v>
      </c>
      <c r="X110" s="81">
        <f>V110*T110</f>
        <v>0</v>
      </c>
      <c r="Y110" s="59"/>
      <c r="Z110" s="82"/>
      <c r="AA110" s="83"/>
      <c r="AB110" s="84"/>
      <c r="AC110" s="85"/>
    </row>
    <row r="111" spans="1:29" ht="15.75" customHeight="1" x14ac:dyDescent="0.2">
      <c r="A111" s="64" t="s">
        <v>118</v>
      </c>
      <c r="B111" s="65" t="s">
        <v>119</v>
      </c>
      <c r="C111" s="66" t="s">
        <v>120</v>
      </c>
      <c r="D111" s="67" t="s">
        <v>278</v>
      </c>
      <c r="E111" s="68" t="s">
        <v>291</v>
      </c>
      <c r="F111" s="69"/>
      <c r="G111" s="70" t="s">
        <v>292</v>
      </c>
      <c r="H111" s="71" t="s">
        <v>295</v>
      </c>
      <c r="I111" s="68" t="s">
        <v>282</v>
      </c>
      <c r="J111" s="72">
        <v>2017</v>
      </c>
      <c r="K111" s="73">
        <v>0.75</v>
      </c>
      <c r="L111" s="74">
        <v>24</v>
      </c>
      <c r="M111" s="240" t="s">
        <v>384</v>
      </c>
      <c r="N111" s="241"/>
      <c r="O111" s="242"/>
      <c r="P111" s="243" t="s">
        <v>555</v>
      </c>
      <c r="Q111" s="244" t="s">
        <v>558</v>
      </c>
      <c r="R111" s="95" t="s">
        <v>667</v>
      </c>
      <c r="S111" s="76">
        <f>IF(R111="U",T111/1.2,T111)</f>
        <v>70.833333333333343</v>
      </c>
      <c r="T111" s="77">
        <v>85</v>
      </c>
      <c r="U111" s="78"/>
      <c r="V111" s="79"/>
      <c r="W111" s="80">
        <f>V111*S111</f>
        <v>0</v>
      </c>
      <c r="X111" s="81">
        <f>V111*T111</f>
        <v>0</v>
      </c>
      <c r="Y111" s="59"/>
      <c r="Z111" s="82"/>
      <c r="AA111" s="83"/>
      <c r="AB111" s="84"/>
      <c r="AC111" s="85"/>
    </row>
    <row r="112" spans="1:29" ht="15.75" customHeight="1" x14ac:dyDescent="0.2">
      <c r="A112" s="64" t="s">
        <v>118</v>
      </c>
      <c r="B112" s="65" t="s">
        <v>119</v>
      </c>
      <c r="C112" s="66" t="s">
        <v>120</v>
      </c>
      <c r="D112" s="67" t="s">
        <v>278</v>
      </c>
      <c r="E112" s="68" t="s">
        <v>291</v>
      </c>
      <c r="F112" s="69"/>
      <c r="G112" s="70" t="s">
        <v>292</v>
      </c>
      <c r="H112" s="71" t="s">
        <v>295</v>
      </c>
      <c r="I112" s="68" t="s">
        <v>282</v>
      </c>
      <c r="J112" s="72">
        <v>2017</v>
      </c>
      <c r="K112" s="73">
        <v>0.75</v>
      </c>
      <c r="L112" s="74">
        <v>1</v>
      </c>
      <c r="M112" s="240"/>
      <c r="N112" s="241"/>
      <c r="O112" s="242"/>
      <c r="P112" s="243" t="s">
        <v>556</v>
      </c>
      <c r="Q112" s="244" t="s">
        <v>559</v>
      </c>
      <c r="R112" s="95" t="s">
        <v>667</v>
      </c>
      <c r="S112" s="76">
        <f>IF(R112="U",T112/1.2,T112)</f>
        <v>70.833333333333343</v>
      </c>
      <c r="T112" s="77">
        <v>85</v>
      </c>
      <c r="U112" s="78"/>
      <c r="V112" s="79"/>
      <c r="W112" s="80">
        <f>V112*S112</f>
        <v>0</v>
      </c>
      <c r="X112" s="81">
        <f>V112*T112</f>
        <v>0</v>
      </c>
      <c r="Y112" s="59"/>
      <c r="Z112" s="82"/>
      <c r="AA112" s="83"/>
      <c r="AB112" s="84"/>
      <c r="AC112" s="85"/>
    </row>
    <row r="113" spans="1:29" ht="15.75" customHeight="1" x14ac:dyDescent="0.2">
      <c r="A113" s="64" t="s">
        <v>118</v>
      </c>
      <c r="B113" s="65" t="s">
        <v>119</v>
      </c>
      <c r="C113" s="66" t="s">
        <v>120</v>
      </c>
      <c r="D113" s="67" t="s">
        <v>278</v>
      </c>
      <c r="E113" s="68" t="s">
        <v>291</v>
      </c>
      <c r="F113" s="69"/>
      <c r="G113" s="70" t="s">
        <v>292</v>
      </c>
      <c r="H113" s="71" t="s">
        <v>295</v>
      </c>
      <c r="I113" s="68" t="s">
        <v>282</v>
      </c>
      <c r="J113" s="72">
        <v>2017</v>
      </c>
      <c r="K113" s="73">
        <v>1.5</v>
      </c>
      <c r="L113" s="74">
        <v>6</v>
      </c>
      <c r="M113" s="240" t="s">
        <v>384</v>
      </c>
      <c r="N113" s="241"/>
      <c r="O113" s="242"/>
      <c r="P113" s="243" t="s">
        <v>555</v>
      </c>
      <c r="Q113" s="244" t="s">
        <v>561</v>
      </c>
      <c r="R113" s="95" t="s">
        <v>667</v>
      </c>
      <c r="S113" s="76">
        <f>IF(R113="U",T113/1.2,T113)</f>
        <v>141.66666666666669</v>
      </c>
      <c r="T113" s="77">
        <v>170</v>
      </c>
      <c r="U113" s="78"/>
      <c r="V113" s="79"/>
      <c r="W113" s="80">
        <f>V113*S113</f>
        <v>0</v>
      </c>
      <c r="X113" s="81">
        <f>V113*T113</f>
        <v>0</v>
      </c>
      <c r="Y113" s="59"/>
      <c r="Z113" s="82"/>
      <c r="AA113" s="83"/>
      <c r="AB113" s="84"/>
      <c r="AC113" s="85"/>
    </row>
    <row r="114" spans="1:29" ht="15.75" customHeight="1" x14ac:dyDescent="0.2">
      <c r="A114" s="64" t="s">
        <v>118</v>
      </c>
      <c r="B114" s="65" t="s">
        <v>119</v>
      </c>
      <c r="C114" s="66" t="s">
        <v>120</v>
      </c>
      <c r="D114" s="67" t="s">
        <v>278</v>
      </c>
      <c r="E114" s="68" t="s">
        <v>291</v>
      </c>
      <c r="F114" s="69"/>
      <c r="G114" s="70" t="s">
        <v>292</v>
      </c>
      <c r="H114" s="71" t="s">
        <v>295</v>
      </c>
      <c r="I114" s="68" t="s">
        <v>282</v>
      </c>
      <c r="J114" s="72">
        <v>2017</v>
      </c>
      <c r="K114" s="73">
        <v>3</v>
      </c>
      <c r="L114" s="74">
        <v>3</v>
      </c>
      <c r="M114" s="240" t="s">
        <v>384</v>
      </c>
      <c r="N114" s="241"/>
      <c r="O114" s="242"/>
      <c r="P114" s="243" t="s">
        <v>560</v>
      </c>
      <c r="Q114" s="244" t="s">
        <v>562</v>
      </c>
      <c r="R114" s="95" t="s">
        <v>667</v>
      </c>
      <c r="S114" s="76">
        <f>IF(R114="U",T114/1.2,T114)</f>
        <v>291.66666666666669</v>
      </c>
      <c r="T114" s="77">
        <v>350</v>
      </c>
      <c r="U114" s="78"/>
      <c r="V114" s="79"/>
      <c r="W114" s="80">
        <f>V114*S114</f>
        <v>0</v>
      </c>
      <c r="X114" s="81">
        <f>V114*T114</f>
        <v>0</v>
      </c>
      <c r="Y114" s="59"/>
      <c r="Z114" s="82"/>
      <c r="AA114" s="83"/>
      <c r="AB114" s="84"/>
      <c r="AC114" s="85"/>
    </row>
    <row r="115" spans="1:29" ht="15.75" customHeight="1" x14ac:dyDescent="0.2">
      <c r="A115" s="64" t="s">
        <v>118</v>
      </c>
      <c r="B115" s="65" t="s">
        <v>119</v>
      </c>
      <c r="C115" s="66" t="s">
        <v>120</v>
      </c>
      <c r="D115" s="67" t="s">
        <v>278</v>
      </c>
      <c r="E115" s="68" t="s">
        <v>291</v>
      </c>
      <c r="F115" s="69"/>
      <c r="G115" s="70" t="s">
        <v>292</v>
      </c>
      <c r="H115" s="71" t="s">
        <v>296</v>
      </c>
      <c r="I115" s="68" t="s">
        <v>282</v>
      </c>
      <c r="J115" s="72">
        <v>2012</v>
      </c>
      <c r="K115" s="73">
        <v>0.75</v>
      </c>
      <c r="L115" s="74">
        <v>3</v>
      </c>
      <c r="M115" s="240" t="s">
        <v>384</v>
      </c>
      <c r="N115" s="241"/>
      <c r="O115" s="242"/>
      <c r="P115" s="243" t="s">
        <v>563</v>
      </c>
      <c r="Q115" s="244" t="s">
        <v>564</v>
      </c>
      <c r="R115" s="95" t="s">
        <v>666</v>
      </c>
      <c r="S115" s="76">
        <f>IF(R115="U",T115/1.2,T115)</f>
        <v>95</v>
      </c>
      <c r="T115" s="77">
        <v>95</v>
      </c>
      <c r="U115" s="78"/>
      <c r="V115" s="79"/>
      <c r="W115" s="80">
        <f>V115*S115</f>
        <v>0</v>
      </c>
      <c r="X115" s="81">
        <f>V115*T115</f>
        <v>0</v>
      </c>
      <c r="Y115" s="59"/>
      <c r="Z115" s="82"/>
      <c r="AA115" s="83"/>
      <c r="AB115" s="84"/>
      <c r="AC115" s="85"/>
    </row>
    <row r="116" spans="1:29" ht="15.75" customHeight="1" x14ac:dyDescent="0.2">
      <c r="A116" s="64" t="s">
        <v>118</v>
      </c>
      <c r="B116" s="65" t="s">
        <v>119</v>
      </c>
      <c r="C116" s="66" t="s">
        <v>120</v>
      </c>
      <c r="D116" s="67" t="s">
        <v>278</v>
      </c>
      <c r="E116" s="68" t="s">
        <v>291</v>
      </c>
      <c r="F116" s="69"/>
      <c r="G116" s="70" t="s">
        <v>292</v>
      </c>
      <c r="H116" s="71" t="s">
        <v>296</v>
      </c>
      <c r="I116" s="68" t="s">
        <v>282</v>
      </c>
      <c r="J116" s="72">
        <v>2015</v>
      </c>
      <c r="K116" s="73">
        <v>0.75</v>
      </c>
      <c r="L116" s="74">
        <v>24</v>
      </c>
      <c r="M116" s="240" t="s">
        <v>384</v>
      </c>
      <c r="N116" s="241"/>
      <c r="O116" s="242"/>
      <c r="P116" s="243" t="s">
        <v>548</v>
      </c>
      <c r="Q116" s="244" t="s">
        <v>565</v>
      </c>
      <c r="R116" s="95" t="s">
        <v>667</v>
      </c>
      <c r="S116" s="76">
        <f>IF(R116="U",T116/1.2,T116)</f>
        <v>75</v>
      </c>
      <c r="T116" s="77">
        <v>90</v>
      </c>
      <c r="U116" s="78"/>
      <c r="V116" s="79"/>
      <c r="W116" s="80">
        <f>V116*S116</f>
        <v>0</v>
      </c>
      <c r="X116" s="81">
        <f>V116*T116</f>
        <v>0</v>
      </c>
      <c r="Y116" s="59"/>
      <c r="Z116" s="82"/>
      <c r="AA116" s="83"/>
      <c r="AB116" s="84"/>
      <c r="AC116" s="85"/>
    </row>
    <row r="117" spans="1:29" ht="15.75" customHeight="1" x14ac:dyDescent="0.2">
      <c r="A117" s="64" t="s">
        <v>118</v>
      </c>
      <c r="B117" s="65" t="s">
        <v>119</v>
      </c>
      <c r="C117" s="66" t="s">
        <v>120</v>
      </c>
      <c r="D117" s="67" t="s">
        <v>278</v>
      </c>
      <c r="E117" s="68" t="s">
        <v>291</v>
      </c>
      <c r="F117" s="69"/>
      <c r="G117" s="70" t="s">
        <v>292</v>
      </c>
      <c r="H117" s="71" t="s">
        <v>297</v>
      </c>
      <c r="I117" s="68" t="s">
        <v>282</v>
      </c>
      <c r="J117" s="72">
        <v>2020</v>
      </c>
      <c r="K117" s="73">
        <v>0.75</v>
      </c>
      <c r="L117" s="74">
        <v>24</v>
      </c>
      <c r="M117" s="240" t="s">
        <v>384</v>
      </c>
      <c r="N117" s="241"/>
      <c r="O117" s="242"/>
      <c r="P117" s="243" t="s">
        <v>566</v>
      </c>
      <c r="Q117" s="244" t="s">
        <v>567</v>
      </c>
      <c r="R117" s="95" t="s">
        <v>667</v>
      </c>
      <c r="S117" s="76">
        <f>IF(R117="U",T117/1.2,T117)</f>
        <v>30.833333333333336</v>
      </c>
      <c r="T117" s="77">
        <v>37</v>
      </c>
      <c r="U117" s="78"/>
      <c r="V117" s="79"/>
      <c r="W117" s="80">
        <f>V117*S117</f>
        <v>0</v>
      </c>
      <c r="X117" s="81">
        <f>V117*T117</f>
        <v>0</v>
      </c>
      <c r="Y117" s="59"/>
      <c r="Z117" s="82"/>
      <c r="AA117" s="83"/>
      <c r="AB117" s="84"/>
      <c r="AC117" s="85"/>
    </row>
    <row r="118" spans="1:29" ht="15.75" customHeight="1" x14ac:dyDescent="0.2">
      <c r="A118" s="64" t="s">
        <v>202</v>
      </c>
      <c r="B118" s="65" t="s">
        <v>125</v>
      </c>
      <c r="C118" s="66" t="s">
        <v>120</v>
      </c>
      <c r="D118" s="67" t="s">
        <v>278</v>
      </c>
      <c r="E118" s="68" t="s">
        <v>298</v>
      </c>
      <c r="F118" s="69"/>
      <c r="G118" s="70" t="s">
        <v>299</v>
      </c>
      <c r="H118" s="71" t="s">
        <v>300</v>
      </c>
      <c r="I118" s="68" t="s">
        <v>124</v>
      </c>
      <c r="J118" s="72">
        <v>2014</v>
      </c>
      <c r="K118" s="73">
        <v>0.75</v>
      </c>
      <c r="L118" s="74">
        <v>24</v>
      </c>
      <c r="M118" s="240" t="s">
        <v>384</v>
      </c>
      <c r="N118" s="241"/>
      <c r="O118" s="242"/>
      <c r="P118" s="243" t="s">
        <v>536</v>
      </c>
      <c r="Q118" s="244" t="s">
        <v>568</v>
      </c>
      <c r="R118" s="95" t="s">
        <v>667</v>
      </c>
      <c r="S118" s="76">
        <f>IF(R118="U",T118/1.2,T118)</f>
        <v>41.666666666666671</v>
      </c>
      <c r="T118" s="77">
        <v>50</v>
      </c>
      <c r="U118" s="78"/>
      <c r="V118" s="79"/>
      <c r="W118" s="80">
        <f>V118*S118</f>
        <v>0</v>
      </c>
      <c r="X118" s="81">
        <f>V118*T118</f>
        <v>0</v>
      </c>
      <c r="Y118" s="59"/>
      <c r="Z118" s="82"/>
      <c r="AA118" s="83"/>
      <c r="AB118" s="84"/>
      <c r="AC118" s="85"/>
    </row>
    <row r="119" spans="1:29" ht="15.75" customHeight="1" x14ac:dyDescent="0.2">
      <c r="A119" s="64" t="s">
        <v>118</v>
      </c>
      <c r="B119" s="65" t="s">
        <v>125</v>
      </c>
      <c r="C119" s="66" t="s">
        <v>120</v>
      </c>
      <c r="D119" s="67" t="s">
        <v>278</v>
      </c>
      <c r="E119" s="68" t="s">
        <v>298</v>
      </c>
      <c r="F119" s="69"/>
      <c r="G119" s="70" t="s">
        <v>299</v>
      </c>
      <c r="H119" s="71" t="s">
        <v>301</v>
      </c>
      <c r="I119" s="68" t="s">
        <v>302</v>
      </c>
      <c r="J119" s="72">
        <v>2023</v>
      </c>
      <c r="K119" s="73">
        <v>0.75</v>
      </c>
      <c r="L119" s="74">
        <v>24</v>
      </c>
      <c r="M119" s="240" t="s">
        <v>384</v>
      </c>
      <c r="N119" s="241"/>
      <c r="O119" s="242"/>
      <c r="P119" s="243" t="s">
        <v>569</v>
      </c>
      <c r="Q119" s="244" t="s">
        <v>570</v>
      </c>
      <c r="R119" s="95" t="s">
        <v>667</v>
      </c>
      <c r="S119" s="76">
        <f>IF(R119="U",T119/1.2,T119)</f>
        <v>14.583333333333334</v>
      </c>
      <c r="T119" s="77">
        <v>17.5</v>
      </c>
      <c r="U119" s="78"/>
      <c r="V119" s="79"/>
      <c r="W119" s="80">
        <f>V119*S119</f>
        <v>0</v>
      </c>
      <c r="X119" s="81">
        <f>V119*T119</f>
        <v>0</v>
      </c>
      <c r="Y119" s="59"/>
      <c r="Z119" s="82"/>
      <c r="AA119" s="83"/>
      <c r="AB119" s="84"/>
      <c r="AC119" s="85"/>
    </row>
    <row r="120" spans="1:29" ht="15.75" customHeight="1" x14ac:dyDescent="0.2">
      <c r="A120" s="64" t="s">
        <v>118</v>
      </c>
      <c r="B120" s="65" t="s">
        <v>125</v>
      </c>
      <c r="C120" s="66" t="s">
        <v>120</v>
      </c>
      <c r="D120" s="67" t="s">
        <v>278</v>
      </c>
      <c r="E120" s="68" t="s">
        <v>298</v>
      </c>
      <c r="F120" s="69"/>
      <c r="G120" s="70" t="s">
        <v>299</v>
      </c>
      <c r="H120" s="71" t="s">
        <v>303</v>
      </c>
      <c r="I120" s="68" t="s">
        <v>130</v>
      </c>
      <c r="J120" s="72">
        <v>2006</v>
      </c>
      <c r="K120" s="73">
        <v>9</v>
      </c>
      <c r="L120" s="74">
        <v>1</v>
      </c>
      <c r="M120" s="240" t="s">
        <v>384</v>
      </c>
      <c r="N120" s="241"/>
      <c r="O120" s="242"/>
      <c r="P120" s="243" t="s">
        <v>527</v>
      </c>
      <c r="Q120" s="244" t="s">
        <v>571</v>
      </c>
      <c r="R120" s="75" t="s">
        <v>667</v>
      </c>
      <c r="S120" s="76">
        <f>IF(R120="U",T120/1.2,T120)</f>
        <v>1000</v>
      </c>
      <c r="T120" s="77">
        <v>1200</v>
      </c>
      <c r="U120" s="78"/>
      <c r="V120" s="79"/>
      <c r="W120" s="80">
        <f>V120*S120</f>
        <v>0</v>
      </c>
      <c r="X120" s="81">
        <f>V120*T120</f>
        <v>0</v>
      </c>
      <c r="Y120" s="59"/>
      <c r="Z120" s="82"/>
      <c r="AA120" s="83"/>
      <c r="AB120" s="84"/>
      <c r="AC120" s="85"/>
    </row>
    <row r="121" spans="1:29" ht="15.75" customHeight="1" x14ac:dyDescent="0.2">
      <c r="A121" s="64" t="s">
        <v>118</v>
      </c>
      <c r="B121" s="65" t="s">
        <v>125</v>
      </c>
      <c r="C121" s="66" t="s">
        <v>120</v>
      </c>
      <c r="D121" s="67" t="s">
        <v>278</v>
      </c>
      <c r="E121" s="68" t="s">
        <v>298</v>
      </c>
      <c r="F121" s="69"/>
      <c r="G121" s="70" t="s">
        <v>299</v>
      </c>
      <c r="H121" s="71" t="s">
        <v>304</v>
      </c>
      <c r="I121" s="68" t="s">
        <v>305</v>
      </c>
      <c r="J121" s="72">
        <v>2021</v>
      </c>
      <c r="K121" s="73">
        <v>0.75</v>
      </c>
      <c r="L121" s="74">
        <v>24</v>
      </c>
      <c r="M121" s="240" t="s">
        <v>384</v>
      </c>
      <c r="N121" s="241"/>
      <c r="O121" s="242"/>
      <c r="P121" s="243" t="s">
        <v>572</v>
      </c>
      <c r="Q121" s="244" t="s">
        <v>573</v>
      </c>
      <c r="R121" s="95" t="s">
        <v>667</v>
      </c>
      <c r="S121" s="76">
        <f>IF(R121="U",T121/1.2,T121)</f>
        <v>29.166666666666668</v>
      </c>
      <c r="T121" s="77">
        <v>35</v>
      </c>
      <c r="U121" s="78"/>
      <c r="V121" s="79"/>
      <c r="W121" s="80">
        <f>V121*S121</f>
        <v>0</v>
      </c>
      <c r="X121" s="81">
        <f>V121*T121</f>
        <v>0</v>
      </c>
      <c r="Y121" s="59"/>
      <c r="Z121" s="82"/>
      <c r="AA121" s="83"/>
      <c r="AB121" s="84"/>
      <c r="AC121" s="85"/>
    </row>
    <row r="122" spans="1:29" ht="15.75" customHeight="1" x14ac:dyDescent="0.2">
      <c r="A122" s="64" t="s">
        <v>118</v>
      </c>
      <c r="B122" s="65" t="s">
        <v>125</v>
      </c>
      <c r="C122" s="66" t="s">
        <v>120</v>
      </c>
      <c r="D122" s="67" t="s">
        <v>278</v>
      </c>
      <c r="E122" s="68" t="s">
        <v>298</v>
      </c>
      <c r="F122" s="69"/>
      <c r="G122" s="70" t="s">
        <v>299</v>
      </c>
      <c r="H122" s="71" t="s">
        <v>306</v>
      </c>
      <c r="I122" s="68" t="s">
        <v>305</v>
      </c>
      <c r="J122" s="72">
        <v>2015</v>
      </c>
      <c r="K122" s="73">
        <v>0.75</v>
      </c>
      <c r="L122" s="74">
        <v>24</v>
      </c>
      <c r="M122" s="240" t="s">
        <v>384</v>
      </c>
      <c r="N122" s="241"/>
      <c r="O122" s="242"/>
      <c r="P122" s="243" t="s">
        <v>574</v>
      </c>
      <c r="Q122" s="244" t="s">
        <v>576</v>
      </c>
      <c r="R122" s="75" t="s">
        <v>667</v>
      </c>
      <c r="S122" s="76">
        <f>IF(R122="U",T122/1.2,T122)</f>
        <v>62.5</v>
      </c>
      <c r="T122" s="77">
        <v>75</v>
      </c>
      <c r="U122" s="78"/>
      <c r="V122" s="79"/>
      <c r="W122" s="80">
        <f>V122*S122</f>
        <v>0</v>
      </c>
      <c r="X122" s="81">
        <f>V122*T122</f>
        <v>0</v>
      </c>
      <c r="Y122" s="59"/>
      <c r="Z122" s="82"/>
      <c r="AA122" s="83"/>
      <c r="AB122" s="84"/>
      <c r="AC122" s="85"/>
    </row>
    <row r="123" spans="1:29" ht="15.75" customHeight="1" x14ac:dyDescent="0.2">
      <c r="A123" s="64" t="s">
        <v>118</v>
      </c>
      <c r="B123" s="65" t="s">
        <v>125</v>
      </c>
      <c r="C123" s="66" t="s">
        <v>120</v>
      </c>
      <c r="D123" s="67" t="s">
        <v>278</v>
      </c>
      <c r="E123" s="68" t="s">
        <v>298</v>
      </c>
      <c r="F123" s="69"/>
      <c r="G123" s="70" t="s">
        <v>299</v>
      </c>
      <c r="H123" s="71" t="s">
        <v>306</v>
      </c>
      <c r="I123" s="68" t="s">
        <v>305</v>
      </c>
      <c r="J123" s="72">
        <v>2015</v>
      </c>
      <c r="K123" s="73">
        <v>1.5</v>
      </c>
      <c r="L123" s="74">
        <v>5</v>
      </c>
      <c r="M123" s="240" t="s">
        <v>384</v>
      </c>
      <c r="N123" s="241"/>
      <c r="O123" s="242"/>
      <c r="P123" s="243" t="s">
        <v>451</v>
      </c>
      <c r="Q123" s="244" t="s">
        <v>577</v>
      </c>
      <c r="R123" s="75" t="s">
        <v>667</v>
      </c>
      <c r="S123" s="76">
        <f>IF(R123="U",T123/1.2,T123)</f>
        <v>126.66666666666667</v>
      </c>
      <c r="T123" s="77">
        <v>152</v>
      </c>
      <c r="U123" s="78"/>
      <c r="V123" s="79"/>
      <c r="W123" s="80">
        <f>V123*S123</f>
        <v>0</v>
      </c>
      <c r="X123" s="81">
        <f>V123*T123</f>
        <v>0</v>
      </c>
      <c r="Y123" s="59"/>
      <c r="Z123" s="82"/>
      <c r="AA123" s="83"/>
      <c r="AB123" s="84"/>
      <c r="AC123" s="85"/>
    </row>
    <row r="124" spans="1:29" ht="15.75" customHeight="1" x14ac:dyDescent="0.2">
      <c r="A124" s="64" t="s">
        <v>118</v>
      </c>
      <c r="B124" s="65" t="s">
        <v>125</v>
      </c>
      <c r="C124" s="66" t="s">
        <v>120</v>
      </c>
      <c r="D124" s="67" t="s">
        <v>278</v>
      </c>
      <c r="E124" s="68" t="s">
        <v>298</v>
      </c>
      <c r="F124" s="69"/>
      <c r="G124" s="70" t="s">
        <v>299</v>
      </c>
      <c r="H124" s="71" t="s">
        <v>306</v>
      </c>
      <c r="I124" s="68" t="s">
        <v>305</v>
      </c>
      <c r="J124" s="72">
        <v>2015</v>
      </c>
      <c r="K124" s="73">
        <v>3</v>
      </c>
      <c r="L124" s="74">
        <v>2</v>
      </c>
      <c r="M124" s="240" t="s">
        <v>384</v>
      </c>
      <c r="N124" s="241"/>
      <c r="O124" s="242"/>
      <c r="P124" s="243" t="s">
        <v>575</v>
      </c>
      <c r="Q124" s="244" t="s">
        <v>578</v>
      </c>
      <c r="R124" s="75" t="s">
        <v>667</v>
      </c>
      <c r="S124" s="76">
        <f>IF(R124="U",T124/1.2,T124)</f>
        <v>258.33333333333337</v>
      </c>
      <c r="T124" s="77">
        <v>310</v>
      </c>
      <c r="U124" s="78"/>
      <c r="V124" s="79"/>
      <c r="W124" s="80">
        <f>V124*S124</f>
        <v>0</v>
      </c>
      <c r="X124" s="81">
        <f>V124*T124</f>
        <v>0</v>
      </c>
      <c r="Y124" s="59"/>
      <c r="Z124" s="82"/>
      <c r="AA124" s="83"/>
      <c r="AB124" s="84"/>
      <c r="AC124" s="85"/>
    </row>
    <row r="125" spans="1:29" ht="15.75" customHeight="1" x14ac:dyDescent="0.2">
      <c r="A125" s="64" t="s">
        <v>118</v>
      </c>
      <c r="B125" s="65" t="s">
        <v>125</v>
      </c>
      <c r="C125" s="66" t="s">
        <v>120</v>
      </c>
      <c r="D125" s="67" t="s">
        <v>278</v>
      </c>
      <c r="E125" s="68" t="s">
        <v>307</v>
      </c>
      <c r="F125" s="69"/>
      <c r="G125" s="70" t="s">
        <v>308</v>
      </c>
      <c r="H125" s="71" t="s">
        <v>309</v>
      </c>
      <c r="I125" s="68" t="s">
        <v>310</v>
      </c>
      <c r="J125" s="72">
        <v>2022</v>
      </c>
      <c r="K125" s="73">
        <v>0.75</v>
      </c>
      <c r="L125" s="74">
        <v>24</v>
      </c>
      <c r="M125" s="240" t="s">
        <v>384</v>
      </c>
      <c r="N125" s="241"/>
      <c r="O125" s="242"/>
      <c r="P125" s="243" t="s">
        <v>579</v>
      </c>
      <c r="Q125" s="244" t="s">
        <v>580</v>
      </c>
      <c r="R125" s="75" t="s">
        <v>666</v>
      </c>
      <c r="S125" s="76">
        <f>IF(R125="U",T125/1.2,T125)</f>
        <v>56</v>
      </c>
      <c r="T125" s="77">
        <v>56</v>
      </c>
      <c r="U125" s="78"/>
      <c r="V125" s="79"/>
      <c r="W125" s="80">
        <f>V125*S125</f>
        <v>0</v>
      </c>
      <c r="X125" s="81">
        <f>V125*T125</f>
        <v>0</v>
      </c>
      <c r="Y125" s="59"/>
      <c r="Z125" s="82"/>
      <c r="AA125" s="83"/>
      <c r="AB125" s="84"/>
      <c r="AC125" s="85"/>
    </row>
    <row r="126" spans="1:29" ht="15.75" customHeight="1" x14ac:dyDescent="0.2">
      <c r="A126" s="64" t="s">
        <v>118</v>
      </c>
      <c r="B126" s="65" t="s">
        <v>125</v>
      </c>
      <c r="C126" s="66" t="s">
        <v>120</v>
      </c>
      <c r="D126" s="67" t="s">
        <v>278</v>
      </c>
      <c r="E126" s="68" t="s">
        <v>307</v>
      </c>
      <c r="F126" s="69"/>
      <c r="G126" s="70" t="s">
        <v>308</v>
      </c>
      <c r="H126" s="71" t="s">
        <v>311</v>
      </c>
      <c r="I126" s="68" t="s">
        <v>310</v>
      </c>
      <c r="J126" s="72">
        <v>2022</v>
      </c>
      <c r="K126" s="73">
        <v>0.75</v>
      </c>
      <c r="L126" s="74">
        <v>24</v>
      </c>
      <c r="M126" s="240" t="s">
        <v>384</v>
      </c>
      <c r="N126" s="241"/>
      <c r="O126" s="242"/>
      <c r="P126" s="243" t="s">
        <v>581</v>
      </c>
      <c r="Q126" s="244" t="s">
        <v>582</v>
      </c>
      <c r="R126" s="75" t="s">
        <v>666</v>
      </c>
      <c r="S126" s="76">
        <f>IF(R126="U",T126/1.2,T126)</f>
        <v>25</v>
      </c>
      <c r="T126" s="77">
        <v>25</v>
      </c>
      <c r="U126" s="78"/>
      <c r="V126" s="79"/>
      <c r="W126" s="80">
        <f>V126*S126</f>
        <v>0</v>
      </c>
      <c r="X126" s="81">
        <f>V126*T126</f>
        <v>0</v>
      </c>
      <c r="Y126" s="59"/>
      <c r="Z126" s="82"/>
      <c r="AA126" s="83"/>
      <c r="AB126" s="84"/>
      <c r="AC126" s="85"/>
    </row>
    <row r="127" spans="1:29" ht="15.75" customHeight="1" x14ac:dyDescent="0.2">
      <c r="A127" s="64" t="s">
        <v>118</v>
      </c>
      <c r="B127" s="65" t="s">
        <v>125</v>
      </c>
      <c r="C127" s="66" t="s">
        <v>120</v>
      </c>
      <c r="D127" s="67" t="s">
        <v>278</v>
      </c>
      <c r="E127" s="68" t="s">
        <v>307</v>
      </c>
      <c r="F127" s="69"/>
      <c r="G127" s="70" t="s">
        <v>312</v>
      </c>
      <c r="H127" s="71" t="s">
        <v>313</v>
      </c>
      <c r="I127" s="68" t="s">
        <v>310</v>
      </c>
      <c r="J127" s="72">
        <v>2018</v>
      </c>
      <c r="K127" s="73">
        <v>0.75</v>
      </c>
      <c r="L127" s="74">
        <v>24</v>
      </c>
      <c r="M127" s="240" t="s">
        <v>384</v>
      </c>
      <c r="N127" s="241"/>
      <c r="O127" s="242"/>
      <c r="P127" s="243" t="s">
        <v>583</v>
      </c>
      <c r="Q127" s="244" t="s">
        <v>584</v>
      </c>
      <c r="R127" s="75" t="s">
        <v>667</v>
      </c>
      <c r="S127" s="76">
        <f>IF(R127="U",T127/1.2,T127)</f>
        <v>70.833333333333343</v>
      </c>
      <c r="T127" s="77">
        <v>85</v>
      </c>
      <c r="U127" s="78"/>
      <c r="V127" s="79"/>
      <c r="W127" s="80">
        <f>V127*S127</f>
        <v>0</v>
      </c>
      <c r="X127" s="81">
        <f>V127*T127</f>
        <v>0</v>
      </c>
      <c r="Y127" s="59"/>
      <c r="Z127" s="82"/>
      <c r="AA127" s="83"/>
      <c r="AB127" s="84"/>
      <c r="AC127" s="85"/>
    </row>
    <row r="128" spans="1:29" ht="15.75" customHeight="1" x14ac:dyDescent="0.2">
      <c r="A128" s="64" t="s">
        <v>118</v>
      </c>
      <c r="B128" s="65" t="s">
        <v>125</v>
      </c>
      <c r="C128" s="66" t="s">
        <v>120</v>
      </c>
      <c r="D128" s="67" t="s">
        <v>278</v>
      </c>
      <c r="E128" s="68" t="s">
        <v>307</v>
      </c>
      <c r="F128" s="69"/>
      <c r="G128" s="70" t="s">
        <v>312</v>
      </c>
      <c r="H128" s="71" t="s">
        <v>314</v>
      </c>
      <c r="I128" s="68" t="s">
        <v>310</v>
      </c>
      <c r="J128" s="72">
        <v>2018</v>
      </c>
      <c r="K128" s="73">
        <v>0.75</v>
      </c>
      <c r="L128" s="74">
        <v>24</v>
      </c>
      <c r="M128" s="240" t="s">
        <v>384</v>
      </c>
      <c r="N128" s="241"/>
      <c r="O128" s="242"/>
      <c r="P128" s="243" t="s">
        <v>537</v>
      </c>
      <c r="Q128" s="244" t="s">
        <v>585</v>
      </c>
      <c r="R128" s="75" t="s">
        <v>667</v>
      </c>
      <c r="S128" s="76">
        <f>IF(R128="U",T128/1.2,T128)</f>
        <v>45.833333333333336</v>
      </c>
      <c r="T128" s="77">
        <v>55</v>
      </c>
      <c r="U128" s="78"/>
      <c r="V128" s="79"/>
      <c r="W128" s="80">
        <f>V128*S128</f>
        <v>0</v>
      </c>
      <c r="X128" s="81">
        <f>V128*T128</f>
        <v>0</v>
      </c>
      <c r="Y128" s="59"/>
      <c r="Z128" s="82"/>
      <c r="AA128" s="83"/>
      <c r="AB128" s="84"/>
      <c r="AC128" s="85"/>
    </row>
    <row r="129" spans="1:29" ht="15.75" customHeight="1" x14ac:dyDescent="0.2">
      <c r="A129" s="64" t="s">
        <v>118</v>
      </c>
      <c r="B129" s="65" t="s">
        <v>125</v>
      </c>
      <c r="C129" s="66" t="s">
        <v>120</v>
      </c>
      <c r="D129" s="67" t="s">
        <v>278</v>
      </c>
      <c r="E129" s="68" t="s">
        <v>307</v>
      </c>
      <c r="F129" s="69"/>
      <c r="G129" s="70" t="s">
        <v>312</v>
      </c>
      <c r="H129" s="71" t="s">
        <v>315</v>
      </c>
      <c r="I129" s="68" t="s">
        <v>310</v>
      </c>
      <c r="J129" s="72">
        <v>2018</v>
      </c>
      <c r="K129" s="73">
        <v>0.75</v>
      </c>
      <c r="L129" s="74">
        <v>24</v>
      </c>
      <c r="M129" s="240" t="s">
        <v>384</v>
      </c>
      <c r="N129" s="241"/>
      <c r="O129" s="242"/>
      <c r="P129" s="243" t="s">
        <v>586</v>
      </c>
      <c r="Q129" s="244" t="s">
        <v>587</v>
      </c>
      <c r="R129" s="75" t="s">
        <v>667</v>
      </c>
      <c r="S129" s="76">
        <f>IF(R129="U",T129/1.2,T129)</f>
        <v>70.833333333333343</v>
      </c>
      <c r="T129" s="77">
        <v>85</v>
      </c>
      <c r="U129" s="78"/>
      <c r="V129" s="79"/>
      <c r="W129" s="80">
        <f>V129*S129</f>
        <v>0</v>
      </c>
      <c r="X129" s="81">
        <f>V129*T129</f>
        <v>0</v>
      </c>
      <c r="Y129" s="59"/>
      <c r="Z129" s="82"/>
      <c r="AA129" s="83"/>
      <c r="AB129" s="84"/>
      <c r="AC129" s="85"/>
    </row>
    <row r="130" spans="1:29" ht="15.75" customHeight="1" x14ac:dyDescent="0.2">
      <c r="A130" s="64" t="s">
        <v>118</v>
      </c>
      <c r="B130" s="65" t="s">
        <v>125</v>
      </c>
      <c r="C130" s="66" t="s">
        <v>120</v>
      </c>
      <c r="D130" s="67" t="s">
        <v>278</v>
      </c>
      <c r="E130" s="68" t="s">
        <v>307</v>
      </c>
      <c r="F130" s="69"/>
      <c r="G130" s="70" t="s">
        <v>312</v>
      </c>
      <c r="H130" s="71" t="s">
        <v>316</v>
      </c>
      <c r="I130" s="68" t="s">
        <v>317</v>
      </c>
      <c r="J130" s="72">
        <v>2002</v>
      </c>
      <c r="K130" s="73">
        <v>0.75</v>
      </c>
      <c r="L130" s="74">
        <v>6</v>
      </c>
      <c r="M130" s="240">
        <v>-0.5</v>
      </c>
      <c r="N130" s="241"/>
      <c r="O130" s="242"/>
      <c r="P130" s="243" t="s">
        <v>588</v>
      </c>
      <c r="Q130" s="244" t="s">
        <v>589</v>
      </c>
      <c r="R130" s="75" t="s">
        <v>666</v>
      </c>
      <c r="S130" s="76">
        <f>IF(R130="U",T130/1.2,T130)</f>
        <v>40</v>
      </c>
      <c r="T130" s="77">
        <v>40</v>
      </c>
      <c r="U130" s="78"/>
      <c r="V130" s="79"/>
      <c r="W130" s="80">
        <f>V130*S130</f>
        <v>0</v>
      </c>
      <c r="X130" s="81">
        <f>V130*T130</f>
        <v>0</v>
      </c>
      <c r="Y130" s="59"/>
      <c r="Z130" s="82"/>
      <c r="AA130" s="83"/>
      <c r="AB130" s="84"/>
      <c r="AC130" s="85"/>
    </row>
    <row r="131" spans="1:29" ht="15.75" customHeight="1" x14ac:dyDescent="0.2">
      <c r="A131" s="64" t="s">
        <v>118</v>
      </c>
      <c r="B131" s="65" t="s">
        <v>125</v>
      </c>
      <c r="C131" s="66" t="s">
        <v>120</v>
      </c>
      <c r="D131" s="67" t="s">
        <v>278</v>
      </c>
      <c r="E131" s="68" t="s">
        <v>307</v>
      </c>
      <c r="F131" s="69"/>
      <c r="G131" s="70" t="s">
        <v>312</v>
      </c>
      <c r="H131" s="71" t="s">
        <v>318</v>
      </c>
      <c r="I131" s="68" t="s">
        <v>133</v>
      </c>
      <c r="J131" s="72">
        <v>2018</v>
      </c>
      <c r="K131" s="73">
        <v>0.75</v>
      </c>
      <c r="L131" s="74">
        <v>24</v>
      </c>
      <c r="M131" s="240" t="s">
        <v>384</v>
      </c>
      <c r="N131" s="241"/>
      <c r="O131" s="242"/>
      <c r="P131" s="243" t="s">
        <v>590</v>
      </c>
      <c r="Q131" s="244" t="s">
        <v>591</v>
      </c>
      <c r="R131" s="75" t="s">
        <v>667</v>
      </c>
      <c r="S131" s="76">
        <f>IF(R131="U",T131/1.2,T131)</f>
        <v>70.833333333333343</v>
      </c>
      <c r="T131" s="77">
        <v>85</v>
      </c>
      <c r="U131" s="78"/>
      <c r="V131" s="79"/>
      <c r="W131" s="80">
        <f>V131*S131</f>
        <v>0</v>
      </c>
      <c r="X131" s="81">
        <f>V131*T131</f>
        <v>0</v>
      </c>
      <c r="Y131" s="59"/>
      <c r="Z131" s="82"/>
      <c r="AA131" s="83"/>
      <c r="AB131" s="84"/>
      <c r="AC131" s="85"/>
    </row>
    <row r="132" spans="1:29" ht="15.75" customHeight="1" x14ac:dyDescent="0.2">
      <c r="A132" s="64" t="s">
        <v>118</v>
      </c>
      <c r="B132" s="65" t="s">
        <v>125</v>
      </c>
      <c r="C132" s="66" t="s">
        <v>120</v>
      </c>
      <c r="D132" s="67" t="s">
        <v>278</v>
      </c>
      <c r="E132" s="68" t="s">
        <v>307</v>
      </c>
      <c r="F132" s="69"/>
      <c r="G132" s="70" t="s">
        <v>312</v>
      </c>
      <c r="H132" s="71" t="s">
        <v>319</v>
      </c>
      <c r="I132" s="68" t="s">
        <v>133</v>
      </c>
      <c r="J132" s="72">
        <v>2018</v>
      </c>
      <c r="K132" s="73">
        <v>0.75</v>
      </c>
      <c r="L132" s="74">
        <v>24</v>
      </c>
      <c r="M132" s="240" t="s">
        <v>384</v>
      </c>
      <c r="N132" s="241"/>
      <c r="O132" s="242"/>
      <c r="P132" s="243" t="s">
        <v>415</v>
      </c>
      <c r="Q132" s="244" t="s">
        <v>592</v>
      </c>
      <c r="R132" s="75" t="s">
        <v>667</v>
      </c>
      <c r="S132" s="76">
        <f>IF(R132="U",T132/1.2,T132)</f>
        <v>45.833333333333336</v>
      </c>
      <c r="T132" s="77">
        <v>55</v>
      </c>
      <c r="U132" s="78"/>
      <c r="V132" s="79"/>
      <c r="W132" s="80">
        <f>V132*S132</f>
        <v>0</v>
      </c>
      <c r="X132" s="81">
        <f>V132*T132</f>
        <v>0</v>
      </c>
      <c r="Y132" s="59"/>
      <c r="Z132" s="82"/>
      <c r="AA132" s="83"/>
      <c r="AB132" s="84"/>
      <c r="AC132" s="85"/>
    </row>
    <row r="133" spans="1:29" ht="15.75" customHeight="1" x14ac:dyDescent="0.2">
      <c r="A133" s="64" t="s">
        <v>118</v>
      </c>
      <c r="B133" s="65" t="s">
        <v>125</v>
      </c>
      <c r="C133" s="66" t="s">
        <v>120</v>
      </c>
      <c r="D133" s="67" t="s">
        <v>278</v>
      </c>
      <c r="E133" s="68" t="s">
        <v>307</v>
      </c>
      <c r="F133" s="69"/>
      <c r="G133" s="70" t="s">
        <v>312</v>
      </c>
      <c r="H133" s="71" t="s">
        <v>320</v>
      </c>
      <c r="I133" s="68" t="s">
        <v>133</v>
      </c>
      <c r="J133" s="72">
        <v>2018</v>
      </c>
      <c r="K133" s="73">
        <v>0.75</v>
      </c>
      <c r="L133" s="74">
        <v>24</v>
      </c>
      <c r="M133" s="240" t="s">
        <v>384</v>
      </c>
      <c r="N133" s="241"/>
      <c r="O133" s="242"/>
      <c r="P133" s="243" t="s">
        <v>593</v>
      </c>
      <c r="Q133" s="244" t="s">
        <v>596</v>
      </c>
      <c r="R133" s="75" t="s">
        <v>667</v>
      </c>
      <c r="S133" s="76">
        <f>IF(R133="U",T133/1.2,T133)</f>
        <v>70.833333333333343</v>
      </c>
      <c r="T133" s="77">
        <v>85</v>
      </c>
      <c r="U133" s="78"/>
      <c r="V133" s="79"/>
      <c r="W133" s="80">
        <f>V133*S133</f>
        <v>0</v>
      </c>
      <c r="X133" s="81">
        <f>V133*T133</f>
        <v>0</v>
      </c>
      <c r="Y133" s="59"/>
      <c r="Z133" s="82"/>
      <c r="AA133" s="83"/>
      <c r="AB133" s="84"/>
      <c r="AC133" s="85"/>
    </row>
    <row r="134" spans="1:29" ht="15.75" customHeight="1" x14ac:dyDescent="0.2">
      <c r="A134" s="64" t="s">
        <v>118</v>
      </c>
      <c r="B134" s="65" t="s">
        <v>125</v>
      </c>
      <c r="C134" s="66" t="s">
        <v>120</v>
      </c>
      <c r="D134" s="67" t="s">
        <v>278</v>
      </c>
      <c r="E134" s="68" t="s">
        <v>307</v>
      </c>
      <c r="F134" s="69"/>
      <c r="G134" s="70" t="s">
        <v>312</v>
      </c>
      <c r="H134" s="71" t="s">
        <v>320</v>
      </c>
      <c r="I134" s="68" t="s">
        <v>133</v>
      </c>
      <c r="J134" s="72">
        <v>2018</v>
      </c>
      <c r="K134" s="73">
        <v>0.75</v>
      </c>
      <c r="L134" s="74">
        <v>9</v>
      </c>
      <c r="M134" s="240" t="s">
        <v>384</v>
      </c>
      <c r="N134" s="241"/>
      <c r="O134" s="242"/>
      <c r="P134" s="243" t="s">
        <v>594</v>
      </c>
      <c r="Q134" s="244" t="s">
        <v>597</v>
      </c>
      <c r="R134" s="75" t="s">
        <v>667</v>
      </c>
      <c r="S134" s="76">
        <f>IF(R134="U",T134/1.2,T134)</f>
        <v>70.833333333333343</v>
      </c>
      <c r="T134" s="77">
        <v>85</v>
      </c>
      <c r="U134" s="78"/>
      <c r="V134" s="79"/>
      <c r="W134" s="80">
        <f>V134*S134</f>
        <v>0</v>
      </c>
      <c r="X134" s="81">
        <f>V134*T134</f>
        <v>0</v>
      </c>
      <c r="Y134" s="59"/>
      <c r="Z134" s="82"/>
      <c r="AA134" s="83"/>
      <c r="AB134" s="84"/>
      <c r="AC134" s="85"/>
    </row>
    <row r="135" spans="1:29" ht="15.75" customHeight="1" x14ac:dyDescent="0.2">
      <c r="A135" s="64" t="s">
        <v>118</v>
      </c>
      <c r="B135" s="65" t="s">
        <v>125</v>
      </c>
      <c r="C135" s="66" t="s">
        <v>120</v>
      </c>
      <c r="D135" s="67" t="s">
        <v>278</v>
      </c>
      <c r="E135" s="68" t="s">
        <v>307</v>
      </c>
      <c r="F135" s="69"/>
      <c r="G135" s="70" t="s">
        <v>312</v>
      </c>
      <c r="H135" s="71" t="s">
        <v>320</v>
      </c>
      <c r="I135" s="68" t="s">
        <v>133</v>
      </c>
      <c r="J135" s="72">
        <v>2018</v>
      </c>
      <c r="K135" s="73">
        <v>0.75</v>
      </c>
      <c r="L135" s="74">
        <v>1</v>
      </c>
      <c r="M135" s="240" t="s">
        <v>384</v>
      </c>
      <c r="N135" s="241"/>
      <c r="O135" s="242"/>
      <c r="P135" s="243" t="s">
        <v>595</v>
      </c>
      <c r="Q135" s="244" t="s">
        <v>598</v>
      </c>
      <c r="R135" s="75" t="s">
        <v>667</v>
      </c>
      <c r="S135" s="76">
        <f>IF(R135="U",T135/1.2,T135)</f>
        <v>70.833333333333343</v>
      </c>
      <c r="T135" s="77">
        <v>85</v>
      </c>
      <c r="U135" s="78"/>
      <c r="V135" s="79"/>
      <c r="W135" s="80">
        <f>V135*S135</f>
        <v>0</v>
      </c>
      <c r="X135" s="81">
        <f>V135*T135</f>
        <v>0</v>
      </c>
      <c r="Y135" s="59"/>
      <c r="Z135" s="82"/>
      <c r="AA135" s="83"/>
      <c r="AB135" s="84"/>
      <c r="AC135" s="85"/>
    </row>
    <row r="136" spans="1:29" ht="15.75" customHeight="1" x14ac:dyDescent="0.2">
      <c r="A136" s="64" t="s">
        <v>118</v>
      </c>
      <c r="B136" s="65" t="s">
        <v>125</v>
      </c>
      <c r="C136" s="66" t="s">
        <v>120</v>
      </c>
      <c r="D136" s="67" t="s">
        <v>278</v>
      </c>
      <c r="E136" s="68" t="s">
        <v>307</v>
      </c>
      <c r="F136" s="69"/>
      <c r="G136" s="70" t="s">
        <v>312</v>
      </c>
      <c r="H136" s="71" t="s">
        <v>320</v>
      </c>
      <c r="I136" s="68" t="s">
        <v>133</v>
      </c>
      <c r="J136" s="72">
        <v>2018</v>
      </c>
      <c r="K136" s="73">
        <v>1.5</v>
      </c>
      <c r="L136" s="74">
        <v>6</v>
      </c>
      <c r="M136" s="240" t="s">
        <v>384</v>
      </c>
      <c r="N136" s="241"/>
      <c r="O136" s="242"/>
      <c r="P136" s="243" t="s">
        <v>599</v>
      </c>
      <c r="Q136" s="244" t="s">
        <v>601</v>
      </c>
      <c r="R136" s="75" t="s">
        <v>667</v>
      </c>
      <c r="S136" s="76">
        <f>IF(R136="U",T136/1.2,T136)</f>
        <v>150</v>
      </c>
      <c r="T136" s="77">
        <v>180</v>
      </c>
      <c r="U136" s="78"/>
      <c r="V136" s="79"/>
      <c r="W136" s="80">
        <f>V136*S136</f>
        <v>0</v>
      </c>
      <c r="X136" s="81">
        <f>V136*T136</f>
        <v>0</v>
      </c>
      <c r="Y136" s="59"/>
      <c r="Z136" s="82"/>
      <c r="AA136" s="83"/>
      <c r="AB136" s="84"/>
      <c r="AC136" s="85"/>
    </row>
    <row r="137" spans="1:29" ht="15.75" customHeight="1" x14ac:dyDescent="0.2">
      <c r="A137" s="64" t="s">
        <v>118</v>
      </c>
      <c r="B137" s="65" t="s">
        <v>125</v>
      </c>
      <c r="C137" s="66" t="s">
        <v>120</v>
      </c>
      <c r="D137" s="67" t="s">
        <v>278</v>
      </c>
      <c r="E137" s="68" t="s">
        <v>307</v>
      </c>
      <c r="F137" s="69"/>
      <c r="G137" s="70" t="s">
        <v>312</v>
      </c>
      <c r="H137" s="71" t="s">
        <v>320</v>
      </c>
      <c r="I137" s="68" t="s">
        <v>133</v>
      </c>
      <c r="J137" s="72">
        <v>2018</v>
      </c>
      <c r="K137" s="73">
        <v>1.5</v>
      </c>
      <c r="L137" s="74">
        <v>1</v>
      </c>
      <c r="M137" s="240" t="s">
        <v>384</v>
      </c>
      <c r="N137" s="241"/>
      <c r="O137" s="242"/>
      <c r="P137" s="243" t="s">
        <v>600</v>
      </c>
      <c r="Q137" s="244" t="s">
        <v>602</v>
      </c>
      <c r="R137" s="75" t="s">
        <v>667</v>
      </c>
      <c r="S137" s="76">
        <f>IF(R137="U",T137/1.2,T137)</f>
        <v>150</v>
      </c>
      <c r="T137" s="77">
        <v>180</v>
      </c>
      <c r="U137" s="78"/>
      <c r="V137" s="79"/>
      <c r="W137" s="80">
        <f>V137*S137</f>
        <v>0</v>
      </c>
      <c r="X137" s="81">
        <f>V137*T137</f>
        <v>0</v>
      </c>
      <c r="Y137" s="59"/>
      <c r="Z137" s="82"/>
      <c r="AA137" s="83"/>
      <c r="AB137" s="84"/>
      <c r="AC137" s="85"/>
    </row>
    <row r="138" spans="1:29" ht="15.75" customHeight="1" x14ac:dyDescent="0.2">
      <c r="A138" s="64" t="s">
        <v>118</v>
      </c>
      <c r="B138" s="65" t="s">
        <v>125</v>
      </c>
      <c r="C138" s="66" t="s">
        <v>120</v>
      </c>
      <c r="D138" s="67" t="s">
        <v>278</v>
      </c>
      <c r="E138" s="68" t="s">
        <v>307</v>
      </c>
      <c r="F138" s="69"/>
      <c r="G138" s="70" t="s">
        <v>312</v>
      </c>
      <c r="H138" s="71" t="s">
        <v>321</v>
      </c>
      <c r="I138" s="68" t="s">
        <v>133</v>
      </c>
      <c r="J138" s="72">
        <v>2018</v>
      </c>
      <c r="K138" s="73">
        <v>0.75</v>
      </c>
      <c r="L138" s="74">
        <v>24</v>
      </c>
      <c r="M138" s="240" t="s">
        <v>384</v>
      </c>
      <c r="N138" s="241"/>
      <c r="O138" s="242"/>
      <c r="P138" s="243" t="s">
        <v>415</v>
      </c>
      <c r="Q138" s="244" t="s">
        <v>603</v>
      </c>
      <c r="R138" s="75" t="s">
        <v>667</v>
      </c>
      <c r="S138" s="76">
        <f>IF(R138="U",T138/1.2,T138)</f>
        <v>45.833333333333336</v>
      </c>
      <c r="T138" s="77">
        <v>55</v>
      </c>
      <c r="U138" s="78"/>
      <c r="V138" s="79"/>
      <c r="W138" s="80">
        <f>V138*S138</f>
        <v>0</v>
      </c>
      <c r="X138" s="81">
        <f>V138*T138</f>
        <v>0</v>
      </c>
      <c r="Y138" s="59"/>
      <c r="Z138" s="82"/>
      <c r="AA138" s="83"/>
      <c r="AB138" s="84"/>
      <c r="AC138" s="85"/>
    </row>
    <row r="139" spans="1:29" ht="15.75" customHeight="1" x14ac:dyDescent="0.2">
      <c r="A139" s="64" t="s">
        <v>118</v>
      </c>
      <c r="B139" s="65" t="s">
        <v>125</v>
      </c>
      <c r="C139" s="66" t="s">
        <v>120</v>
      </c>
      <c r="D139" s="67" t="s">
        <v>278</v>
      </c>
      <c r="E139" s="68" t="s">
        <v>307</v>
      </c>
      <c r="F139" s="69"/>
      <c r="G139" s="70" t="s">
        <v>312</v>
      </c>
      <c r="H139" s="71" t="s">
        <v>322</v>
      </c>
      <c r="I139" s="68" t="s">
        <v>323</v>
      </c>
      <c r="J139" s="72">
        <v>1998</v>
      </c>
      <c r="K139" s="73">
        <v>0.75</v>
      </c>
      <c r="L139" s="74">
        <v>4</v>
      </c>
      <c r="M139" s="240" t="s">
        <v>384</v>
      </c>
      <c r="N139" s="241" t="s">
        <v>397</v>
      </c>
      <c r="O139" s="242"/>
      <c r="P139" s="243" t="s">
        <v>604</v>
      </c>
      <c r="Q139" s="244" t="s">
        <v>606</v>
      </c>
      <c r="R139" s="75" t="s">
        <v>666</v>
      </c>
      <c r="S139" s="76">
        <f>IF(R139="U",T139/1.2,T139)</f>
        <v>45</v>
      </c>
      <c r="T139" s="77">
        <v>45</v>
      </c>
      <c r="U139" s="78"/>
      <c r="V139" s="79"/>
      <c r="W139" s="80">
        <f>V139*S139</f>
        <v>0</v>
      </c>
      <c r="X139" s="81">
        <f>V139*T139</f>
        <v>0</v>
      </c>
      <c r="Y139" s="59"/>
      <c r="Z139" s="82"/>
      <c r="AA139" s="83"/>
      <c r="AB139" s="84"/>
      <c r="AC139" s="85"/>
    </row>
    <row r="140" spans="1:29" ht="15.75" customHeight="1" x14ac:dyDescent="0.2">
      <c r="A140" s="64" t="s">
        <v>118</v>
      </c>
      <c r="B140" s="65" t="s">
        <v>125</v>
      </c>
      <c r="C140" s="66" t="s">
        <v>120</v>
      </c>
      <c r="D140" s="67" t="s">
        <v>278</v>
      </c>
      <c r="E140" s="68" t="s">
        <v>307</v>
      </c>
      <c r="F140" s="69"/>
      <c r="G140" s="70" t="s">
        <v>312</v>
      </c>
      <c r="H140" s="71" t="s">
        <v>322</v>
      </c>
      <c r="I140" s="68" t="s">
        <v>323</v>
      </c>
      <c r="J140" s="72">
        <v>1998</v>
      </c>
      <c r="K140" s="73">
        <v>0.75</v>
      </c>
      <c r="L140" s="74">
        <v>1</v>
      </c>
      <c r="M140" s="240">
        <v>-1</v>
      </c>
      <c r="N140" s="241" t="s">
        <v>397</v>
      </c>
      <c r="O140" s="242"/>
      <c r="P140" s="243" t="s">
        <v>605</v>
      </c>
      <c r="Q140" s="244" t="s">
        <v>607</v>
      </c>
      <c r="R140" s="75" t="s">
        <v>666</v>
      </c>
      <c r="S140" s="76">
        <f>IF(R140="U",T140/1.2,T140)</f>
        <v>45</v>
      </c>
      <c r="T140" s="77">
        <v>45</v>
      </c>
      <c r="U140" s="78"/>
      <c r="V140" s="79"/>
      <c r="W140" s="80">
        <f>V140*S140</f>
        <v>0</v>
      </c>
      <c r="X140" s="81">
        <f>V140*T140</f>
        <v>0</v>
      </c>
      <c r="Y140" s="59"/>
      <c r="Z140" s="82"/>
      <c r="AA140" s="83"/>
      <c r="AB140" s="84"/>
      <c r="AC140" s="85"/>
    </row>
    <row r="141" spans="1:29" ht="15.75" customHeight="1" x14ac:dyDescent="0.2">
      <c r="A141" s="64" t="s">
        <v>118</v>
      </c>
      <c r="B141" s="65" t="s">
        <v>125</v>
      </c>
      <c r="C141" s="66" t="s">
        <v>120</v>
      </c>
      <c r="D141" s="67" t="s">
        <v>278</v>
      </c>
      <c r="E141" s="68" t="s">
        <v>307</v>
      </c>
      <c r="F141" s="69"/>
      <c r="G141" s="70" t="s">
        <v>312</v>
      </c>
      <c r="H141" s="71" t="s">
        <v>322</v>
      </c>
      <c r="I141" s="68" t="s">
        <v>323</v>
      </c>
      <c r="J141" s="72">
        <v>1999</v>
      </c>
      <c r="K141" s="73">
        <v>0.75</v>
      </c>
      <c r="L141" s="74">
        <v>4</v>
      </c>
      <c r="M141" s="240">
        <v>-1</v>
      </c>
      <c r="N141" s="241"/>
      <c r="O141" s="242"/>
      <c r="P141" s="243" t="s">
        <v>604</v>
      </c>
      <c r="Q141" s="244" t="s">
        <v>608</v>
      </c>
      <c r="R141" s="95" t="s">
        <v>666</v>
      </c>
      <c r="S141" s="76">
        <f>IF(R141="U",T141/1.2,T141)</f>
        <v>50</v>
      </c>
      <c r="T141" s="77">
        <v>50</v>
      </c>
      <c r="U141" s="78"/>
      <c r="V141" s="79"/>
      <c r="W141" s="80">
        <f>V141*S141</f>
        <v>0</v>
      </c>
      <c r="X141" s="81">
        <f>V141*T141</f>
        <v>0</v>
      </c>
      <c r="Y141" s="59"/>
      <c r="Z141" s="82"/>
      <c r="AA141" s="83"/>
      <c r="AB141" s="84"/>
      <c r="AC141" s="85"/>
    </row>
    <row r="142" spans="1:29" ht="15.75" customHeight="1" x14ac:dyDescent="0.2">
      <c r="A142" s="64" t="s">
        <v>118</v>
      </c>
      <c r="B142" s="65" t="s">
        <v>125</v>
      </c>
      <c r="C142" s="66" t="s">
        <v>120</v>
      </c>
      <c r="D142" s="67" t="s">
        <v>278</v>
      </c>
      <c r="E142" s="68" t="s">
        <v>307</v>
      </c>
      <c r="F142" s="69"/>
      <c r="G142" s="70" t="s">
        <v>312</v>
      </c>
      <c r="H142" s="71" t="s">
        <v>322</v>
      </c>
      <c r="I142" s="68" t="s">
        <v>133</v>
      </c>
      <c r="J142" s="72">
        <v>2001</v>
      </c>
      <c r="K142" s="73">
        <v>0.75</v>
      </c>
      <c r="L142" s="74">
        <v>3</v>
      </c>
      <c r="M142" s="240">
        <v>-0.5</v>
      </c>
      <c r="N142" s="241"/>
      <c r="O142" s="242"/>
      <c r="P142" s="243" t="s">
        <v>604</v>
      </c>
      <c r="Q142" s="244" t="s">
        <v>609</v>
      </c>
      <c r="R142" s="95" t="s">
        <v>666</v>
      </c>
      <c r="S142" s="76">
        <f>IF(R142="U",T142/1.2,T142)</f>
        <v>45</v>
      </c>
      <c r="T142" s="77">
        <v>45</v>
      </c>
      <c r="U142" s="78"/>
      <c r="V142" s="79"/>
      <c r="W142" s="80">
        <f>V142*S142</f>
        <v>0</v>
      </c>
      <c r="X142" s="81">
        <f>V142*T142</f>
        <v>0</v>
      </c>
      <c r="Y142" s="59"/>
      <c r="Z142" s="82"/>
      <c r="AA142" s="83"/>
      <c r="AB142" s="84"/>
      <c r="AC142" s="85"/>
    </row>
    <row r="143" spans="1:29" ht="15.75" customHeight="1" x14ac:dyDescent="0.2">
      <c r="A143" s="64" t="s">
        <v>118</v>
      </c>
      <c r="B143" s="65" t="s">
        <v>125</v>
      </c>
      <c r="C143" s="66" t="s">
        <v>120</v>
      </c>
      <c r="D143" s="67" t="s">
        <v>278</v>
      </c>
      <c r="E143" s="68" t="s">
        <v>307</v>
      </c>
      <c r="F143" s="69"/>
      <c r="G143" s="70" t="s">
        <v>324</v>
      </c>
      <c r="H143" s="71" t="s">
        <v>325</v>
      </c>
      <c r="I143" s="68" t="s">
        <v>326</v>
      </c>
      <c r="J143" s="72">
        <v>2003</v>
      </c>
      <c r="K143" s="73">
        <v>0.75</v>
      </c>
      <c r="L143" s="74">
        <v>1</v>
      </c>
      <c r="M143" s="240">
        <v>-0.5</v>
      </c>
      <c r="N143" s="241"/>
      <c r="O143" s="242"/>
      <c r="P143" s="243" t="s">
        <v>605</v>
      </c>
      <c r="Q143" s="244" t="s">
        <v>610</v>
      </c>
      <c r="R143" s="75" t="s">
        <v>666</v>
      </c>
      <c r="S143" s="76">
        <f>IF(R143="U",T143/1.2,T143)</f>
        <v>60</v>
      </c>
      <c r="T143" s="77">
        <v>60</v>
      </c>
      <c r="U143" s="78"/>
      <c r="V143" s="79"/>
      <c r="W143" s="80">
        <f>V143*S143</f>
        <v>0</v>
      </c>
      <c r="X143" s="81">
        <f>V143*T143</f>
        <v>0</v>
      </c>
      <c r="Y143" s="59"/>
      <c r="Z143" s="82"/>
      <c r="AA143" s="83"/>
      <c r="AB143" s="84"/>
      <c r="AC143" s="85"/>
    </row>
    <row r="144" spans="1:29" ht="15.75" customHeight="1" x14ac:dyDescent="0.2">
      <c r="A144" s="64" t="s">
        <v>118</v>
      </c>
      <c r="B144" s="65" t="s">
        <v>125</v>
      </c>
      <c r="C144" s="66" t="s">
        <v>120</v>
      </c>
      <c r="D144" s="67" t="s">
        <v>278</v>
      </c>
      <c r="E144" s="68" t="s">
        <v>307</v>
      </c>
      <c r="F144" s="69"/>
      <c r="G144" s="70" t="s">
        <v>324</v>
      </c>
      <c r="H144" s="71" t="s">
        <v>327</v>
      </c>
      <c r="I144" s="68" t="s">
        <v>310</v>
      </c>
      <c r="J144" s="72">
        <v>2018</v>
      </c>
      <c r="K144" s="73">
        <v>1.5</v>
      </c>
      <c r="L144" s="74">
        <v>5</v>
      </c>
      <c r="M144" s="240"/>
      <c r="N144" s="241"/>
      <c r="O144" s="242"/>
      <c r="P144" s="243" t="s">
        <v>611</v>
      </c>
      <c r="Q144" s="244" t="s">
        <v>612</v>
      </c>
      <c r="R144" s="75" t="s">
        <v>667</v>
      </c>
      <c r="S144" s="76">
        <f>IF(R144="U",T144/1.2,T144)</f>
        <v>216.66666666666669</v>
      </c>
      <c r="T144" s="77">
        <v>260</v>
      </c>
      <c r="U144" s="78"/>
      <c r="V144" s="79"/>
      <c r="W144" s="80">
        <f>V144*S144</f>
        <v>0</v>
      </c>
      <c r="X144" s="81">
        <f>V144*T144</f>
        <v>0</v>
      </c>
      <c r="Y144" s="59"/>
      <c r="Z144" s="82"/>
      <c r="AA144" s="83"/>
      <c r="AB144" s="84"/>
      <c r="AC144" s="85"/>
    </row>
    <row r="145" spans="1:29" ht="15.75" customHeight="1" x14ac:dyDescent="0.2">
      <c r="A145" s="64" t="s">
        <v>241</v>
      </c>
      <c r="B145" s="65" t="s">
        <v>328</v>
      </c>
      <c r="C145" s="66" t="s">
        <v>120</v>
      </c>
      <c r="D145" s="67" t="s">
        <v>278</v>
      </c>
      <c r="E145" s="68" t="s">
        <v>307</v>
      </c>
      <c r="F145" s="69"/>
      <c r="G145" s="70" t="s">
        <v>324</v>
      </c>
      <c r="H145" s="71" t="s">
        <v>327</v>
      </c>
      <c r="I145" s="68" t="s">
        <v>133</v>
      </c>
      <c r="J145" s="72">
        <v>2019</v>
      </c>
      <c r="K145" s="73">
        <v>1.5</v>
      </c>
      <c r="L145" s="74">
        <v>1</v>
      </c>
      <c r="M145" s="240" t="s">
        <v>384</v>
      </c>
      <c r="N145" s="241"/>
      <c r="O145" s="242"/>
      <c r="P145" s="243" t="s">
        <v>613</v>
      </c>
      <c r="Q145" s="244" t="s">
        <v>614</v>
      </c>
      <c r="R145" s="75" t="s">
        <v>666</v>
      </c>
      <c r="S145" s="76">
        <f>IF(R145="U",T145/1.2,T145)</f>
        <v>270</v>
      </c>
      <c r="T145" s="77">
        <v>270</v>
      </c>
      <c r="U145" s="78"/>
      <c r="V145" s="79"/>
      <c r="W145" s="80">
        <f>V145*S145</f>
        <v>0</v>
      </c>
      <c r="X145" s="81">
        <f>V145*T145</f>
        <v>0</v>
      </c>
      <c r="Y145" s="59"/>
      <c r="Z145" s="82"/>
      <c r="AA145" s="83"/>
      <c r="AB145" s="84"/>
      <c r="AC145" s="85"/>
    </row>
    <row r="146" spans="1:29" ht="15.75" customHeight="1" x14ac:dyDescent="0.2">
      <c r="A146" s="64" t="s">
        <v>118</v>
      </c>
      <c r="B146" s="65" t="s">
        <v>125</v>
      </c>
      <c r="C146" s="66" t="s">
        <v>120</v>
      </c>
      <c r="D146" s="67" t="s">
        <v>278</v>
      </c>
      <c r="E146" s="68" t="s">
        <v>307</v>
      </c>
      <c r="F146" s="69"/>
      <c r="G146" s="70" t="s">
        <v>324</v>
      </c>
      <c r="H146" s="71" t="s">
        <v>329</v>
      </c>
      <c r="I146" s="68" t="s">
        <v>310</v>
      </c>
      <c r="J146" s="72">
        <v>2023</v>
      </c>
      <c r="K146" s="73">
        <v>0.75</v>
      </c>
      <c r="L146" s="74">
        <v>24</v>
      </c>
      <c r="M146" s="240"/>
      <c r="N146" s="241"/>
      <c r="O146" s="242"/>
      <c r="P146" s="243" t="s">
        <v>615</v>
      </c>
      <c r="Q146" s="244" t="s">
        <v>616</v>
      </c>
      <c r="R146" s="75" t="s">
        <v>667</v>
      </c>
      <c r="S146" s="76">
        <f>IF(R146="U",T146/1.2,T146)</f>
        <v>25</v>
      </c>
      <c r="T146" s="77">
        <v>30</v>
      </c>
      <c r="U146" s="78"/>
      <c r="V146" s="79"/>
      <c r="W146" s="80">
        <f>V146*S146</f>
        <v>0</v>
      </c>
      <c r="X146" s="81">
        <f>V146*T146</f>
        <v>0</v>
      </c>
      <c r="Y146" s="59"/>
      <c r="Z146" s="82"/>
      <c r="AA146" s="83"/>
      <c r="AB146" s="84"/>
      <c r="AC146" s="85"/>
    </row>
    <row r="147" spans="1:29" ht="15.75" customHeight="1" x14ac:dyDescent="0.2">
      <c r="A147" s="64" t="s">
        <v>118</v>
      </c>
      <c r="B147" s="65" t="s">
        <v>125</v>
      </c>
      <c r="C147" s="66" t="s">
        <v>120</v>
      </c>
      <c r="D147" s="67" t="s">
        <v>278</v>
      </c>
      <c r="E147" s="68" t="s">
        <v>307</v>
      </c>
      <c r="F147" s="69"/>
      <c r="G147" s="70" t="s">
        <v>324</v>
      </c>
      <c r="H147" s="71" t="s">
        <v>330</v>
      </c>
      <c r="I147" s="68" t="s">
        <v>331</v>
      </c>
      <c r="J147" s="72">
        <v>2002</v>
      </c>
      <c r="K147" s="73">
        <v>0.5</v>
      </c>
      <c r="L147" s="74">
        <v>5</v>
      </c>
      <c r="M147" s="240">
        <v>-0.5</v>
      </c>
      <c r="N147" s="241"/>
      <c r="O147" s="242"/>
      <c r="P147" s="243" t="s">
        <v>617</v>
      </c>
      <c r="Q147" s="244" t="s">
        <v>618</v>
      </c>
      <c r="R147" s="75" t="s">
        <v>666</v>
      </c>
      <c r="S147" s="76">
        <f>IF(R147="U",T147/1.2,T147)</f>
        <v>45</v>
      </c>
      <c r="T147" s="77">
        <v>45</v>
      </c>
      <c r="U147" s="78"/>
      <c r="V147" s="79"/>
      <c r="W147" s="80">
        <f>V147*S147</f>
        <v>0</v>
      </c>
      <c r="X147" s="81">
        <f>V147*T147</f>
        <v>0</v>
      </c>
      <c r="Y147" s="59"/>
      <c r="Z147" s="82"/>
      <c r="AA147" s="83"/>
      <c r="AB147" s="84"/>
      <c r="AC147" s="85"/>
    </row>
    <row r="148" spans="1:29" ht="15.75" customHeight="1" x14ac:dyDescent="0.2">
      <c r="A148" s="64" t="s">
        <v>118</v>
      </c>
      <c r="B148" s="65" t="s">
        <v>125</v>
      </c>
      <c r="C148" s="66" t="s">
        <v>120</v>
      </c>
      <c r="D148" s="67" t="s">
        <v>278</v>
      </c>
      <c r="E148" s="68" t="s">
        <v>307</v>
      </c>
      <c r="F148" s="69"/>
      <c r="G148" s="70" t="s">
        <v>324</v>
      </c>
      <c r="H148" s="71" t="s">
        <v>332</v>
      </c>
      <c r="I148" s="68" t="s">
        <v>133</v>
      </c>
      <c r="J148" s="72">
        <v>2018</v>
      </c>
      <c r="K148" s="73">
        <v>1.5</v>
      </c>
      <c r="L148" s="74">
        <v>4</v>
      </c>
      <c r="M148" s="240"/>
      <c r="N148" s="241"/>
      <c r="O148" s="242"/>
      <c r="P148" s="243" t="s">
        <v>611</v>
      </c>
      <c r="Q148" s="244" t="s">
        <v>620</v>
      </c>
      <c r="R148" s="75" t="s">
        <v>667</v>
      </c>
      <c r="S148" s="76">
        <f>IF(R148="U",T148/1.2,T148)</f>
        <v>225</v>
      </c>
      <c r="T148" s="77">
        <v>270</v>
      </c>
      <c r="U148" s="78"/>
      <c r="V148" s="79"/>
      <c r="W148" s="80">
        <f>V148*S148</f>
        <v>0</v>
      </c>
      <c r="X148" s="81">
        <f>V148*T148</f>
        <v>0</v>
      </c>
      <c r="Y148" s="59"/>
      <c r="Z148" s="82"/>
      <c r="AA148" s="83"/>
      <c r="AB148" s="84"/>
      <c r="AC148" s="85"/>
    </row>
    <row r="149" spans="1:29" ht="15.75" customHeight="1" x14ac:dyDescent="0.2">
      <c r="A149" s="64" t="s">
        <v>118</v>
      </c>
      <c r="B149" s="65" t="s">
        <v>125</v>
      </c>
      <c r="C149" s="66" t="s">
        <v>120</v>
      </c>
      <c r="D149" s="67" t="s">
        <v>278</v>
      </c>
      <c r="E149" s="68" t="s">
        <v>307</v>
      </c>
      <c r="F149" s="69"/>
      <c r="G149" s="70" t="s">
        <v>324</v>
      </c>
      <c r="H149" s="71" t="s">
        <v>332</v>
      </c>
      <c r="I149" s="68" t="s">
        <v>133</v>
      </c>
      <c r="J149" s="72">
        <v>2018</v>
      </c>
      <c r="K149" s="73">
        <v>1.5</v>
      </c>
      <c r="L149" s="74">
        <v>1</v>
      </c>
      <c r="M149" s="240" t="s">
        <v>384</v>
      </c>
      <c r="N149" s="241"/>
      <c r="O149" s="242"/>
      <c r="P149" s="243" t="s">
        <v>619</v>
      </c>
      <c r="Q149" s="244" t="s">
        <v>621</v>
      </c>
      <c r="R149" s="75" t="s">
        <v>666</v>
      </c>
      <c r="S149" s="76">
        <f>IF(R149="U",T149/1.2,T149)</f>
        <v>270</v>
      </c>
      <c r="T149" s="77">
        <v>270</v>
      </c>
      <c r="U149" s="78"/>
      <c r="V149" s="79"/>
      <c r="W149" s="80">
        <f>V149*S149</f>
        <v>0</v>
      </c>
      <c r="X149" s="81">
        <f>V149*T149</f>
        <v>0</v>
      </c>
      <c r="Y149" s="59"/>
      <c r="Z149" s="82"/>
      <c r="AA149" s="83"/>
      <c r="AB149" s="84"/>
      <c r="AC149" s="85"/>
    </row>
    <row r="150" spans="1:29" ht="15.75" customHeight="1" x14ac:dyDescent="0.2">
      <c r="A150" s="64" t="s">
        <v>118</v>
      </c>
      <c r="B150" s="65" t="s">
        <v>125</v>
      </c>
      <c r="C150" s="66" t="s">
        <v>120</v>
      </c>
      <c r="D150" s="67" t="s">
        <v>278</v>
      </c>
      <c r="E150" s="68" t="s">
        <v>307</v>
      </c>
      <c r="F150" s="69"/>
      <c r="G150" s="70" t="s">
        <v>324</v>
      </c>
      <c r="H150" s="71" t="s">
        <v>332</v>
      </c>
      <c r="I150" s="68" t="s">
        <v>133</v>
      </c>
      <c r="J150" s="72">
        <v>2018</v>
      </c>
      <c r="K150" s="73">
        <v>3</v>
      </c>
      <c r="L150" s="74">
        <v>2</v>
      </c>
      <c r="M150" s="240"/>
      <c r="N150" s="241"/>
      <c r="O150" s="242"/>
      <c r="P150" s="243" t="s">
        <v>583</v>
      </c>
      <c r="Q150" s="244" t="s">
        <v>622</v>
      </c>
      <c r="R150" s="75" t="s">
        <v>667</v>
      </c>
      <c r="S150" s="76">
        <f>IF(R150="U",T150/1.2,T150)</f>
        <v>475</v>
      </c>
      <c r="T150" s="77">
        <v>570</v>
      </c>
      <c r="U150" s="78"/>
      <c r="V150" s="79"/>
      <c r="W150" s="80">
        <f>V150*S150</f>
        <v>0</v>
      </c>
      <c r="X150" s="81">
        <f>V150*T150</f>
        <v>0</v>
      </c>
      <c r="Y150" s="59"/>
      <c r="Z150" s="82"/>
      <c r="AA150" s="83"/>
      <c r="AB150" s="84"/>
      <c r="AC150" s="85"/>
    </row>
    <row r="151" spans="1:29" ht="15.75" customHeight="1" x14ac:dyDescent="0.2">
      <c r="A151" s="64" t="s">
        <v>118</v>
      </c>
      <c r="B151" s="65" t="s">
        <v>125</v>
      </c>
      <c r="C151" s="66" t="s">
        <v>120</v>
      </c>
      <c r="D151" s="67" t="s">
        <v>278</v>
      </c>
      <c r="E151" s="68" t="s">
        <v>307</v>
      </c>
      <c r="F151" s="69"/>
      <c r="G151" s="70" t="s">
        <v>324</v>
      </c>
      <c r="H151" s="71" t="s">
        <v>333</v>
      </c>
      <c r="I151" s="68" t="s">
        <v>133</v>
      </c>
      <c r="J151" s="72">
        <v>1990</v>
      </c>
      <c r="K151" s="73">
        <v>0.5</v>
      </c>
      <c r="L151" s="74">
        <v>1</v>
      </c>
      <c r="M151" s="240">
        <v>-1</v>
      </c>
      <c r="N151" s="241"/>
      <c r="O151" s="242"/>
      <c r="P151" s="243" t="s">
        <v>588</v>
      </c>
      <c r="Q151" s="244" t="s">
        <v>623</v>
      </c>
      <c r="R151" s="75" t="s">
        <v>666</v>
      </c>
      <c r="S151" s="76">
        <f>IF(R151="U",T151/1.2,T151)</f>
        <v>55</v>
      </c>
      <c r="T151" s="77">
        <v>55</v>
      </c>
      <c r="U151" s="78"/>
      <c r="V151" s="79"/>
      <c r="W151" s="80">
        <f>V151*S151</f>
        <v>0</v>
      </c>
      <c r="X151" s="81">
        <f>V151*T151</f>
        <v>0</v>
      </c>
      <c r="Y151" s="59"/>
      <c r="Z151" s="82"/>
      <c r="AA151" s="83"/>
      <c r="AB151" s="84"/>
      <c r="AC151" s="85"/>
    </row>
    <row r="152" spans="1:29" ht="15.75" customHeight="1" x14ac:dyDescent="0.2">
      <c r="A152" s="64" t="s">
        <v>118</v>
      </c>
      <c r="B152" s="65" t="s">
        <v>125</v>
      </c>
      <c r="C152" s="66" t="s">
        <v>120</v>
      </c>
      <c r="D152" s="67" t="s">
        <v>278</v>
      </c>
      <c r="E152" s="68" t="s">
        <v>307</v>
      </c>
      <c r="F152" s="69"/>
      <c r="G152" s="70" t="s">
        <v>324</v>
      </c>
      <c r="H152" s="71" t="s">
        <v>334</v>
      </c>
      <c r="I152" s="68" t="s">
        <v>335</v>
      </c>
      <c r="J152" s="72">
        <v>1995</v>
      </c>
      <c r="K152" s="73">
        <v>0.75</v>
      </c>
      <c r="L152" s="74">
        <v>1</v>
      </c>
      <c r="M152" s="240">
        <v>-4</v>
      </c>
      <c r="N152" s="241"/>
      <c r="O152" s="242"/>
      <c r="P152" s="243" t="s">
        <v>605</v>
      </c>
      <c r="Q152" s="244" t="s">
        <v>624</v>
      </c>
      <c r="R152" s="75" t="s">
        <v>666</v>
      </c>
      <c r="S152" s="76">
        <f>IF(R152="U",T152/1.2,T152)</f>
        <v>55</v>
      </c>
      <c r="T152" s="77">
        <v>55</v>
      </c>
      <c r="U152" s="78"/>
      <c r="V152" s="79"/>
      <c r="W152" s="80">
        <f>V152*S152</f>
        <v>0</v>
      </c>
      <c r="X152" s="81">
        <f>V152*T152</f>
        <v>0</v>
      </c>
      <c r="Y152" s="59"/>
      <c r="Z152" s="82"/>
      <c r="AA152" s="83"/>
      <c r="AB152" s="84"/>
      <c r="AC152" s="85"/>
    </row>
    <row r="153" spans="1:29" ht="15.75" customHeight="1" x14ac:dyDescent="0.2">
      <c r="A153" s="64" t="s">
        <v>118</v>
      </c>
      <c r="B153" s="65" t="s">
        <v>125</v>
      </c>
      <c r="C153" s="66" t="s">
        <v>120</v>
      </c>
      <c r="D153" s="67" t="s">
        <v>278</v>
      </c>
      <c r="E153" s="68" t="s">
        <v>307</v>
      </c>
      <c r="F153" s="69"/>
      <c r="G153" s="70" t="s">
        <v>336</v>
      </c>
      <c r="H153" s="71" t="s">
        <v>337</v>
      </c>
      <c r="I153" s="68" t="s">
        <v>310</v>
      </c>
      <c r="J153" s="72">
        <v>2018</v>
      </c>
      <c r="K153" s="73">
        <v>0.75</v>
      </c>
      <c r="L153" s="74">
        <v>2</v>
      </c>
      <c r="M153" s="240" t="s">
        <v>384</v>
      </c>
      <c r="N153" s="241"/>
      <c r="O153" s="242"/>
      <c r="P153" s="243" t="s">
        <v>625</v>
      </c>
      <c r="Q153" s="244" t="s">
        <v>626</v>
      </c>
      <c r="R153" s="75" t="s">
        <v>666</v>
      </c>
      <c r="S153" s="76">
        <f>IF(R153="U",T153/1.2,T153)</f>
        <v>45</v>
      </c>
      <c r="T153" s="77">
        <v>45</v>
      </c>
      <c r="U153" s="78"/>
      <c r="V153" s="79"/>
      <c r="W153" s="80">
        <f>V153*S153</f>
        <v>0</v>
      </c>
      <c r="X153" s="81">
        <f>V153*T153</f>
        <v>0</v>
      </c>
      <c r="Y153" s="59"/>
      <c r="Z153" s="82"/>
      <c r="AA153" s="83"/>
      <c r="AB153" s="84"/>
      <c r="AC153" s="85"/>
    </row>
    <row r="154" spans="1:29" ht="15.75" customHeight="1" x14ac:dyDescent="0.2">
      <c r="A154" s="64" t="s">
        <v>118</v>
      </c>
      <c r="B154" s="65" t="s">
        <v>125</v>
      </c>
      <c r="C154" s="66" t="s">
        <v>120</v>
      </c>
      <c r="D154" s="67" t="s">
        <v>278</v>
      </c>
      <c r="E154" s="68" t="s">
        <v>307</v>
      </c>
      <c r="F154" s="69"/>
      <c r="G154" s="70" t="s">
        <v>336</v>
      </c>
      <c r="H154" s="71" t="s">
        <v>338</v>
      </c>
      <c r="I154" s="68" t="s">
        <v>310</v>
      </c>
      <c r="J154" s="72">
        <v>2018</v>
      </c>
      <c r="K154" s="73">
        <v>0.75</v>
      </c>
      <c r="L154" s="74">
        <v>6</v>
      </c>
      <c r="M154" s="240" t="s">
        <v>384</v>
      </c>
      <c r="N154" s="241"/>
      <c r="O154" s="242"/>
      <c r="P154" s="243" t="s">
        <v>627</v>
      </c>
      <c r="Q154" s="244" t="s">
        <v>628</v>
      </c>
      <c r="R154" s="95" t="s">
        <v>667</v>
      </c>
      <c r="S154" s="76">
        <f>IF(R154="U",T154/1.2,T154)</f>
        <v>62.5</v>
      </c>
      <c r="T154" s="77">
        <v>75</v>
      </c>
      <c r="U154" s="78"/>
      <c r="V154" s="79"/>
      <c r="W154" s="80">
        <f>V154*S154</f>
        <v>0</v>
      </c>
      <c r="X154" s="81">
        <f>V154*T154</f>
        <v>0</v>
      </c>
      <c r="Y154" s="59"/>
      <c r="Z154" s="82"/>
      <c r="AA154" s="83"/>
      <c r="AB154" s="84"/>
      <c r="AC154" s="85"/>
    </row>
    <row r="155" spans="1:29" ht="15.75" customHeight="1" x14ac:dyDescent="0.2">
      <c r="A155" s="64" t="s">
        <v>118</v>
      </c>
      <c r="B155" s="65" t="s">
        <v>125</v>
      </c>
      <c r="C155" s="66" t="s">
        <v>120</v>
      </c>
      <c r="D155" s="67" t="s">
        <v>278</v>
      </c>
      <c r="E155" s="68" t="s">
        <v>307</v>
      </c>
      <c r="F155" s="69"/>
      <c r="G155" s="70" t="s">
        <v>336</v>
      </c>
      <c r="H155" s="71" t="s">
        <v>339</v>
      </c>
      <c r="I155" s="68" t="s">
        <v>310</v>
      </c>
      <c r="J155" s="72">
        <v>2018</v>
      </c>
      <c r="K155" s="73">
        <v>0.75</v>
      </c>
      <c r="L155" s="74">
        <v>3</v>
      </c>
      <c r="M155" s="240" t="s">
        <v>384</v>
      </c>
      <c r="N155" s="241"/>
      <c r="O155" s="242"/>
      <c r="P155" s="243" t="s">
        <v>629</v>
      </c>
      <c r="Q155" s="244" t="s">
        <v>631</v>
      </c>
      <c r="R155" s="95" t="s">
        <v>666</v>
      </c>
      <c r="S155" s="76">
        <f>IF(R155="U",T155/1.2,T155)</f>
        <v>80</v>
      </c>
      <c r="T155" s="77">
        <v>80</v>
      </c>
      <c r="U155" s="78"/>
      <c r="V155" s="79"/>
      <c r="W155" s="80">
        <f>V155*S155</f>
        <v>0</v>
      </c>
      <c r="X155" s="81">
        <f>V155*T155</f>
        <v>0</v>
      </c>
      <c r="Y155" s="59"/>
      <c r="Z155" s="82"/>
      <c r="AA155" s="83"/>
      <c r="AB155" s="84"/>
      <c r="AC155" s="85"/>
    </row>
    <row r="156" spans="1:29" ht="15.75" customHeight="1" x14ac:dyDescent="0.2">
      <c r="A156" s="64" t="s">
        <v>118</v>
      </c>
      <c r="B156" s="65" t="s">
        <v>125</v>
      </c>
      <c r="C156" s="66" t="s">
        <v>120</v>
      </c>
      <c r="D156" s="67" t="s">
        <v>278</v>
      </c>
      <c r="E156" s="68" t="s">
        <v>307</v>
      </c>
      <c r="F156" s="69"/>
      <c r="G156" s="70" t="s">
        <v>336</v>
      </c>
      <c r="H156" s="71" t="s">
        <v>339</v>
      </c>
      <c r="I156" s="68" t="s">
        <v>310</v>
      </c>
      <c r="J156" s="72">
        <v>2018</v>
      </c>
      <c r="K156" s="73">
        <v>0.75</v>
      </c>
      <c r="L156" s="74">
        <v>3</v>
      </c>
      <c r="M156" s="240" t="s">
        <v>384</v>
      </c>
      <c r="N156" s="241"/>
      <c r="O156" s="242"/>
      <c r="P156" s="243" t="s">
        <v>630</v>
      </c>
      <c r="Q156" s="244" t="s">
        <v>632</v>
      </c>
      <c r="R156" s="75" t="s">
        <v>666</v>
      </c>
      <c r="S156" s="76">
        <f>IF(R156="U",T156/1.2,T156)</f>
        <v>80</v>
      </c>
      <c r="T156" s="77">
        <v>80</v>
      </c>
      <c r="U156" s="78"/>
      <c r="V156" s="79"/>
      <c r="W156" s="80">
        <f>V156*S156</f>
        <v>0</v>
      </c>
      <c r="X156" s="81">
        <f>V156*T156</f>
        <v>0</v>
      </c>
      <c r="Y156" s="59"/>
      <c r="Z156" s="82"/>
      <c r="AA156" s="83"/>
      <c r="AB156" s="84"/>
      <c r="AC156" s="85"/>
    </row>
    <row r="157" spans="1:29" ht="15.75" customHeight="1" x14ac:dyDescent="0.2">
      <c r="A157" s="64" t="s">
        <v>118</v>
      </c>
      <c r="B157" s="65" t="s">
        <v>125</v>
      </c>
      <c r="C157" s="66" t="s">
        <v>120</v>
      </c>
      <c r="D157" s="67" t="s">
        <v>278</v>
      </c>
      <c r="E157" s="68" t="s">
        <v>307</v>
      </c>
      <c r="F157" s="69"/>
      <c r="G157" s="70" t="s">
        <v>336</v>
      </c>
      <c r="H157" s="71" t="s">
        <v>319</v>
      </c>
      <c r="I157" s="68" t="s">
        <v>133</v>
      </c>
      <c r="J157" s="72">
        <v>2018</v>
      </c>
      <c r="K157" s="73">
        <v>0.75</v>
      </c>
      <c r="L157" s="74">
        <v>1</v>
      </c>
      <c r="M157" s="240" t="s">
        <v>384</v>
      </c>
      <c r="N157" s="241"/>
      <c r="O157" s="242"/>
      <c r="P157" s="243" t="s">
        <v>625</v>
      </c>
      <c r="Q157" s="244" t="s">
        <v>633</v>
      </c>
      <c r="R157" s="75" t="s">
        <v>666</v>
      </c>
      <c r="S157" s="76">
        <f>IF(R157="U",T157/1.2,T157)</f>
        <v>45</v>
      </c>
      <c r="T157" s="77">
        <v>45</v>
      </c>
      <c r="U157" s="78"/>
      <c r="V157" s="79"/>
      <c r="W157" s="80">
        <f>V157*S157</f>
        <v>0</v>
      </c>
      <c r="X157" s="81">
        <f>V157*T157</f>
        <v>0</v>
      </c>
      <c r="Y157" s="59"/>
      <c r="Z157" s="82"/>
      <c r="AA157" s="83"/>
      <c r="AB157" s="84"/>
      <c r="AC157" s="85"/>
    </row>
    <row r="158" spans="1:29" ht="15.75" customHeight="1" x14ac:dyDescent="0.2">
      <c r="A158" s="64" t="s">
        <v>118</v>
      </c>
      <c r="B158" s="65" t="s">
        <v>125</v>
      </c>
      <c r="C158" s="66" t="s">
        <v>120</v>
      </c>
      <c r="D158" s="67" t="s">
        <v>278</v>
      </c>
      <c r="E158" s="68" t="s">
        <v>307</v>
      </c>
      <c r="F158" s="69"/>
      <c r="G158" s="70" t="s">
        <v>336</v>
      </c>
      <c r="H158" s="71" t="s">
        <v>340</v>
      </c>
      <c r="I158" s="68" t="s">
        <v>133</v>
      </c>
      <c r="J158" s="72">
        <v>2018</v>
      </c>
      <c r="K158" s="73">
        <v>0.75</v>
      </c>
      <c r="L158" s="74">
        <v>3</v>
      </c>
      <c r="M158" s="240" t="s">
        <v>384</v>
      </c>
      <c r="N158" s="241"/>
      <c r="O158" s="242"/>
      <c r="P158" s="243" t="s">
        <v>634</v>
      </c>
      <c r="Q158" s="244" t="s">
        <v>635</v>
      </c>
      <c r="R158" s="75" t="s">
        <v>666</v>
      </c>
      <c r="S158" s="76">
        <f>IF(R158="U",T158/1.2,T158)</f>
        <v>60</v>
      </c>
      <c r="T158" s="77">
        <v>60</v>
      </c>
      <c r="U158" s="78"/>
      <c r="V158" s="79"/>
      <c r="W158" s="80">
        <f>V158*S158</f>
        <v>0</v>
      </c>
      <c r="X158" s="81">
        <f>V158*T158</f>
        <v>0</v>
      </c>
      <c r="Y158" s="59"/>
      <c r="Z158" s="82"/>
      <c r="AA158" s="83"/>
      <c r="AB158" s="84"/>
      <c r="AC158" s="85"/>
    </row>
    <row r="159" spans="1:29" ht="15.75" customHeight="1" x14ac:dyDescent="0.2">
      <c r="A159" s="64" t="s">
        <v>118</v>
      </c>
      <c r="B159" s="65" t="s">
        <v>125</v>
      </c>
      <c r="C159" s="66" t="s">
        <v>120</v>
      </c>
      <c r="D159" s="67" t="s">
        <v>278</v>
      </c>
      <c r="E159" s="68" t="s">
        <v>307</v>
      </c>
      <c r="F159" s="69"/>
      <c r="G159" s="70" t="s">
        <v>336</v>
      </c>
      <c r="H159" s="71" t="s">
        <v>341</v>
      </c>
      <c r="I159" s="68" t="s">
        <v>133</v>
      </c>
      <c r="J159" s="72">
        <v>2018</v>
      </c>
      <c r="K159" s="73">
        <v>0.75</v>
      </c>
      <c r="L159" s="74">
        <v>6</v>
      </c>
      <c r="M159" s="240" t="s">
        <v>384</v>
      </c>
      <c r="N159" s="241"/>
      <c r="O159" s="242"/>
      <c r="P159" s="243" t="s">
        <v>636</v>
      </c>
      <c r="Q159" s="244" t="s">
        <v>637</v>
      </c>
      <c r="R159" s="75" t="s">
        <v>666</v>
      </c>
      <c r="S159" s="76">
        <f>IF(R159="U",T159/1.2,T159)</f>
        <v>80</v>
      </c>
      <c r="T159" s="77">
        <v>80</v>
      </c>
      <c r="U159" s="78"/>
      <c r="V159" s="79"/>
      <c r="W159" s="80">
        <f>V159*S159</f>
        <v>0</v>
      </c>
      <c r="X159" s="81">
        <f>V159*T159</f>
        <v>0</v>
      </c>
      <c r="Y159" s="59"/>
      <c r="Z159" s="82"/>
      <c r="AA159" s="83"/>
      <c r="AB159" s="84"/>
      <c r="AC159" s="85"/>
    </row>
    <row r="160" spans="1:29" ht="15.75" customHeight="1" x14ac:dyDescent="0.2">
      <c r="A160" s="64" t="s">
        <v>118</v>
      </c>
      <c r="B160" s="65" t="s">
        <v>125</v>
      </c>
      <c r="C160" s="66" t="s">
        <v>120</v>
      </c>
      <c r="D160" s="67" t="s">
        <v>278</v>
      </c>
      <c r="E160" s="68" t="s">
        <v>307</v>
      </c>
      <c r="F160" s="69"/>
      <c r="G160" s="70" t="s">
        <v>342</v>
      </c>
      <c r="H160" s="71" t="s">
        <v>343</v>
      </c>
      <c r="I160" s="68" t="s">
        <v>310</v>
      </c>
      <c r="J160" s="72">
        <v>2010</v>
      </c>
      <c r="K160" s="73">
        <v>0.75</v>
      </c>
      <c r="L160" s="74">
        <v>24</v>
      </c>
      <c r="M160" s="240" t="s">
        <v>384</v>
      </c>
      <c r="N160" s="241"/>
      <c r="O160" s="242"/>
      <c r="P160" s="243" t="s">
        <v>638</v>
      </c>
      <c r="Q160" s="244" t="s">
        <v>639</v>
      </c>
      <c r="R160" s="75" t="s">
        <v>666</v>
      </c>
      <c r="S160" s="76">
        <f>IF(R160="U",T160/1.2,T160)</f>
        <v>45</v>
      </c>
      <c r="T160" s="77">
        <v>45</v>
      </c>
      <c r="U160" s="78"/>
      <c r="V160" s="79"/>
      <c r="W160" s="80">
        <f>V160*S160</f>
        <v>0</v>
      </c>
      <c r="X160" s="81">
        <f>V160*T160</f>
        <v>0</v>
      </c>
      <c r="Y160" s="59"/>
      <c r="Z160" s="82"/>
      <c r="AA160" s="83"/>
      <c r="AB160" s="84"/>
      <c r="AC160" s="85"/>
    </row>
    <row r="161" spans="1:29" ht="15.75" customHeight="1" x14ac:dyDescent="0.2">
      <c r="A161" s="64" t="s">
        <v>118</v>
      </c>
      <c r="B161" s="65" t="s">
        <v>125</v>
      </c>
      <c r="C161" s="66" t="s">
        <v>120</v>
      </c>
      <c r="D161" s="67" t="s">
        <v>278</v>
      </c>
      <c r="E161" s="68" t="s">
        <v>307</v>
      </c>
      <c r="F161" s="69"/>
      <c r="G161" s="70" t="s">
        <v>342</v>
      </c>
      <c r="H161" s="71" t="s">
        <v>344</v>
      </c>
      <c r="I161" s="68" t="s">
        <v>310</v>
      </c>
      <c r="J161" s="72">
        <v>2010</v>
      </c>
      <c r="K161" s="73">
        <v>0.75</v>
      </c>
      <c r="L161" s="74">
        <v>24</v>
      </c>
      <c r="M161" s="240" t="s">
        <v>384</v>
      </c>
      <c r="N161" s="241"/>
      <c r="O161" s="242"/>
      <c r="P161" s="243" t="s">
        <v>477</v>
      </c>
      <c r="Q161" s="244" t="s">
        <v>640</v>
      </c>
      <c r="R161" s="75" t="s">
        <v>666</v>
      </c>
      <c r="S161" s="76">
        <f>IF(R161="U",T161/1.2,T161)</f>
        <v>45</v>
      </c>
      <c r="T161" s="77">
        <v>45</v>
      </c>
      <c r="U161" s="78"/>
      <c r="V161" s="79"/>
      <c r="W161" s="80">
        <f>V161*S161</f>
        <v>0</v>
      </c>
      <c r="X161" s="81">
        <f>V161*T161</f>
        <v>0</v>
      </c>
      <c r="Y161" s="59"/>
      <c r="Z161" s="82"/>
      <c r="AA161" s="83"/>
      <c r="AB161" s="84"/>
      <c r="AC161" s="85"/>
    </row>
    <row r="162" spans="1:29" ht="15.75" customHeight="1" x14ac:dyDescent="0.2">
      <c r="A162" s="64" t="s">
        <v>118</v>
      </c>
      <c r="B162" s="65" t="s">
        <v>125</v>
      </c>
      <c r="C162" s="66" t="s">
        <v>120</v>
      </c>
      <c r="D162" s="67" t="s">
        <v>278</v>
      </c>
      <c r="E162" s="68" t="s">
        <v>307</v>
      </c>
      <c r="F162" s="69"/>
      <c r="G162" s="70" t="s">
        <v>342</v>
      </c>
      <c r="H162" s="71" t="s">
        <v>345</v>
      </c>
      <c r="I162" s="68" t="s">
        <v>133</v>
      </c>
      <c r="J162" s="72">
        <v>2011</v>
      </c>
      <c r="K162" s="73">
        <v>0.75</v>
      </c>
      <c r="L162" s="74">
        <v>20</v>
      </c>
      <c r="M162" s="240" t="s">
        <v>384</v>
      </c>
      <c r="N162" s="241"/>
      <c r="O162" s="242"/>
      <c r="P162" s="243" t="s">
        <v>475</v>
      </c>
      <c r="Q162" s="244" t="s">
        <v>641</v>
      </c>
      <c r="R162" s="95" t="s">
        <v>666</v>
      </c>
      <c r="S162" s="76">
        <f>IF(R162="U",T162/1.2,T162)</f>
        <v>60</v>
      </c>
      <c r="T162" s="77">
        <v>60</v>
      </c>
      <c r="U162" s="78"/>
      <c r="V162" s="79"/>
      <c r="W162" s="80">
        <f>V162*S162</f>
        <v>0</v>
      </c>
      <c r="X162" s="81">
        <f>V162*T162</f>
        <v>0</v>
      </c>
      <c r="Y162" s="59"/>
      <c r="Z162" s="82"/>
      <c r="AA162" s="83"/>
      <c r="AB162" s="84"/>
      <c r="AC162" s="85"/>
    </row>
    <row r="163" spans="1:29" ht="15.75" customHeight="1" x14ac:dyDescent="0.2">
      <c r="A163" s="64" t="s">
        <v>241</v>
      </c>
      <c r="B163" s="65" t="s">
        <v>328</v>
      </c>
      <c r="C163" s="66" t="s">
        <v>120</v>
      </c>
      <c r="D163" s="67" t="s">
        <v>346</v>
      </c>
      <c r="E163" s="68" t="s">
        <v>347</v>
      </c>
      <c r="F163" s="69"/>
      <c r="G163" s="70" t="s">
        <v>348</v>
      </c>
      <c r="H163" s="71" t="s">
        <v>349</v>
      </c>
      <c r="I163" s="68" t="s">
        <v>124</v>
      </c>
      <c r="J163" s="72">
        <v>2021</v>
      </c>
      <c r="K163" s="73">
        <v>0.75</v>
      </c>
      <c r="L163" s="74">
        <v>3</v>
      </c>
      <c r="M163" s="240" t="s">
        <v>384</v>
      </c>
      <c r="N163" s="241"/>
      <c r="O163" s="242"/>
      <c r="P163" s="243" t="s">
        <v>642</v>
      </c>
      <c r="Q163" s="244" t="s">
        <v>643</v>
      </c>
      <c r="R163" s="95" t="s">
        <v>666</v>
      </c>
      <c r="S163" s="76">
        <f>IF(R163="U",T163/1.2,T163)</f>
        <v>100</v>
      </c>
      <c r="T163" s="77">
        <v>100</v>
      </c>
      <c r="U163" s="78"/>
      <c r="V163" s="79"/>
      <c r="W163" s="80">
        <f>V163*S163</f>
        <v>0</v>
      </c>
      <c r="X163" s="81">
        <f>V163*T163</f>
        <v>0</v>
      </c>
      <c r="Y163" s="59"/>
      <c r="Z163" s="82"/>
      <c r="AA163" s="83"/>
      <c r="AB163" s="84"/>
      <c r="AC163" s="85"/>
    </row>
    <row r="164" spans="1:29" ht="15.75" customHeight="1" x14ac:dyDescent="0.2">
      <c r="A164" s="64" t="s">
        <v>118</v>
      </c>
      <c r="B164" s="65" t="s">
        <v>119</v>
      </c>
      <c r="C164" s="66" t="s">
        <v>138</v>
      </c>
      <c r="D164" s="67" t="s">
        <v>346</v>
      </c>
      <c r="E164" s="68"/>
      <c r="F164" s="69"/>
      <c r="G164" s="70" t="s">
        <v>350</v>
      </c>
      <c r="H164" s="71" t="s">
        <v>351</v>
      </c>
      <c r="I164" s="68" t="s">
        <v>124</v>
      </c>
      <c r="J164" s="72">
        <v>1994</v>
      </c>
      <c r="K164" s="73">
        <v>1.5</v>
      </c>
      <c r="L164" s="74">
        <v>1</v>
      </c>
      <c r="M164" s="240" t="s">
        <v>384</v>
      </c>
      <c r="N164" s="241"/>
      <c r="O164" s="242" t="s">
        <v>388</v>
      </c>
      <c r="P164" s="243" t="s">
        <v>644</v>
      </c>
      <c r="Q164" s="244" t="s">
        <v>645</v>
      </c>
      <c r="R164" s="95" t="s">
        <v>666</v>
      </c>
      <c r="S164" s="76">
        <f>IF(R164="U",T164/1.2,T164)</f>
        <v>190</v>
      </c>
      <c r="T164" s="77">
        <v>190</v>
      </c>
      <c r="U164" s="78"/>
      <c r="V164" s="79"/>
      <c r="W164" s="80">
        <f>V164*S164</f>
        <v>0</v>
      </c>
      <c r="X164" s="81">
        <f>V164*T164</f>
        <v>0</v>
      </c>
      <c r="Y164" s="59"/>
      <c r="Z164" s="82"/>
      <c r="AA164" s="83"/>
      <c r="AB164" s="84"/>
      <c r="AC164" s="85"/>
    </row>
    <row r="165" spans="1:29" ht="15.75" customHeight="1" x14ac:dyDescent="0.2">
      <c r="A165" s="64" t="s">
        <v>118</v>
      </c>
      <c r="B165" s="65" t="s">
        <v>119</v>
      </c>
      <c r="C165" s="66" t="s">
        <v>120</v>
      </c>
      <c r="D165" s="67" t="s">
        <v>352</v>
      </c>
      <c r="E165" s="68" t="s">
        <v>353</v>
      </c>
      <c r="F165" s="69" t="s">
        <v>354</v>
      </c>
      <c r="G165" s="70" t="s">
        <v>355</v>
      </c>
      <c r="H165" s="71" t="s">
        <v>356</v>
      </c>
      <c r="I165" s="68" t="s">
        <v>357</v>
      </c>
      <c r="J165" s="72">
        <v>1996</v>
      </c>
      <c r="K165" s="73">
        <v>1.5</v>
      </c>
      <c r="L165" s="74">
        <v>1</v>
      </c>
      <c r="M165" s="240" t="s">
        <v>385</v>
      </c>
      <c r="N165" s="241"/>
      <c r="O165" s="242" t="s">
        <v>388</v>
      </c>
      <c r="P165" s="243" t="s">
        <v>646</v>
      </c>
      <c r="Q165" s="244" t="s">
        <v>647</v>
      </c>
      <c r="R165" s="95" t="s">
        <v>666</v>
      </c>
      <c r="S165" s="76">
        <f>IF(R165="U",T165/1.2,T165)</f>
        <v>1250</v>
      </c>
      <c r="T165" s="77">
        <v>1250</v>
      </c>
      <c r="U165" s="78"/>
      <c r="V165" s="79"/>
      <c r="W165" s="80">
        <f>V165*S165</f>
        <v>0</v>
      </c>
      <c r="X165" s="81">
        <f>V165*T165</f>
        <v>0</v>
      </c>
      <c r="Y165" s="59"/>
      <c r="Z165" s="82"/>
      <c r="AA165" s="83"/>
      <c r="AB165" s="84"/>
      <c r="AC165" s="85"/>
    </row>
    <row r="166" spans="1:29" ht="15.75" customHeight="1" x14ac:dyDescent="0.2">
      <c r="A166" s="64" t="s">
        <v>118</v>
      </c>
      <c r="B166" s="65" t="s">
        <v>119</v>
      </c>
      <c r="C166" s="66" t="s">
        <v>120</v>
      </c>
      <c r="D166" s="67" t="s">
        <v>352</v>
      </c>
      <c r="E166" s="68" t="s">
        <v>358</v>
      </c>
      <c r="F166" s="69"/>
      <c r="G166" s="70" t="s">
        <v>359</v>
      </c>
      <c r="H166" s="71" t="s">
        <v>360</v>
      </c>
      <c r="I166" s="68" t="s">
        <v>361</v>
      </c>
      <c r="J166" s="72">
        <v>1996</v>
      </c>
      <c r="K166" s="73">
        <v>0.75</v>
      </c>
      <c r="L166" s="74">
        <v>1</v>
      </c>
      <c r="M166" s="240" t="s">
        <v>385</v>
      </c>
      <c r="N166" s="241"/>
      <c r="O166" s="242"/>
      <c r="P166" s="243" t="s">
        <v>417</v>
      </c>
      <c r="Q166" s="244" t="s">
        <v>648</v>
      </c>
      <c r="R166" s="95" t="s">
        <v>666</v>
      </c>
      <c r="S166" s="76">
        <f>IF(R166="U",T166/1.2,T166)</f>
        <v>930</v>
      </c>
      <c r="T166" s="77">
        <v>930</v>
      </c>
      <c r="U166" s="78"/>
      <c r="V166" s="79"/>
      <c r="W166" s="80">
        <f>V166*S166</f>
        <v>0</v>
      </c>
      <c r="X166" s="81">
        <f>V166*T166</f>
        <v>0</v>
      </c>
      <c r="Y166" s="59"/>
      <c r="Z166" s="82"/>
      <c r="AA166" s="83"/>
      <c r="AB166" s="84"/>
      <c r="AC166" s="85"/>
    </row>
    <row r="167" spans="1:29" ht="15.75" customHeight="1" x14ac:dyDescent="0.2">
      <c r="A167" s="64" t="s">
        <v>118</v>
      </c>
      <c r="B167" s="65" t="s">
        <v>119</v>
      </c>
      <c r="C167" s="66" t="s">
        <v>120</v>
      </c>
      <c r="D167" s="67" t="s">
        <v>352</v>
      </c>
      <c r="E167" s="68" t="s">
        <v>362</v>
      </c>
      <c r="F167" s="69"/>
      <c r="G167" s="70" t="s">
        <v>363</v>
      </c>
      <c r="H167" s="71" t="s">
        <v>364</v>
      </c>
      <c r="I167" s="68" t="s">
        <v>361</v>
      </c>
      <c r="J167" s="72">
        <v>2008</v>
      </c>
      <c r="K167" s="73">
        <v>1.5</v>
      </c>
      <c r="L167" s="74">
        <v>1</v>
      </c>
      <c r="M167" s="240" t="s">
        <v>385</v>
      </c>
      <c r="N167" s="241"/>
      <c r="O167" s="242"/>
      <c r="P167" s="243" t="s">
        <v>649</v>
      </c>
      <c r="Q167" s="244" t="s">
        <v>650</v>
      </c>
      <c r="R167" s="95" t="s">
        <v>666</v>
      </c>
      <c r="S167" s="76">
        <f>IF(R167="U",T167/1.2,T167)</f>
        <v>130</v>
      </c>
      <c r="T167" s="77">
        <v>130</v>
      </c>
      <c r="U167" s="78"/>
      <c r="V167" s="79"/>
      <c r="W167" s="80">
        <f>V167*S167</f>
        <v>0</v>
      </c>
      <c r="X167" s="81">
        <f>V167*T167</f>
        <v>0</v>
      </c>
      <c r="Y167" s="59"/>
      <c r="Z167" s="82"/>
      <c r="AA167" s="83"/>
      <c r="AB167" s="84"/>
      <c r="AC167" s="85"/>
    </row>
    <row r="168" spans="1:29" ht="15.75" customHeight="1" x14ac:dyDescent="0.2">
      <c r="A168" s="64" t="s">
        <v>118</v>
      </c>
      <c r="B168" s="65" t="s">
        <v>119</v>
      </c>
      <c r="C168" s="66" t="s">
        <v>120</v>
      </c>
      <c r="D168" s="67" t="s">
        <v>352</v>
      </c>
      <c r="E168" s="68" t="s">
        <v>362</v>
      </c>
      <c r="F168" s="69"/>
      <c r="G168" s="70" t="s">
        <v>363</v>
      </c>
      <c r="H168" s="71" t="s">
        <v>365</v>
      </c>
      <c r="I168" s="68" t="s">
        <v>361</v>
      </c>
      <c r="J168" s="72">
        <v>1995</v>
      </c>
      <c r="K168" s="73">
        <v>0.75</v>
      </c>
      <c r="L168" s="74">
        <v>3</v>
      </c>
      <c r="M168" s="240" t="s">
        <v>385</v>
      </c>
      <c r="N168" s="241"/>
      <c r="O168" s="242"/>
      <c r="P168" s="243" t="s">
        <v>431</v>
      </c>
      <c r="Q168" s="244" t="s">
        <v>651</v>
      </c>
      <c r="R168" s="95" t="s">
        <v>666</v>
      </c>
      <c r="S168" s="76">
        <f>IF(R168="U",T168/1.2,T168)</f>
        <v>110</v>
      </c>
      <c r="T168" s="77">
        <v>110</v>
      </c>
      <c r="U168" s="78"/>
      <c r="V168" s="79"/>
      <c r="W168" s="80">
        <f>V168*S168</f>
        <v>0</v>
      </c>
      <c r="X168" s="81">
        <f>V168*T168</f>
        <v>0</v>
      </c>
      <c r="Y168" s="59"/>
      <c r="Z168" s="82"/>
      <c r="AA168" s="83"/>
      <c r="AB168" s="84"/>
      <c r="AC168" s="85"/>
    </row>
    <row r="169" spans="1:29" ht="15.75" customHeight="1" x14ac:dyDescent="0.2">
      <c r="A169" s="64" t="s">
        <v>118</v>
      </c>
      <c r="B169" s="65" t="s">
        <v>119</v>
      </c>
      <c r="C169" s="66" t="s">
        <v>120</v>
      </c>
      <c r="D169" s="67" t="s">
        <v>352</v>
      </c>
      <c r="E169" s="68" t="s">
        <v>362</v>
      </c>
      <c r="F169" s="69"/>
      <c r="G169" s="70" t="s">
        <v>366</v>
      </c>
      <c r="H169" s="71" t="s">
        <v>367</v>
      </c>
      <c r="I169" s="68" t="s">
        <v>124</v>
      </c>
      <c r="J169" s="72">
        <v>1995</v>
      </c>
      <c r="K169" s="73">
        <v>0.75</v>
      </c>
      <c r="L169" s="74">
        <v>2</v>
      </c>
      <c r="M169" s="240" t="s">
        <v>385</v>
      </c>
      <c r="N169" s="241"/>
      <c r="O169" s="242"/>
      <c r="P169" s="243" t="s">
        <v>437</v>
      </c>
      <c r="Q169" s="244" t="s">
        <v>652</v>
      </c>
      <c r="R169" s="95" t="s">
        <v>666</v>
      </c>
      <c r="S169" s="76">
        <f>IF(R169="U",T169/1.2,T169)</f>
        <v>220</v>
      </c>
      <c r="T169" s="77">
        <v>220</v>
      </c>
      <c r="U169" s="78"/>
      <c r="V169" s="79"/>
      <c r="W169" s="80">
        <f>V169*S169</f>
        <v>0</v>
      </c>
      <c r="X169" s="81">
        <f>V169*T169</f>
        <v>0</v>
      </c>
      <c r="Y169" s="59"/>
      <c r="Z169" s="82"/>
      <c r="AA169" s="83"/>
      <c r="AB169" s="84"/>
      <c r="AC169" s="85"/>
    </row>
    <row r="170" spans="1:29" ht="15.75" customHeight="1" x14ac:dyDescent="0.2">
      <c r="A170" s="64" t="s">
        <v>118</v>
      </c>
      <c r="B170" s="65" t="s">
        <v>119</v>
      </c>
      <c r="C170" s="66" t="s">
        <v>120</v>
      </c>
      <c r="D170" s="67" t="s">
        <v>368</v>
      </c>
      <c r="E170" s="68" t="s">
        <v>369</v>
      </c>
      <c r="F170" s="69" t="s">
        <v>370</v>
      </c>
      <c r="G170" s="70" t="s">
        <v>371</v>
      </c>
      <c r="H170" s="71" t="s">
        <v>372</v>
      </c>
      <c r="I170" s="68" t="s">
        <v>373</v>
      </c>
      <c r="J170" s="72">
        <v>2014</v>
      </c>
      <c r="K170" s="73">
        <v>0.75</v>
      </c>
      <c r="L170" s="74">
        <v>18</v>
      </c>
      <c r="M170" s="240" t="s">
        <v>384</v>
      </c>
      <c r="N170" s="241"/>
      <c r="O170" s="242"/>
      <c r="P170" s="243" t="s">
        <v>572</v>
      </c>
      <c r="Q170" s="244" t="s">
        <v>653</v>
      </c>
      <c r="R170" s="75" t="s">
        <v>667</v>
      </c>
      <c r="S170" s="76">
        <f>IF(R170="U",T170/1.2,T170)</f>
        <v>158.33333333333334</v>
      </c>
      <c r="T170" s="77">
        <v>190</v>
      </c>
      <c r="U170" s="78"/>
      <c r="V170" s="79"/>
      <c r="W170" s="80">
        <f>V170*S170</f>
        <v>0</v>
      </c>
      <c r="X170" s="81">
        <f>V170*T170</f>
        <v>0</v>
      </c>
      <c r="Y170" s="59"/>
      <c r="Z170" s="82"/>
      <c r="AA170" s="83"/>
      <c r="AB170" s="84"/>
      <c r="AC170" s="85"/>
    </row>
    <row r="171" spans="1:29" ht="15.75" customHeight="1" x14ac:dyDescent="0.2">
      <c r="A171" s="64" t="s">
        <v>118</v>
      </c>
      <c r="B171" s="65" t="s">
        <v>119</v>
      </c>
      <c r="C171" s="66" t="s">
        <v>120</v>
      </c>
      <c r="D171" s="67" t="s">
        <v>368</v>
      </c>
      <c r="E171" s="68" t="s">
        <v>369</v>
      </c>
      <c r="F171" s="69" t="s">
        <v>370</v>
      </c>
      <c r="G171" s="70" t="s">
        <v>371</v>
      </c>
      <c r="H171" s="71" t="s">
        <v>372</v>
      </c>
      <c r="I171" s="68" t="s">
        <v>373</v>
      </c>
      <c r="J171" s="72">
        <v>2015</v>
      </c>
      <c r="K171" s="73">
        <v>0.75</v>
      </c>
      <c r="L171" s="74">
        <v>24</v>
      </c>
      <c r="M171" s="240" t="s">
        <v>384</v>
      </c>
      <c r="N171" s="241"/>
      <c r="O171" s="242"/>
      <c r="P171" s="243" t="s">
        <v>654</v>
      </c>
      <c r="Q171" s="244" t="s">
        <v>655</v>
      </c>
      <c r="R171" s="75" t="s">
        <v>667</v>
      </c>
      <c r="S171" s="76">
        <f>IF(R171="U",T171/1.2,T171)</f>
        <v>158.33333333333334</v>
      </c>
      <c r="T171" s="77">
        <v>190</v>
      </c>
      <c r="U171" s="78"/>
      <c r="V171" s="79"/>
      <c r="W171" s="80">
        <f>V171*S171</f>
        <v>0</v>
      </c>
      <c r="X171" s="81">
        <f>V171*T171</f>
        <v>0</v>
      </c>
      <c r="Y171" s="59"/>
      <c r="Z171" s="82"/>
      <c r="AA171" s="83"/>
      <c r="AB171" s="84"/>
      <c r="AC171" s="85"/>
    </row>
    <row r="172" spans="1:29" ht="15.75" customHeight="1" x14ac:dyDescent="0.2">
      <c r="A172" s="64" t="s">
        <v>118</v>
      </c>
      <c r="B172" s="65" t="s">
        <v>119</v>
      </c>
      <c r="C172" s="66" t="s">
        <v>120</v>
      </c>
      <c r="D172" s="67" t="s">
        <v>368</v>
      </c>
      <c r="E172" s="68" t="s">
        <v>369</v>
      </c>
      <c r="F172" s="69" t="s">
        <v>370</v>
      </c>
      <c r="G172" s="70" t="s">
        <v>371</v>
      </c>
      <c r="H172" s="71" t="s">
        <v>372</v>
      </c>
      <c r="I172" s="68" t="s">
        <v>373</v>
      </c>
      <c r="J172" s="72">
        <v>2018</v>
      </c>
      <c r="K172" s="73">
        <v>0.75</v>
      </c>
      <c r="L172" s="74">
        <v>12</v>
      </c>
      <c r="M172" s="240" t="s">
        <v>384</v>
      </c>
      <c r="N172" s="241"/>
      <c r="O172" s="242"/>
      <c r="P172" s="243" t="s">
        <v>656</v>
      </c>
      <c r="Q172" s="244" t="s">
        <v>657</v>
      </c>
      <c r="R172" s="75" t="s">
        <v>667</v>
      </c>
      <c r="S172" s="76">
        <f>IF(R172="U",T172/1.2,T172)</f>
        <v>150</v>
      </c>
      <c r="T172" s="77">
        <v>180</v>
      </c>
      <c r="U172" s="78"/>
      <c r="V172" s="79"/>
      <c r="W172" s="80">
        <f>V172*S172</f>
        <v>0</v>
      </c>
      <c r="X172" s="81">
        <f>V172*T172</f>
        <v>0</v>
      </c>
      <c r="Y172" s="59"/>
      <c r="Z172" s="82"/>
      <c r="AA172" s="83"/>
      <c r="AB172" s="84"/>
      <c r="AC172" s="85"/>
    </row>
    <row r="173" spans="1:29" ht="15.75" customHeight="1" x14ac:dyDescent="0.2">
      <c r="A173" s="64" t="s">
        <v>118</v>
      </c>
      <c r="B173" s="65" t="s">
        <v>119</v>
      </c>
      <c r="C173" s="66" t="s">
        <v>120</v>
      </c>
      <c r="D173" s="67" t="s">
        <v>368</v>
      </c>
      <c r="E173" s="68" t="s">
        <v>369</v>
      </c>
      <c r="F173" s="69" t="s">
        <v>370</v>
      </c>
      <c r="G173" s="70" t="s">
        <v>371</v>
      </c>
      <c r="H173" s="71" t="s">
        <v>374</v>
      </c>
      <c r="I173" s="68" t="s">
        <v>373</v>
      </c>
      <c r="J173" s="72">
        <v>2013</v>
      </c>
      <c r="K173" s="73">
        <v>0.75</v>
      </c>
      <c r="L173" s="74">
        <v>3</v>
      </c>
      <c r="M173" s="240" t="s">
        <v>384</v>
      </c>
      <c r="N173" s="241"/>
      <c r="O173" s="242"/>
      <c r="P173" s="243" t="s">
        <v>656</v>
      </c>
      <c r="Q173" s="244" t="s">
        <v>658</v>
      </c>
      <c r="R173" s="95" t="s">
        <v>667</v>
      </c>
      <c r="S173" s="76">
        <f>IF(R173="U",T173/1.2,T173)</f>
        <v>575</v>
      </c>
      <c r="T173" s="77">
        <v>690</v>
      </c>
      <c r="U173" s="78"/>
      <c r="V173" s="79"/>
      <c r="W173" s="80">
        <f>V173*S173</f>
        <v>0</v>
      </c>
      <c r="X173" s="81">
        <f>V173*T173</f>
        <v>0</v>
      </c>
      <c r="Y173" s="59"/>
      <c r="Z173" s="82"/>
      <c r="AA173" s="83"/>
      <c r="AB173" s="84"/>
      <c r="AC173" s="85"/>
    </row>
    <row r="174" spans="1:29" ht="15.75" customHeight="1" x14ac:dyDescent="0.2">
      <c r="A174" s="64" t="s">
        <v>118</v>
      </c>
      <c r="B174" s="65" t="s">
        <v>119</v>
      </c>
      <c r="C174" s="66" t="s">
        <v>120</v>
      </c>
      <c r="D174" s="67" t="s">
        <v>368</v>
      </c>
      <c r="E174" s="68" t="s">
        <v>369</v>
      </c>
      <c r="F174" s="69" t="s">
        <v>370</v>
      </c>
      <c r="G174" s="70" t="s">
        <v>375</v>
      </c>
      <c r="H174" s="71" t="s">
        <v>376</v>
      </c>
      <c r="I174" s="68" t="s">
        <v>377</v>
      </c>
      <c r="J174" s="72">
        <v>2019</v>
      </c>
      <c r="K174" s="73">
        <v>0.75</v>
      </c>
      <c r="L174" s="74">
        <v>3</v>
      </c>
      <c r="M174" s="240" t="s">
        <v>384</v>
      </c>
      <c r="N174" s="241"/>
      <c r="O174" s="242"/>
      <c r="P174" s="243" t="s">
        <v>659</v>
      </c>
      <c r="Q174" s="244" t="s">
        <v>661</v>
      </c>
      <c r="R174" s="95" t="s">
        <v>667</v>
      </c>
      <c r="S174" s="76">
        <f>IF(R174="U",T174/1.2,T174)</f>
        <v>216.66666666666669</v>
      </c>
      <c r="T174" s="77">
        <v>260</v>
      </c>
      <c r="U174" s="78"/>
      <c r="V174" s="79"/>
      <c r="W174" s="80">
        <f>V174*S174</f>
        <v>0</v>
      </c>
      <c r="X174" s="81">
        <f>V174*T174</f>
        <v>0</v>
      </c>
      <c r="Y174" s="59"/>
      <c r="Z174" s="82"/>
      <c r="AA174" s="83"/>
      <c r="AB174" s="84"/>
      <c r="AC174" s="85"/>
    </row>
    <row r="175" spans="1:29" ht="15.75" customHeight="1" x14ac:dyDescent="0.2">
      <c r="A175" s="64" t="s">
        <v>118</v>
      </c>
      <c r="B175" s="65" t="s">
        <v>119</v>
      </c>
      <c r="C175" s="66" t="s">
        <v>120</v>
      </c>
      <c r="D175" s="67" t="s">
        <v>368</v>
      </c>
      <c r="E175" s="68" t="s">
        <v>369</v>
      </c>
      <c r="F175" s="69" t="s">
        <v>370</v>
      </c>
      <c r="G175" s="70" t="s">
        <v>375</v>
      </c>
      <c r="H175" s="71" t="s">
        <v>376</v>
      </c>
      <c r="I175" s="68" t="s">
        <v>377</v>
      </c>
      <c r="J175" s="72">
        <v>2020</v>
      </c>
      <c r="K175" s="73">
        <v>0.75</v>
      </c>
      <c r="L175" s="74">
        <v>6</v>
      </c>
      <c r="M175" s="240" t="s">
        <v>384</v>
      </c>
      <c r="N175" s="241"/>
      <c r="O175" s="242"/>
      <c r="P175" s="243" t="s">
        <v>660</v>
      </c>
      <c r="Q175" s="244" t="s">
        <v>662</v>
      </c>
      <c r="R175" s="75" t="s">
        <v>667</v>
      </c>
      <c r="S175" s="76">
        <f>IF(R175="U",T175/1.2,T175)</f>
        <v>233.33333333333334</v>
      </c>
      <c r="T175" s="77">
        <v>280</v>
      </c>
      <c r="U175" s="78"/>
      <c r="V175" s="79"/>
      <c r="W175" s="80">
        <f>V175*S175</f>
        <v>0</v>
      </c>
      <c r="X175" s="81">
        <f>V175*T175</f>
        <v>0</v>
      </c>
      <c r="Y175" s="59"/>
      <c r="Z175" s="82"/>
      <c r="AA175" s="83"/>
      <c r="AB175" s="84"/>
      <c r="AC175" s="85"/>
    </row>
    <row r="176" spans="1:29" ht="15.75" customHeight="1" x14ac:dyDescent="0.2">
      <c r="A176" s="64" t="s">
        <v>118</v>
      </c>
      <c r="B176" s="65" t="s">
        <v>119</v>
      </c>
      <c r="C176" s="66" t="s">
        <v>120</v>
      </c>
      <c r="D176" s="67" t="s">
        <v>368</v>
      </c>
      <c r="E176" s="68" t="s">
        <v>369</v>
      </c>
      <c r="F176" s="69"/>
      <c r="G176" s="70" t="s">
        <v>378</v>
      </c>
      <c r="H176" s="71" t="s">
        <v>379</v>
      </c>
      <c r="I176" s="68" t="s">
        <v>373</v>
      </c>
      <c r="J176" s="72">
        <v>1985</v>
      </c>
      <c r="K176" s="73">
        <v>0.75</v>
      </c>
      <c r="L176" s="74">
        <v>1</v>
      </c>
      <c r="M176" s="240" t="s">
        <v>385</v>
      </c>
      <c r="N176" s="241"/>
      <c r="O176" s="242"/>
      <c r="P176" s="243" t="s">
        <v>659</v>
      </c>
      <c r="Q176" s="244" t="s">
        <v>663</v>
      </c>
      <c r="R176" s="75" t="s">
        <v>666</v>
      </c>
      <c r="S176" s="76">
        <f>IF(R176="U",T176/1.2,T176)</f>
        <v>200</v>
      </c>
      <c r="T176" s="77">
        <v>200</v>
      </c>
      <c r="U176" s="78"/>
      <c r="V176" s="79"/>
      <c r="W176" s="80">
        <f>V176*S176</f>
        <v>0</v>
      </c>
      <c r="X176" s="81">
        <f>V176*T176</f>
        <v>0</v>
      </c>
      <c r="Y176" s="59"/>
      <c r="Z176" s="82"/>
      <c r="AA176" s="83"/>
      <c r="AB176" s="84"/>
      <c r="AC176" s="85"/>
    </row>
    <row r="177" spans="1:29" ht="15.75" customHeight="1" x14ac:dyDescent="0.2">
      <c r="A177" s="64" t="s">
        <v>118</v>
      </c>
      <c r="B177" s="65" t="s">
        <v>119</v>
      </c>
      <c r="C177" s="66" t="s">
        <v>120</v>
      </c>
      <c r="D177" s="67" t="s">
        <v>368</v>
      </c>
      <c r="E177" s="68" t="s">
        <v>369</v>
      </c>
      <c r="F177" s="69"/>
      <c r="G177" s="70" t="s">
        <v>380</v>
      </c>
      <c r="H177" s="71" t="s">
        <v>381</v>
      </c>
      <c r="I177" s="68" t="s">
        <v>382</v>
      </c>
      <c r="J177" s="72">
        <v>1998</v>
      </c>
      <c r="K177" s="73">
        <v>0.75</v>
      </c>
      <c r="L177" s="74">
        <v>1</v>
      </c>
      <c r="M177" s="240">
        <v>-1</v>
      </c>
      <c r="N177" s="241" t="s">
        <v>397</v>
      </c>
      <c r="O177" s="242"/>
      <c r="P177" s="243" t="s">
        <v>664</v>
      </c>
      <c r="Q177" s="244" t="s">
        <v>665</v>
      </c>
      <c r="R177" s="75" t="s">
        <v>666</v>
      </c>
      <c r="S177" s="76">
        <f>IF(R177="U",T177/1.2,T177)</f>
        <v>1800</v>
      </c>
      <c r="T177" s="77">
        <v>1800</v>
      </c>
      <c r="U177" s="78"/>
      <c r="V177" s="79"/>
      <c r="W177" s="80">
        <f>V177*S177</f>
        <v>0</v>
      </c>
      <c r="X177" s="81">
        <f>V177*T177</f>
        <v>0</v>
      </c>
      <c r="Y177" s="59"/>
      <c r="Z177" s="82"/>
      <c r="AA177" s="83"/>
      <c r="AB177" s="84"/>
      <c r="AC177" s="85"/>
    </row>
  </sheetData>
  <autoFilter ref="A14:X177" xr:uid="{00000000-0009-0000-0000-000000000000}">
    <sortState xmlns:xlrd2="http://schemas.microsoft.com/office/spreadsheetml/2017/richdata2" ref="A15:X177">
      <sortCondition ref="D14:D177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2" priority="3" operator="containsText" text="U">
      <formula>NOT(ISERROR(SEARCH("U",R15)))</formula>
    </cfRule>
    <cfRule type="cellIs" dxfId="1" priority="4" operator="equal">
      <formula>"D"</formula>
    </cfRule>
  </conditionalFormatting>
  <conditionalFormatting sqref="Q15:Q177">
    <cfRule type="duplicateValues" dxfId="0" priority="1"/>
  </conditionalFormatting>
  <dataValidations count="6">
    <dataValidation type="whole" allowBlank="1" showInputMessage="1" showErrorMessage="1" sqref="Z1:AA12 Z15:AA177" xr:uid="{00000000-0002-0000-0000-000000000000}">
      <formula1>-500</formula1>
      <formula2>500</formula2>
    </dataValidation>
    <dataValidation type="list" allowBlank="1" showInputMessage="1" showErrorMessage="1" sqref="AB1:AB12 AB15:AB177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177" xr:uid="{00000000-0002-0000-0000-000002000000}">
      <formula1>0</formula1>
      <formula2>1000</formula2>
    </dataValidation>
    <dataValidation type="list" allowBlank="1" showInputMessage="1" showErrorMessage="1" sqref="A15:A177" xr:uid="{00000000-0002-0000-0000-000003000000}">
      <formula1>"Wein,Schaumwein,Fortfied,Spirituose"</formula1>
      <formula2>0</formula2>
    </dataValidation>
    <dataValidation type="list" allowBlank="1" showInputMessage="1" showErrorMessage="1" sqref="B15:B177" xr:uid="{00000000-0002-0000-0000-000004000000}">
      <formula1>"weiÃ,rot,rosÃ©,n.a."</formula1>
      <formula2>0</formula2>
    </dataValidation>
    <dataValidation type="list" allowBlank="1" showInputMessage="1" showErrorMessage="1" sqref="C15:C177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scale="48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0" customWidth="1"/>
    <col min="2" max="2" width="19.33203125" style="110" customWidth="1"/>
    <col min="3" max="3" width="12.83203125" style="110" bestFit="1" customWidth="1"/>
    <col min="4" max="4" width="11.5" style="110" customWidth="1"/>
    <col min="5" max="5" width="23.5" style="110" customWidth="1"/>
    <col min="6" max="6" width="31.6640625" style="110" bestFit="1" customWidth="1"/>
    <col min="7" max="9" width="10.83203125" style="110"/>
    <col min="10" max="10" width="17.1640625" style="110" customWidth="1"/>
    <col min="11" max="11" width="8" style="110" customWidth="1"/>
    <col min="12" max="12" width="8.1640625" style="110" customWidth="1"/>
    <col min="13" max="13" width="7.83203125" style="110" customWidth="1"/>
    <col min="14" max="16384" width="10.83203125" style="110"/>
  </cols>
  <sheetData>
    <row r="1" spans="1:15" ht="17" thickBot="1" x14ac:dyDescent="0.25"/>
    <row r="2" spans="1:15" s="111" customFormat="1" ht="29" customHeight="1" x14ac:dyDescent="0.2">
      <c r="D2" s="220" t="s">
        <v>49</v>
      </c>
      <c r="E2" s="221"/>
      <c r="F2" s="112" t="s">
        <v>1</v>
      </c>
      <c r="G2" s="222"/>
      <c r="H2" s="223"/>
      <c r="I2" s="224"/>
      <c r="J2" s="113"/>
      <c r="K2" s="225" t="s">
        <v>2</v>
      </c>
      <c r="L2" s="226"/>
      <c r="M2" s="226"/>
      <c r="N2" s="226"/>
      <c r="O2" s="227"/>
    </row>
    <row r="3" spans="1:15" s="111" customFormat="1" ht="31" customHeight="1" thickBot="1" x14ac:dyDescent="0.25">
      <c r="D3" s="215" t="s">
        <v>50</v>
      </c>
      <c r="E3" s="216"/>
      <c r="F3" s="114" t="s">
        <v>3</v>
      </c>
      <c r="G3" s="228"/>
      <c r="H3" s="229"/>
      <c r="I3" s="230"/>
      <c r="J3" s="113"/>
      <c r="K3" s="115" t="s">
        <v>51</v>
      </c>
      <c r="L3" s="116" t="s">
        <v>52</v>
      </c>
      <c r="M3" s="117" t="s">
        <v>63</v>
      </c>
      <c r="N3" s="118" t="s">
        <v>5</v>
      </c>
      <c r="O3" s="119" t="s">
        <v>6</v>
      </c>
    </row>
    <row r="4" spans="1:15" s="111" customFormat="1" ht="28" customHeight="1" x14ac:dyDescent="0.2">
      <c r="A4" s="231" t="s">
        <v>53</v>
      </c>
      <c r="B4" s="231"/>
      <c r="C4" s="231"/>
      <c r="D4" s="232" t="s">
        <v>54</v>
      </c>
      <c r="E4" s="216"/>
      <c r="F4" s="120" t="s">
        <v>7</v>
      </c>
      <c r="G4" s="228"/>
      <c r="H4" s="229"/>
      <c r="I4" s="230"/>
      <c r="J4" s="113"/>
      <c r="K4" s="233">
        <f>SUM(K9:K3493)</f>
        <v>0</v>
      </c>
      <c r="L4" s="235">
        <f>SUM(L9:L3493)</f>
        <v>0</v>
      </c>
      <c r="M4" s="208">
        <f>SUM(M9:M3493)</f>
        <v>0</v>
      </c>
      <c r="N4" s="210">
        <f>SUM(N9:N3493)</f>
        <v>0</v>
      </c>
      <c r="O4" s="212">
        <f>SUM(O9:O3493)</f>
        <v>0</v>
      </c>
    </row>
    <row r="5" spans="1:15" s="111" customFormat="1" ht="32" customHeight="1" thickBot="1" x14ac:dyDescent="0.25">
      <c r="A5" s="214" t="s">
        <v>117</v>
      </c>
      <c r="B5" s="214"/>
      <c r="D5" s="215" t="s">
        <v>55</v>
      </c>
      <c r="E5" s="216"/>
      <c r="F5" s="121" t="s">
        <v>8</v>
      </c>
      <c r="G5" s="217"/>
      <c r="H5" s="218"/>
      <c r="I5" s="219"/>
      <c r="J5" s="113"/>
      <c r="K5" s="234"/>
      <c r="L5" s="236"/>
      <c r="M5" s="209"/>
      <c r="N5" s="211"/>
      <c r="O5" s="213"/>
    </row>
    <row r="6" spans="1:15" s="111" customFormat="1" ht="14" customHeight="1" thickBot="1" x14ac:dyDescent="0.25">
      <c r="D6" s="122"/>
      <c r="E6" s="122"/>
      <c r="F6" s="123"/>
      <c r="G6" s="124"/>
      <c r="H6" s="125"/>
      <c r="I6" s="125"/>
      <c r="J6" s="113"/>
      <c r="K6" s="126"/>
      <c r="L6" s="126"/>
      <c r="M6" s="126"/>
      <c r="N6" s="126"/>
      <c r="O6" s="126"/>
    </row>
    <row r="7" spans="1:15" s="127" customFormat="1" ht="26.25" customHeight="1" x14ac:dyDescent="0.2">
      <c r="A7" s="194" t="s">
        <v>56</v>
      </c>
      <c r="B7" s="195"/>
      <c r="C7" s="195"/>
      <c r="D7" s="196"/>
      <c r="E7" s="197" t="s">
        <v>57</v>
      </c>
      <c r="F7" s="199" t="s">
        <v>58</v>
      </c>
      <c r="G7" s="199" t="s">
        <v>59</v>
      </c>
      <c r="H7" s="201"/>
      <c r="I7" s="202"/>
      <c r="J7" s="203" t="s">
        <v>19</v>
      </c>
      <c r="K7" s="205" t="s">
        <v>25</v>
      </c>
      <c r="L7" s="206"/>
      <c r="M7" s="206"/>
      <c r="N7" s="206"/>
      <c r="O7" s="207"/>
    </row>
    <row r="8" spans="1:15" s="111" customFormat="1" ht="41" customHeight="1" thickBot="1" x14ac:dyDescent="0.25">
      <c r="A8" s="128" t="s">
        <v>28</v>
      </c>
      <c r="B8" s="129" t="s">
        <v>60</v>
      </c>
      <c r="C8" s="130" t="s">
        <v>61</v>
      </c>
      <c r="D8" s="131" t="s">
        <v>62</v>
      </c>
      <c r="E8" s="198"/>
      <c r="F8" s="200"/>
      <c r="G8" s="132" t="s">
        <v>51</v>
      </c>
      <c r="H8" s="133" t="s">
        <v>52</v>
      </c>
      <c r="I8" s="134" t="s">
        <v>63</v>
      </c>
      <c r="J8" s="204"/>
      <c r="K8" s="135" t="s">
        <v>64</v>
      </c>
      <c r="L8" s="136" t="s">
        <v>65</v>
      </c>
      <c r="M8" s="136" t="s">
        <v>66</v>
      </c>
      <c r="N8" s="137" t="s">
        <v>5</v>
      </c>
      <c r="O8" s="138" t="s">
        <v>6</v>
      </c>
    </row>
    <row r="9" spans="1:15" s="111" customFormat="1" ht="171" customHeight="1" x14ac:dyDescent="0.2">
      <c r="A9" s="139" t="s">
        <v>67</v>
      </c>
      <c r="B9" s="140" t="s">
        <v>68</v>
      </c>
      <c r="C9" s="141" t="s">
        <v>69</v>
      </c>
      <c r="D9" s="142" t="s">
        <v>70</v>
      </c>
      <c r="E9" s="143"/>
      <c r="F9" s="144" t="s">
        <v>102</v>
      </c>
      <c r="G9" s="145">
        <v>51.1</v>
      </c>
      <c r="H9" s="146">
        <v>101</v>
      </c>
      <c r="I9" s="147">
        <v>299.39999999999998</v>
      </c>
      <c r="J9" s="148"/>
      <c r="K9" s="149"/>
      <c r="L9" s="150"/>
      <c r="M9" s="150"/>
      <c r="N9" s="151">
        <f t="shared" ref="N9:N19" si="0">O9/1.2</f>
        <v>0</v>
      </c>
      <c r="O9" s="152">
        <f>K9*G9+L9*H9+M9*I9</f>
        <v>0</v>
      </c>
    </row>
    <row r="10" spans="1:15" s="111" customFormat="1" ht="171" customHeight="1" x14ac:dyDescent="0.2">
      <c r="A10" s="139" t="s">
        <v>67</v>
      </c>
      <c r="B10" s="140" t="s">
        <v>43</v>
      </c>
      <c r="C10" s="141" t="s">
        <v>71</v>
      </c>
      <c r="D10" s="142" t="s">
        <v>72</v>
      </c>
      <c r="E10" s="143"/>
      <c r="F10" s="144" t="s">
        <v>103</v>
      </c>
      <c r="G10" s="145">
        <v>48.1</v>
      </c>
      <c r="H10" s="146">
        <v>95</v>
      </c>
      <c r="I10" s="147">
        <v>281.39999999999998</v>
      </c>
      <c r="J10" s="148"/>
      <c r="K10" s="149"/>
      <c r="L10" s="150"/>
      <c r="M10" s="150"/>
      <c r="N10" s="151">
        <f t="shared" si="0"/>
        <v>0</v>
      </c>
      <c r="O10" s="152">
        <f t="shared" ref="O10:O12" si="1">K10*G10+L10*H10+M10*I10</f>
        <v>0</v>
      </c>
    </row>
    <row r="11" spans="1:15" s="111" customFormat="1" ht="183" customHeight="1" x14ac:dyDescent="0.2">
      <c r="A11" s="139" t="s">
        <v>67</v>
      </c>
      <c r="B11" s="140" t="s">
        <v>73</v>
      </c>
      <c r="C11" s="141" t="s">
        <v>74</v>
      </c>
      <c r="D11" s="142" t="s">
        <v>75</v>
      </c>
      <c r="E11" s="143"/>
      <c r="F11" s="144" t="s">
        <v>104</v>
      </c>
      <c r="G11" s="145">
        <v>47.1</v>
      </c>
      <c r="H11" s="146">
        <v>93</v>
      </c>
      <c r="I11" s="147">
        <v>275.39999999999998</v>
      </c>
      <c r="J11" s="148"/>
      <c r="K11" s="149"/>
      <c r="L11" s="150"/>
      <c r="M11" s="150"/>
      <c r="N11" s="151">
        <f t="shared" si="0"/>
        <v>0</v>
      </c>
      <c r="O11" s="152">
        <f t="shared" si="1"/>
        <v>0</v>
      </c>
    </row>
    <row r="12" spans="1:15" s="111" customFormat="1" ht="187" customHeight="1" x14ac:dyDescent="0.2">
      <c r="A12" s="139" t="s">
        <v>67</v>
      </c>
      <c r="B12" s="140" t="s">
        <v>76</v>
      </c>
      <c r="C12" s="141" t="s">
        <v>69</v>
      </c>
      <c r="D12" s="142" t="s">
        <v>77</v>
      </c>
      <c r="E12" s="143"/>
      <c r="F12" s="144" t="s">
        <v>105</v>
      </c>
      <c r="G12" s="145">
        <v>46.1</v>
      </c>
      <c r="H12" s="146">
        <v>91</v>
      </c>
      <c r="I12" s="147">
        <v>269.39999999999998</v>
      </c>
      <c r="J12" s="148"/>
      <c r="K12" s="149"/>
      <c r="L12" s="150"/>
      <c r="M12" s="150"/>
      <c r="N12" s="151">
        <f t="shared" si="0"/>
        <v>0</v>
      </c>
      <c r="O12" s="152">
        <f t="shared" si="1"/>
        <v>0</v>
      </c>
    </row>
    <row r="13" spans="1:15" s="111" customFormat="1" ht="171" customHeight="1" x14ac:dyDescent="0.2">
      <c r="A13" s="139" t="s">
        <v>78</v>
      </c>
      <c r="B13" s="140" t="s">
        <v>79</v>
      </c>
      <c r="C13" s="141" t="s">
        <v>80</v>
      </c>
      <c r="D13" s="142" t="s">
        <v>81</v>
      </c>
      <c r="E13" s="143"/>
      <c r="F13" s="144" t="s">
        <v>106</v>
      </c>
      <c r="G13" s="145">
        <v>98.9</v>
      </c>
      <c r="H13" s="146" t="s">
        <v>45</v>
      </c>
      <c r="I13" s="147" t="s">
        <v>45</v>
      </c>
      <c r="J13" s="148"/>
      <c r="K13" s="149"/>
      <c r="L13" s="150" t="s">
        <v>45</v>
      </c>
      <c r="M13" s="150" t="s">
        <v>45</v>
      </c>
      <c r="N13" s="151">
        <f t="shared" si="0"/>
        <v>0</v>
      </c>
      <c r="O13" s="152">
        <f t="shared" ref="O13:O19" si="2">K13*G13</f>
        <v>0</v>
      </c>
    </row>
    <row r="14" spans="1:15" s="111" customFormat="1" ht="171" customHeight="1" x14ac:dyDescent="0.2">
      <c r="A14" s="139" t="s">
        <v>78</v>
      </c>
      <c r="B14" s="140" t="s">
        <v>44</v>
      </c>
      <c r="C14" s="141" t="s">
        <v>82</v>
      </c>
      <c r="D14" s="142" t="s">
        <v>83</v>
      </c>
      <c r="E14" s="143"/>
      <c r="F14" s="144" t="s">
        <v>107</v>
      </c>
      <c r="G14" s="145">
        <v>114.9</v>
      </c>
      <c r="H14" s="146" t="s">
        <v>45</v>
      </c>
      <c r="I14" s="147" t="s">
        <v>45</v>
      </c>
      <c r="J14" s="148"/>
      <c r="K14" s="149"/>
      <c r="L14" s="150" t="s">
        <v>45</v>
      </c>
      <c r="M14" s="150" t="s">
        <v>45</v>
      </c>
      <c r="N14" s="151">
        <f t="shared" si="0"/>
        <v>0</v>
      </c>
      <c r="O14" s="152">
        <f t="shared" si="2"/>
        <v>0</v>
      </c>
    </row>
    <row r="15" spans="1:15" s="111" customFormat="1" ht="171" customHeight="1" x14ac:dyDescent="0.2">
      <c r="A15" s="139" t="s">
        <v>78</v>
      </c>
      <c r="B15" s="140" t="s">
        <v>84</v>
      </c>
      <c r="C15" s="141" t="s">
        <v>85</v>
      </c>
      <c r="D15" s="142" t="s">
        <v>86</v>
      </c>
      <c r="E15" s="143"/>
      <c r="F15" s="144" t="s">
        <v>108</v>
      </c>
      <c r="G15" s="145">
        <v>45.9</v>
      </c>
      <c r="H15" s="146" t="s">
        <v>45</v>
      </c>
      <c r="I15" s="147" t="s">
        <v>45</v>
      </c>
      <c r="J15" s="148"/>
      <c r="K15" s="149"/>
      <c r="L15" s="150" t="s">
        <v>45</v>
      </c>
      <c r="M15" s="150" t="s">
        <v>45</v>
      </c>
      <c r="N15" s="151">
        <f t="shared" si="0"/>
        <v>0</v>
      </c>
      <c r="O15" s="152">
        <f t="shared" si="2"/>
        <v>0</v>
      </c>
    </row>
    <row r="16" spans="1:15" s="111" customFormat="1" ht="171" customHeight="1" x14ac:dyDescent="0.2">
      <c r="A16" s="139" t="s">
        <v>78</v>
      </c>
      <c r="B16" s="140" t="s">
        <v>87</v>
      </c>
      <c r="C16" s="141" t="s">
        <v>88</v>
      </c>
      <c r="D16" s="142" t="s">
        <v>89</v>
      </c>
      <c r="E16" s="143"/>
      <c r="F16" s="144" t="s">
        <v>109</v>
      </c>
      <c r="G16" s="145">
        <v>63.9</v>
      </c>
      <c r="H16" s="146" t="s">
        <v>45</v>
      </c>
      <c r="I16" s="147" t="s">
        <v>45</v>
      </c>
      <c r="J16" s="148"/>
      <c r="K16" s="149"/>
      <c r="L16" s="150" t="s">
        <v>45</v>
      </c>
      <c r="M16" s="150" t="s">
        <v>45</v>
      </c>
      <c r="N16" s="151">
        <f t="shared" si="0"/>
        <v>0</v>
      </c>
      <c r="O16" s="152">
        <f t="shared" si="2"/>
        <v>0</v>
      </c>
    </row>
    <row r="17" spans="1:15" s="111" customFormat="1" ht="189" customHeight="1" x14ac:dyDescent="0.2">
      <c r="A17" s="139" t="s">
        <v>78</v>
      </c>
      <c r="B17" s="140" t="s">
        <v>90</v>
      </c>
      <c r="C17" s="141" t="s">
        <v>91</v>
      </c>
      <c r="D17" s="142" t="s">
        <v>92</v>
      </c>
      <c r="E17" s="143"/>
      <c r="F17" s="144" t="s">
        <v>110</v>
      </c>
      <c r="G17" s="145">
        <v>79.900000000000006</v>
      </c>
      <c r="H17" s="146" t="s">
        <v>45</v>
      </c>
      <c r="I17" s="147" t="s">
        <v>45</v>
      </c>
      <c r="J17" s="148"/>
      <c r="K17" s="149"/>
      <c r="L17" s="150" t="s">
        <v>45</v>
      </c>
      <c r="M17" s="150" t="s">
        <v>45</v>
      </c>
      <c r="N17" s="151">
        <f t="shared" si="0"/>
        <v>0</v>
      </c>
      <c r="O17" s="152">
        <f t="shared" si="2"/>
        <v>0</v>
      </c>
    </row>
    <row r="18" spans="1:15" s="111" customFormat="1" ht="171" customHeight="1" thickBot="1" x14ac:dyDescent="0.25">
      <c r="A18" s="139" t="s">
        <v>78</v>
      </c>
      <c r="B18" s="140" t="s">
        <v>93</v>
      </c>
      <c r="C18" s="141" t="s">
        <v>94</v>
      </c>
      <c r="D18" s="142" t="s">
        <v>95</v>
      </c>
      <c r="E18" s="143"/>
      <c r="F18" s="153" t="s">
        <v>111</v>
      </c>
      <c r="G18" s="145">
        <v>50.9</v>
      </c>
      <c r="H18" s="146" t="s">
        <v>45</v>
      </c>
      <c r="I18" s="147" t="s">
        <v>45</v>
      </c>
      <c r="J18" s="148"/>
      <c r="K18" s="149"/>
      <c r="L18" s="150" t="s">
        <v>45</v>
      </c>
      <c r="M18" s="150" t="s">
        <v>45</v>
      </c>
      <c r="N18" s="151">
        <f t="shared" si="0"/>
        <v>0</v>
      </c>
      <c r="O18" s="152">
        <f t="shared" si="2"/>
        <v>0</v>
      </c>
    </row>
    <row r="19" spans="1:15" s="111" customFormat="1" ht="171" customHeight="1" thickBot="1" x14ac:dyDescent="0.25">
      <c r="A19" s="154" t="s">
        <v>78</v>
      </c>
      <c r="B19" s="155" t="s">
        <v>96</v>
      </c>
      <c r="C19" s="156" t="s">
        <v>97</v>
      </c>
      <c r="D19" s="157" t="s">
        <v>98</v>
      </c>
      <c r="E19" s="158"/>
      <c r="F19" s="153" t="s">
        <v>112</v>
      </c>
      <c r="G19" s="159">
        <v>81.900000000000006</v>
      </c>
      <c r="H19" s="146" t="s">
        <v>45</v>
      </c>
      <c r="I19" s="147" t="s">
        <v>45</v>
      </c>
      <c r="J19" s="160"/>
      <c r="K19" s="161"/>
      <c r="L19" s="162" t="s">
        <v>45</v>
      </c>
      <c r="M19" s="162" t="s">
        <v>45</v>
      </c>
      <c r="N19" s="163">
        <f t="shared" si="0"/>
        <v>0</v>
      </c>
      <c r="O19" s="164">
        <f t="shared" si="2"/>
        <v>0</v>
      </c>
    </row>
  </sheetData>
  <mergeCells count="22">
    <mergeCell ref="D2:E2"/>
    <mergeCell ref="G2:I2"/>
    <mergeCell ref="K2:O2"/>
    <mergeCell ref="D3:E3"/>
    <mergeCell ref="G3:I3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2024-10-05T17:57:05Z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