
<file path=[Content_Types].xml><?xml version="1.0" encoding="utf-8"?>
<Types xmlns="http://schemas.openxmlformats.org/package/2006/content-types">
  <Default Extension="emf" ContentType="image/x-emf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n/Library/CloudStorage/Dropbox-Trinkreif/Team-Ordner „Trinkreif“/preislisten trinkreif/"/>
    </mc:Choice>
  </mc:AlternateContent>
  <xr:revisionPtr revIDLastSave="0" documentId="13_ncr:1_{95655990-3A58-364D-A672-5F95EC4F459D}" xr6:coauthVersionLast="47" xr6:coauthVersionMax="47" xr10:uidLastSave="{00000000-0000-0000-0000-000000000000}"/>
  <bookViews>
    <workbookView xWindow="0" yWindow="500" windowWidth="28800" windowHeight="15840" tabRatio="500" xr2:uid="{00000000-000D-0000-FFFF-FFFF00000000}"/>
  </bookViews>
  <sheets>
    <sheet name="Gesamtliste" sheetId="1" r:id="rId1"/>
    <sheet name="Zalto Denk'Art" sheetId="5" r:id="rId2"/>
  </sheets>
  <definedNames>
    <definedName name="_xlnm._FilterDatabase" localSheetId="0" hidden="1">Gesamtliste!$A$14:$X$90</definedName>
    <definedName name="_xlnm.Print_Area" localSheetId="0">Gesamtliste!$A$1:$X$90</definedName>
    <definedName name="_xlnm.Print_Area" localSheetId="1">'Zalto Denk''Art'!$A$2:$O$19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S15" i="1" l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O19" i="5"/>
  <c r="N19" i="5" s="1"/>
  <c r="O18" i="5"/>
  <c r="N18" i="5"/>
  <c r="O17" i="5"/>
  <c r="N17" i="5" s="1"/>
  <c r="N4" i="5" s="1"/>
  <c r="O16" i="5"/>
  <c r="N16" i="5"/>
  <c r="O15" i="5"/>
  <c r="N15" i="5"/>
  <c r="O14" i="5"/>
  <c r="N14" i="5"/>
  <c r="O13" i="5"/>
  <c r="N13" i="5"/>
  <c r="O12" i="5"/>
  <c r="N12" i="5"/>
  <c r="O11" i="5"/>
  <c r="N11" i="5"/>
  <c r="O10" i="5"/>
  <c r="N10" i="5"/>
  <c r="O9" i="5"/>
  <c r="O4" i="5" s="1"/>
  <c r="N9" i="5"/>
  <c r="M4" i="5"/>
  <c r="L4" i="5"/>
  <c r="K4" i="5"/>
  <c r="V5" i="1" l="1"/>
  <c r="V4" i="1"/>
  <c r="X90" i="1"/>
  <c r="X89" i="1"/>
  <c r="X88" i="1"/>
  <c r="X87" i="1"/>
  <c r="X86" i="1"/>
  <c r="X85" i="1"/>
  <c r="X84" i="1"/>
  <c r="X83" i="1"/>
  <c r="X82" i="1"/>
  <c r="X81" i="1"/>
  <c r="X80" i="1"/>
  <c r="X79" i="1"/>
  <c r="X78" i="1"/>
  <c r="X77" i="1"/>
  <c r="X76" i="1"/>
  <c r="X75" i="1"/>
  <c r="X74" i="1"/>
  <c r="X73" i="1"/>
  <c r="X72" i="1"/>
  <c r="X71" i="1"/>
  <c r="X70" i="1"/>
  <c r="X69" i="1"/>
  <c r="X68" i="1"/>
  <c r="X67" i="1"/>
  <c r="X66" i="1"/>
  <c r="X65" i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5" i="1" s="1"/>
  <c r="X17" i="1"/>
  <c r="X16" i="1"/>
  <c r="X15" i="1"/>
  <c r="X4" i="1"/>
  <c r="W16" i="1" l="1"/>
  <c r="W15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4" i="1" l="1"/>
  <c r="W5" i="1"/>
  <c r="V6" i="1"/>
  <c r="X10" i="1" l="1"/>
  <c r="W6" i="1" l="1"/>
  <c r="X9" i="1" s="1"/>
  <c r="X6" i="1"/>
  <c r="X11" i="1" l="1"/>
</calcChain>
</file>

<file path=xl/sharedStrings.xml><?xml version="1.0" encoding="utf-8"?>
<sst xmlns="http://schemas.openxmlformats.org/spreadsheetml/2006/main" count="1088" uniqueCount="353">
  <si>
    <t>First come. First serve. / Es gelten unsere AGB's. www.trinkreif.at / info@trinkreif.at / +4319974145</t>
  </si>
  <si>
    <t xml:space="preserve">NAME &amp; RECHNUNGSADRESSE     </t>
  </si>
  <si>
    <t>SUMME BESTELLUNG</t>
  </si>
  <si>
    <t xml:space="preserve">TELEFON &amp; E-MAIL    </t>
  </si>
  <si>
    <t>STK</t>
  </si>
  <si>
    <t>GESAMT EXKL. MWST</t>
  </si>
  <si>
    <t>GESAMT INKL. MWST</t>
  </si>
  <si>
    <t xml:space="preserve">VERSAND / ABHOLUNG     </t>
  </si>
  <si>
    <t xml:space="preserve">LIEFERADRESSE / ANMERKUNGEN     </t>
  </si>
  <si>
    <t>BESTANDSPRÜFUNG</t>
  </si>
  <si>
    <t>Versand netto</t>
  </si>
  <si>
    <t>FAKTURIERUNG</t>
  </si>
  <si>
    <t>Gesamt netto</t>
  </si>
  <si>
    <t>ZAHLUNGSEINGANG</t>
  </si>
  <si>
    <t>MWSt</t>
  </si>
  <si>
    <t>VERSAND</t>
  </si>
  <si>
    <t>Gesamt brutto</t>
  </si>
  <si>
    <t>DIFF.</t>
  </si>
  <si>
    <t>GRUND</t>
  </si>
  <si>
    <t>ANMERKUNGEN</t>
  </si>
  <si>
    <t>KATEGORIE</t>
  </si>
  <si>
    <t>REGION</t>
  </si>
  <si>
    <t>WEIN</t>
  </si>
  <si>
    <t>PREIS / FLASCHE</t>
  </si>
  <si>
    <t>SELEKTION</t>
  </si>
  <si>
    <t>BESTELLUNG</t>
  </si>
  <si>
    <t>BESTELL-MENGE</t>
  </si>
  <si>
    <t>AB-WEICHUNG</t>
  </si>
  <si>
    <t>Kategorie</t>
  </si>
  <si>
    <t>Farbe</t>
  </si>
  <si>
    <t>Suesse</t>
  </si>
  <si>
    <t>Land</t>
  </si>
  <si>
    <t>Region</t>
  </si>
  <si>
    <t>Appelation</t>
  </si>
  <si>
    <t>Weingut</t>
  </si>
  <si>
    <t>Weinbezeichnung</t>
  </si>
  <si>
    <t>Rebsorte</t>
  </si>
  <si>
    <t>JG</t>
  </si>
  <si>
    <t>EH</t>
  </si>
  <si>
    <t>Lagerort</t>
  </si>
  <si>
    <t>ID</t>
  </si>
  <si>
    <t>VK exkl.</t>
  </si>
  <si>
    <t>VK inkl.</t>
  </si>
  <si>
    <t>Bordeaux</t>
  </si>
  <si>
    <t>Mystique</t>
  </si>
  <si>
    <t>n.a.</t>
  </si>
  <si>
    <t>Umsatzbesteuert</t>
  </si>
  <si>
    <t>GESAMT</t>
  </si>
  <si>
    <t>Differenzbesteuert</t>
  </si>
  <si>
    <t>trinkreif Premium Vintage Wine      Handels GmbH</t>
  </si>
  <si>
    <t>Tel. 01-9974145</t>
  </si>
  <si>
    <t>1er</t>
  </si>
  <si>
    <t>2er</t>
  </si>
  <si>
    <t>ZALTO DENK'ART</t>
  </si>
  <si>
    <t>info@trinkreif.at</t>
  </si>
  <si>
    <t>Es gelten unsere AGB.</t>
  </si>
  <si>
    <t>PRODUKT</t>
  </si>
  <si>
    <t>FOTO</t>
  </si>
  <si>
    <t>VERWENDUNG</t>
  </si>
  <si>
    <t>PREISE INKL. MWST</t>
  </si>
  <si>
    <t>Glas</t>
  </si>
  <si>
    <t>Glashöhe</t>
  </si>
  <si>
    <t>Füllmenge</t>
  </si>
  <si>
    <t>6er</t>
  </si>
  <si>
    <t xml:space="preserve"> 1er</t>
  </si>
  <si>
    <t xml:space="preserve"> 2er</t>
  </si>
  <si>
    <t xml:space="preserve"> 6er</t>
  </si>
  <si>
    <t>Weinglas</t>
  </si>
  <si>
    <t>Burgunder</t>
  </si>
  <si>
    <t>230 mm</t>
  </si>
  <si>
    <t>960 ml</t>
  </si>
  <si>
    <t>240 mm</t>
  </si>
  <si>
    <t>765 ml</t>
  </si>
  <si>
    <t>Universal</t>
  </si>
  <si>
    <t>235 mm</t>
  </si>
  <si>
    <t>530 ml</t>
  </si>
  <si>
    <t>Weisswein</t>
  </si>
  <si>
    <t>400 ml</t>
  </si>
  <si>
    <t>Karaffe</t>
  </si>
  <si>
    <t>Axium</t>
  </si>
  <si>
    <t>204 mm</t>
  </si>
  <si>
    <t>1450 ml</t>
  </si>
  <si>
    <t>185 mm</t>
  </si>
  <si>
    <t>1900 ml</t>
  </si>
  <si>
    <t>Karaffe No. 25</t>
  </si>
  <si>
    <t>175 mm</t>
  </si>
  <si>
    <t>350 ml</t>
  </si>
  <si>
    <t>Karaffe No. 75</t>
  </si>
  <si>
    <t>248 mm</t>
  </si>
  <si>
    <t>820 ml</t>
  </si>
  <si>
    <t>Karaffe No. 150</t>
  </si>
  <si>
    <t>300 mm</t>
  </si>
  <si>
    <t>1600 ml</t>
  </si>
  <si>
    <t>Schüttkaraffe klein</t>
  </si>
  <si>
    <t>130 mm</t>
  </si>
  <si>
    <t>610 ml</t>
  </si>
  <si>
    <t>Schüttkaraffe gross</t>
  </si>
  <si>
    <t>210 mm</t>
  </si>
  <si>
    <t>2600 ml</t>
  </si>
  <si>
    <t>GESAMT EXKL. ausweisbarer MWST</t>
  </si>
  <si>
    <t>GESAMT INKL. ausweisbarer MWST</t>
  </si>
  <si>
    <t>U/D</t>
  </si>
  <si>
    <t>Gereifte, hochwertige Burgunder(weiß &amp; rot) / Grüner Veltliner "Grand Cru" / Piemont / Rhone-Süd / Blaufränkisch  - - - - -  persönliche Gravur pro Glas ab 
2,50 Euro inkl. MWSt</t>
  </si>
  <si>
    <t>Schwere, gereifte Weißweine / junger deutscher Riesling "Grand Cru" / Jahrgangschampagner / Syrah / Bordeaux / Neue Welt / Supertuscans  - - - - -  
persönliche Gravur pro Glas ab 
2,50 Euro inkl. MWSt</t>
  </si>
  <si>
    <t>Smaragde / Champagner / Sekt mit Jahrgang / deutscher Riesling gereift / sehr reifer Bordeaux &amp; Burgunder / österreichische Cuvees   - - - - -  persönliche Gravur pro Glas ab 
2,50 Euro inkl. MWSt</t>
  </si>
  <si>
    <t>Leichte, junge Weissweine / Sekt ohne Jahrgang / Bier   - - - - -  persönliche Gravur pro Glas ab 
2,50 Euro inkl. MWSt</t>
  </si>
  <si>
    <t>Klassische Einzelflaschen-Karaffe für Rotweine und Weissweine die viel Luft brauchen.   - - - - -  
persönliche Gravur pro Stück ab 
10,00 Euro inkl. MWSt</t>
  </si>
  <si>
    <t>Ideal für Rotweine, die viel Luft brauchen und Magnums, welche nach belüften nicht mehr gekühlt werden müssen/sollen. - - - - -  
persönliche Gravur pro Stück ab 
10,00 Euro inkl. MWSt</t>
  </si>
  <si>
    <t>Das Baby unten den Karaffen dient mehr als Nachfolger der Glaskännchen um ein Viertel zu servieren. - - - - - 
persönliche Gravur pro Stück ab 
10,00 Euro inkl. MWSt</t>
  </si>
  <si>
    <t>Schaumwein / Weine welche weiterhin gekühlt werden sollen (passt in Kühlmanschetten / Kühlschranktüre) - - - - -  
persönliche Gravur pro Stück ab 
10,00 Euro inkl. MWSt</t>
  </si>
  <si>
    <t>Ideal für Magnums, welche nach dem belüften gekühlt werden müssen/sollen. - - - - -  
persönliche Gravur pro Stück ab 
10,00 Euro inkl. MWSt</t>
  </si>
  <si>
    <t>Schüttkaraffe für Weinreste zur persönlichen Verwendung. Erhältlich in den Farben grau, grün und rot. - - - - -  
persönliche Gravur pro Stück ab 
10,00 Euro inkl. MWSt</t>
  </si>
  <si>
    <t>Schüttkaraffe für Weinreste im Tischformat. Erhältlich in den Farben grau, grün und rot. - - - - -  
persönliche Gravur pro Stück ab 
10,00 Euro inkl. MWSt</t>
  </si>
  <si>
    <t>Füllstand // Fill Level</t>
  </si>
  <si>
    <t>Kapsel // Capsule</t>
  </si>
  <si>
    <t>Etikette // Label</t>
  </si>
  <si>
    <t>ZUSTAND / CONDITION</t>
  </si>
  <si>
    <t>STAND 22-06-2023</t>
  </si>
  <si>
    <t>Schaumwein</t>
  </si>
  <si>
    <t>Frankreich</t>
  </si>
  <si>
    <t>Champagne</t>
  </si>
  <si>
    <t xml:space="preserve">Armand De Brignac </t>
  </si>
  <si>
    <t xml:space="preserve">Ace of Spades Limited Edition </t>
  </si>
  <si>
    <t>Cuvee</t>
  </si>
  <si>
    <t>nV</t>
  </si>
  <si>
    <t>weiß</t>
  </si>
  <si>
    <t>trocken</t>
  </si>
  <si>
    <t>Bollinger</t>
  </si>
  <si>
    <t>R.D.</t>
  </si>
  <si>
    <t>Bourgeois-Diaz</t>
  </si>
  <si>
    <t>BD'3C Trois Cepages Brut Nature</t>
  </si>
  <si>
    <t>NV</t>
  </si>
  <si>
    <t>BD'3CC Trois Cepages Collection Brut Nature</t>
  </si>
  <si>
    <t>BD'B Blanc de Blancs "Le Temple" Brut Nature</t>
  </si>
  <si>
    <t>Chardonnay</t>
  </si>
  <si>
    <t>BD'M Blanc de Noirs Brut Nature</t>
  </si>
  <si>
    <t>Pinot Meunier</t>
  </si>
  <si>
    <t>BD'N Blanc de Noirs Brut Nature</t>
  </si>
  <si>
    <t>Les Biens Aimees Millesime</t>
  </si>
  <si>
    <t>Pinot Noir</t>
  </si>
  <si>
    <t>Les Justices Millesime</t>
  </si>
  <si>
    <t>Canard Duchene</t>
  </si>
  <si>
    <t>Officiel du Bicentennaure de laRevolution Francaise</t>
  </si>
  <si>
    <t>Cedric Bouchard</t>
  </si>
  <si>
    <t>Cote de Bechalin</t>
  </si>
  <si>
    <t>deg. 2021</t>
  </si>
  <si>
    <t>David Leclapart</t>
  </si>
  <si>
    <t xml:space="preserve">Aphrodisiaque </t>
  </si>
  <si>
    <t>Dom Perignon</t>
  </si>
  <si>
    <t>Dom Perignon Legacy Edition</t>
  </si>
  <si>
    <t>rosé</t>
  </si>
  <si>
    <t>Dom Perignon Rose</t>
  </si>
  <si>
    <t>rose</t>
  </si>
  <si>
    <t>Dom Perignon Rose - Limited Ed. Jeff Koons</t>
  </si>
  <si>
    <t xml:space="preserve">Dom Perignon </t>
  </si>
  <si>
    <t>Dom Peringon</t>
  </si>
  <si>
    <t>Doyard</t>
  </si>
  <si>
    <t>Blanc de Blancs</t>
  </si>
  <si>
    <t>Wein</t>
  </si>
  <si>
    <t>Jacques Selosse</t>
  </si>
  <si>
    <t xml:space="preserve">Blanc de Blancs Initial </t>
  </si>
  <si>
    <t>Krug</t>
  </si>
  <si>
    <t>Brut Rose Edition 26</t>
  </si>
  <si>
    <t>Brut Rose Edition 27</t>
  </si>
  <si>
    <t>Brut Vintage</t>
  </si>
  <si>
    <t>Brut Vintage Collection</t>
  </si>
  <si>
    <t>Clos du Mesnil</t>
  </si>
  <si>
    <t>Grande Cuvee Edition 170</t>
  </si>
  <si>
    <t>Laherte Freres</t>
  </si>
  <si>
    <t>Les Grand Crayeres</t>
  </si>
  <si>
    <t>deg. 11/21</t>
  </si>
  <si>
    <t>Moet &amp; Chandon</t>
  </si>
  <si>
    <t>Brut Imperial</t>
  </si>
  <si>
    <t xml:space="preserve">Moet &amp; Chandon </t>
  </si>
  <si>
    <t>Saran Nature Coteaux Champenois</t>
  </si>
  <si>
    <t>Piper-Heidsieck</t>
  </si>
  <si>
    <t>Hors-Serie</t>
  </si>
  <si>
    <t>Hors-Serie Duo-Pack (1* Hors-Serie 1982, 1* Brut Sauvage 1982)</t>
  </si>
  <si>
    <t>Roederer</t>
  </si>
  <si>
    <t>Cristal</t>
  </si>
  <si>
    <t>Cristal Rose</t>
  </si>
  <si>
    <t>Ruinart</t>
  </si>
  <si>
    <t>Dom Ruinart "Chalk Wrap"</t>
  </si>
  <si>
    <t>R de Ruinart Brut</t>
  </si>
  <si>
    <t>Salon</t>
  </si>
  <si>
    <t>Le Mesnil Blanc de Blancs</t>
  </si>
  <si>
    <t>Taittinger</t>
  </si>
  <si>
    <t>Comtes de Champagne</t>
  </si>
  <si>
    <t>Veuve Cliquot</t>
  </si>
  <si>
    <t>La Grande Dame</t>
  </si>
  <si>
    <t xml:space="preserve">Champagne </t>
  </si>
  <si>
    <t xml:space="preserve">Agrapart </t>
  </si>
  <si>
    <t xml:space="preserve">Experience </t>
  </si>
  <si>
    <t xml:space="preserve">Chardonnay </t>
  </si>
  <si>
    <t>Venus (deg.06/2017)</t>
  </si>
  <si>
    <t>Venus (deg.08/2015)</t>
  </si>
  <si>
    <t xml:space="preserve">Benoit Lahaye </t>
  </si>
  <si>
    <t xml:space="preserve">Le Jardin de la Grosse Pierre </t>
  </si>
  <si>
    <t xml:space="preserve">Billecart-Salmon </t>
  </si>
  <si>
    <t>Nicolas Francois Billecart</t>
  </si>
  <si>
    <t xml:space="preserve">Duval-Leroy </t>
  </si>
  <si>
    <t>Millesime</t>
  </si>
  <si>
    <t xml:space="preserve">Emmanuel Brochet </t>
  </si>
  <si>
    <t>Les Hauts Meunier</t>
  </si>
  <si>
    <t xml:space="preserve">Geoffroy </t>
  </si>
  <si>
    <t>Houtrants Complantes</t>
  </si>
  <si>
    <t xml:space="preserve">Volupte </t>
  </si>
  <si>
    <t xml:space="preserve">Gosset </t>
  </si>
  <si>
    <t xml:space="preserve">Celebris </t>
  </si>
  <si>
    <t xml:space="preserve">Larmandier-Bernier </t>
  </si>
  <si>
    <t xml:space="preserve">Les Chemins d'Avize </t>
  </si>
  <si>
    <t>Terre de Vertus</t>
  </si>
  <si>
    <t xml:space="preserve">Marie-Courtin </t>
  </si>
  <si>
    <t xml:space="preserve">Efflorescence </t>
  </si>
  <si>
    <t xml:space="preserve">Pinot Noir </t>
  </si>
  <si>
    <t xml:space="preserve">Mousse </t>
  </si>
  <si>
    <t>Terre d'Illite Blanc de Noir (deg.02/2017)</t>
  </si>
  <si>
    <t xml:space="preserve">Pierre Moncuit </t>
  </si>
  <si>
    <t>Nicole Moncuit Blanc de Blancs Vieilles Vignes</t>
  </si>
  <si>
    <t xml:space="preserve">Tarlant </t>
  </si>
  <si>
    <t>Cuvee Louis (deg.11/2016)</t>
  </si>
  <si>
    <t xml:space="preserve">N.V. </t>
  </si>
  <si>
    <t>La Vigne Royale (deg.06/2013)</t>
  </si>
  <si>
    <t xml:space="preserve">Veuve-Fourny </t>
  </si>
  <si>
    <t>Brut Premier Cru</t>
  </si>
  <si>
    <t>Rose Vinotheque (deg.09/2018)</t>
  </si>
  <si>
    <t>hf</t>
  </si>
  <si>
    <t>elb</t>
  </si>
  <si>
    <t>eb</t>
  </si>
  <si>
    <t>ORANGE-C/02</t>
  </si>
  <si>
    <t>tr-16-37273</t>
  </si>
  <si>
    <t>RH-B/02</t>
  </si>
  <si>
    <t>tr-16-33885</t>
  </si>
  <si>
    <t>RH-G/00</t>
  </si>
  <si>
    <t>RH-F/02</t>
  </si>
  <si>
    <t>RH-F/03</t>
  </si>
  <si>
    <t>RH-A/01</t>
  </si>
  <si>
    <t>tr-16-37239</t>
  </si>
  <si>
    <t>tr-16-37234</t>
  </si>
  <si>
    <t>tr-16-37236</t>
  </si>
  <si>
    <t>tr-16-37233</t>
  </si>
  <si>
    <t>tr-16-37232</t>
  </si>
  <si>
    <t>RH-D/02</t>
  </si>
  <si>
    <t>tr-16-37237</t>
  </si>
  <si>
    <t>tr-16-37238</t>
  </si>
  <si>
    <t>ORANGE-B/01-A</t>
  </si>
  <si>
    <t>tr-16-22520</t>
  </si>
  <si>
    <t>tr-16-24178</t>
  </si>
  <si>
    <t>tr-16-25440</t>
  </si>
  <si>
    <t>ORANGE-C/01-F</t>
  </si>
  <si>
    <t>tr-16-36319</t>
  </si>
  <si>
    <t>tr-16-36320</t>
  </si>
  <si>
    <t>O-BOX-M/08</t>
  </si>
  <si>
    <t>tr-16-33195</t>
  </si>
  <si>
    <t>tr-16-36321</t>
  </si>
  <si>
    <t>ORANGE-C/00</t>
  </si>
  <si>
    <t>GFR-C/01</t>
  </si>
  <si>
    <t>tr-16-35735</t>
  </si>
  <si>
    <t>tr-16-37058</t>
  </si>
  <si>
    <t>tr-16-32541</t>
  </si>
  <si>
    <t>tr-16-37059</t>
  </si>
  <si>
    <t>tr-16-37060</t>
  </si>
  <si>
    <t>tr-16-37274</t>
  </si>
  <si>
    <t>tr-16-32206</t>
  </si>
  <si>
    <t>tr-16-32208</t>
  </si>
  <si>
    <t>tr-16-32211</t>
  </si>
  <si>
    <t>W-BOX-Q/08</t>
  </si>
  <si>
    <t>tr-16-31750</t>
  </si>
  <si>
    <t>ORANGE-B/01-D</t>
  </si>
  <si>
    <t>W-BOX-Q/07</t>
  </si>
  <si>
    <t>tr-16-32872</t>
  </si>
  <si>
    <t>tr-16-34105</t>
  </si>
  <si>
    <t>tr-16-37305</t>
  </si>
  <si>
    <t>GFR-A/02</t>
  </si>
  <si>
    <t>tr-16-29209</t>
  </si>
  <si>
    <t>tr-16-31061</t>
  </si>
  <si>
    <t>tr-16-34070</t>
  </si>
  <si>
    <t>tr-16-24611</t>
  </si>
  <si>
    <t>tr-16-27785</t>
  </si>
  <si>
    <t>GFR-A/01</t>
  </si>
  <si>
    <t>tr-16-31066</t>
  </si>
  <si>
    <t>tr-16-30702</t>
  </si>
  <si>
    <t>tr-16-31067</t>
  </si>
  <si>
    <t>tr-16-27784</t>
  </si>
  <si>
    <t>ORANGE-A/02</t>
  </si>
  <si>
    <t>VR-BOX-J/07</t>
  </si>
  <si>
    <t>tr-16-36048</t>
  </si>
  <si>
    <t>tr-16-30671</t>
  </si>
  <si>
    <t>W-BOX-A/06</t>
  </si>
  <si>
    <t>ORANGE-C/01-B</t>
  </si>
  <si>
    <t>tr-16-29742</t>
  </si>
  <si>
    <t>tr-16-30601</t>
  </si>
  <si>
    <t>ORANGE-B/01</t>
  </si>
  <si>
    <t>tr-16-28541</t>
  </si>
  <si>
    <t>tr-16-33899</t>
  </si>
  <si>
    <t>tr-16-29768</t>
  </si>
  <si>
    <t>RW-A/02</t>
  </si>
  <si>
    <t>W-BOX-Q/06</t>
  </si>
  <si>
    <t>tr-16-34186</t>
  </si>
  <si>
    <t>tr-16-31051</t>
  </si>
  <si>
    <t>tr-16-31056</t>
  </si>
  <si>
    <t>tr-16-30452</t>
  </si>
  <si>
    <t>RH-F/00</t>
  </si>
  <si>
    <t>tr-16-29166</t>
  </si>
  <si>
    <t>ORANGE-B/02</t>
  </si>
  <si>
    <t>tr-16-28415</t>
  </si>
  <si>
    <t>ORANGE-C/01-C</t>
  </si>
  <si>
    <t>tr-16-30466</t>
  </si>
  <si>
    <t>ORANGE-C/02-B</t>
  </si>
  <si>
    <t>tr-16-34817</t>
  </si>
  <si>
    <t>tr-16-35460</t>
  </si>
  <si>
    <t>VR-BOX-F/07</t>
  </si>
  <si>
    <t>tr-16-36618</t>
  </si>
  <si>
    <t>tr-16-36624</t>
  </si>
  <si>
    <t>tr-16-36625</t>
  </si>
  <si>
    <t>VR-BOX-E/03</t>
  </si>
  <si>
    <t>VR-BOX-E/02</t>
  </si>
  <si>
    <t>tr-16-36627</t>
  </si>
  <si>
    <t>tr-16-36628</t>
  </si>
  <si>
    <t>VR-BOX-C/03</t>
  </si>
  <si>
    <t>tr-16-36648</t>
  </si>
  <si>
    <t>VR-BOX-F/06</t>
  </si>
  <si>
    <t>tr-16-36650</t>
  </si>
  <si>
    <t>tr-16-36651</t>
  </si>
  <si>
    <t>tr-16-36654</t>
  </si>
  <si>
    <t>VR-BOX-B/03</t>
  </si>
  <si>
    <t>tr-16-36656</t>
  </si>
  <si>
    <t>VR-BOX-I/08</t>
  </si>
  <si>
    <t>tr-16-36658</t>
  </si>
  <si>
    <t>VR-BOX-F/05</t>
  </si>
  <si>
    <t>VR-BOX-D/09</t>
  </si>
  <si>
    <t>tr-16-36661</t>
  </si>
  <si>
    <t>tr-16-36662</t>
  </si>
  <si>
    <t>VR-BOX-D/08</t>
  </si>
  <si>
    <t>tr-16-36665</t>
  </si>
  <si>
    <t>VR-BOX-H/07</t>
  </si>
  <si>
    <t>tr-16-36668</t>
  </si>
  <si>
    <t>VR-BOX-C/02</t>
  </si>
  <si>
    <t>VR-BOX-A/04</t>
  </si>
  <si>
    <t>VR-BOX-C/01</t>
  </si>
  <si>
    <t>tr-16-36672</t>
  </si>
  <si>
    <t>tr-16-36673</t>
  </si>
  <si>
    <t>tr-16-36674</t>
  </si>
  <si>
    <t>VR-BOX-B/08</t>
  </si>
  <si>
    <t>VR-BOX-F/08</t>
  </si>
  <si>
    <t>tr-16-36676</t>
  </si>
  <si>
    <t>tr-16-36677</t>
  </si>
  <si>
    <t>tr-16-36678</t>
  </si>
  <si>
    <t>tr-16-36679</t>
  </si>
  <si>
    <t>D</t>
  </si>
  <si>
    <t>U</t>
  </si>
  <si>
    <t>CHAMPAGNER</t>
  </si>
  <si>
    <t>STAND: 16.10.2042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</si>
</sst>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_-;\-* #,##0.00_-;_-* \-??_-;_-@_-"/>
    <numFmt numFmtId="165" formatCode="[$-409]d\-mmm"/>
    <numFmt numFmtId="166" formatCode="#,##0.00_ ;\-#,##0.00\ "/>
  </numFmts>
  <fonts count="40" x14ac:knownFonts="1">
    <font>
      <sz val="12"/>
      <color rgb="FF000000"/>
      <name val="Calibri"/>
      <family val="2"/>
      <charset val="1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charset val="1"/>
    </font>
    <font>
      <b/>
      <sz val="12"/>
      <name val="Calibri"/>
      <family val="2"/>
      <charset val="1"/>
    </font>
    <font>
      <sz val="10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38"/>
      <color rgb="FF000000"/>
      <name val="Calibri"/>
      <family val="2"/>
      <charset val="1"/>
    </font>
    <font>
      <b/>
      <i/>
      <sz val="12"/>
      <color rgb="FF000000"/>
      <name val="Calibri"/>
      <family val="2"/>
      <charset val="1"/>
    </font>
    <font>
      <b/>
      <sz val="12"/>
      <color rgb="FFFFFFFF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6"/>
      <color rgb="FF000000"/>
      <name val="Calibri"/>
      <family val="2"/>
      <charset val="1"/>
    </font>
    <font>
      <sz val="12"/>
      <name val="Calibri"/>
      <family val="2"/>
      <charset val="1"/>
    </font>
    <font>
      <sz val="10"/>
      <name val="Calibri"/>
      <family val="2"/>
      <charset val="1"/>
    </font>
    <font>
      <b/>
      <sz val="1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9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38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</font>
    <font>
      <b/>
      <sz val="12"/>
      <color rgb="FF000000"/>
      <name val="Calibri"/>
      <family val="2"/>
    </font>
    <font>
      <b/>
      <sz val="12"/>
      <name val="Calibri"/>
      <family val="2"/>
    </font>
    <font>
      <b/>
      <sz val="9"/>
      <color rgb="FF000000"/>
      <name val="Calibri"/>
      <family val="2"/>
      <charset val="1"/>
    </font>
    <font>
      <b/>
      <i/>
      <sz val="12"/>
      <color rgb="FF0070C0"/>
      <name val="Calibri"/>
      <family val="2"/>
    </font>
    <font>
      <b/>
      <sz val="29"/>
      <color rgb="FFFF0000"/>
      <name val="Calibri"/>
      <family val="2"/>
      <charset val="1"/>
    </font>
  </fonts>
  <fills count="14">
    <fill>
      <patternFill patternType="none"/>
    </fill>
    <fill>
      <patternFill patternType="gray125"/>
    </fill>
    <fill>
      <patternFill patternType="solid">
        <fgColor rgb="FFD9D9D9"/>
        <bgColor rgb="FFDCE6F2"/>
      </patternFill>
    </fill>
    <fill>
      <patternFill patternType="solid">
        <fgColor rgb="FFFFFEC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C4F058"/>
        <bgColor rgb="FFFFFF00"/>
      </patternFill>
    </fill>
    <fill>
      <patternFill patternType="solid">
        <fgColor rgb="FFDCE6F2"/>
        <bgColor rgb="FFD9D9D9"/>
      </patternFill>
    </fill>
    <fill>
      <patternFill patternType="solid">
        <fgColor rgb="FFF2DCDB"/>
        <bgColor rgb="FFD9D9D9"/>
      </patternFill>
    </fill>
    <fill>
      <patternFill patternType="solid">
        <fgColor rgb="FFF2F2F2"/>
        <bgColor rgb="FFFFFFFF"/>
      </patternFill>
    </fill>
    <fill>
      <patternFill patternType="solid">
        <fgColor rgb="FFFFFEC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4F05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95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>
      <left style="hair">
        <color auto="1"/>
      </left>
      <right style="hair">
        <color auto="1"/>
      </right>
      <top style="thin">
        <color rgb="FFFF0000"/>
      </top>
      <bottom style="medium">
        <color rgb="FFFF0000"/>
      </bottom>
      <diagonal/>
    </border>
    <border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hair">
        <color auto="1"/>
      </left>
      <right/>
      <top style="thin">
        <color rgb="FFFF0000"/>
      </top>
      <bottom style="medium">
        <color rgb="FFFF0000"/>
      </bottom>
      <diagonal/>
    </border>
    <border>
      <left style="hair">
        <color auto="1"/>
      </left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medium">
        <color rgb="FFFF0000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/>
      <top style="medium">
        <color rgb="FFFF0000"/>
      </top>
      <bottom style="thin">
        <color rgb="FFFF0000"/>
      </bottom>
      <diagonal/>
    </border>
    <border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hair">
        <color auto="1"/>
      </left>
      <right style="hair">
        <color auto="1"/>
      </right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rgb="FFFF0000"/>
      </left>
      <right/>
      <top style="medium">
        <color rgb="FFFF0000"/>
      </top>
      <bottom style="thin">
        <color auto="1"/>
      </bottom>
      <diagonal/>
    </border>
    <border>
      <left/>
      <right/>
      <top style="medium">
        <color rgb="FFFF0000"/>
      </top>
      <bottom style="thin">
        <color auto="1"/>
      </bottom>
      <diagonal/>
    </border>
    <border>
      <left/>
      <right style="medium">
        <color rgb="FFFF0000"/>
      </right>
      <top style="medium">
        <color rgb="FFFF0000"/>
      </top>
      <bottom style="thin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FF0000"/>
      </right>
      <top style="thin">
        <color auto="1"/>
      </top>
      <bottom style="medium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medium">
        <color rgb="FFFF0000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medium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FF0000"/>
      </bottom>
      <diagonal/>
    </border>
    <border>
      <left/>
      <right/>
      <top style="thin">
        <color auto="1"/>
      </top>
      <bottom style="medium">
        <color rgb="FFFF0000"/>
      </bottom>
      <diagonal/>
    </border>
    <border>
      <left style="hair">
        <color auto="1"/>
      </left>
      <right style="medium">
        <color rgb="FFFF0000"/>
      </right>
      <top style="thin">
        <color auto="1"/>
      </top>
      <bottom style="medium">
        <color rgb="FFFF0000"/>
      </bottom>
      <diagonal/>
    </border>
    <border>
      <left style="medium">
        <color rgb="FFFF0000"/>
      </left>
      <right/>
      <top style="thin">
        <color rgb="FFFF0000"/>
      </top>
      <bottom/>
      <diagonal/>
    </border>
    <border>
      <left style="hair">
        <color auto="1"/>
      </left>
      <right style="hair">
        <color auto="1"/>
      </right>
      <top style="thin">
        <color rgb="FFFF0000"/>
      </top>
      <bottom/>
      <diagonal/>
    </border>
    <border>
      <left/>
      <right style="medium">
        <color rgb="FFFF0000"/>
      </right>
      <top style="thin">
        <color rgb="FFFF0000"/>
      </top>
      <bottom/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medium">
        <color rgb="FFFF0000"/>
      </right>
      <top style="thin">
        <color rgb="FFFF0000"/>
      </top>
      <bottom/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0000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4" fontId="19" fillId="0" borderId="0" applyBorder="0" applyProtection="0"/>
    <xf numFmtId="0" fontId="2" fillId="0" borderId="0"/>
    <xf numFmtId="0" fontId="25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44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64" fontId="0" fillId="0" borderId="0" xfId="1" applyFont="1" applyBorder="1" applyAlignment="1" applyProtection="1">
      <alignment horizontal="right" vertical="center"/>
    </xf>
    <xf numFmtId="164" fontId="3" fillId="0" borderId="0" xfId="1" applyFont="1" applyBorder="1" applyAlignment="1" applyProtection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0" fillId="2" borderId="3" xfId="0" applyFill="1" applyBorder="1" applyAlignment="1">
      <alignment vertical="center"/>
    </xf>
    <xf numFmtId="0" fontId="3" fillId="0" borderId="5" xfId="0" applyFont="1" applyBorder="1" applyAlignment="1">
      <alignment horizontal="right" vertical="center"/>
    </xf>
    <xf numFmtId="0" fontId="0" fillId="2" borderId="6" xfId="0" applyFill="1" applyBorder="1" applyAlignment="1">
      <alignment vertical="center" wrapText="1"/>
    </xf>
    <xf numFmtId="0" fontId="3" fillId="0" borderId="7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0" fillId="2" borderId="12" xfId="0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2" fontId="4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right" vertical="center"/>
    </xf>
    <xf numFmtId="0" fontId="10" fillId="7" borderId="13" xfId="0" applyFont="1" applyFill="1" applyBorder="1" applyAlignment="1">
      <alignment horizontal="right" vertical="center"/>
    </xf>
    <xf numFmtId="0" fontId="0" fillId="7" borderId="14" xfId="0" applyFill="1" applyBorder="1" applyAlignment="1">
      <alignment vertical="center"/>
    </xf>
    <xf numFmtId="164" fontId="10" fillId="7" borderId="16" xfId="0" applyNumberFormat="1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right" vertical="center"/>
    </xf>
    <xf numFmtId="0" fontId="0" fillId="7" borderId="0" xfId="0" applyFill="1" applyAlignment="1">
      <alignment vertical="center"/>
    </xf>
    <xf numFmtId="164" fontId="10" fillId="4" borderId="19" xfId="0" applyNumberFormat="1" applyFont="1" applyFill="1" applyBorder="1" applyAlignment="1">
      <alignment horizontal="center" vertical="center"/>
    </xf>
    <xf numFmtId="164" fontId="10" fillId="7" borderId="19" xfId="0" applyNumberFormat="1" applyFont="1" applyFill="1" applyBorder="1" applyAlignment="1">
      <alignment horizontal="center" vertical="center"/>
    </xf>
    <xf numFmtId="0" fontId="10" fillId="7" borderId="20" xfId="0" applyFont="1" applyFill="1" applyBorder="1" applyAlignment="1">
      <alignment horizontal="right" vertical="center"/>
    </xf>
    <xf numFmtId="0" fontId="0" fillId="7" borderId="21" xfId="0" applyFill="1" applyBorder="1" applyAlignment="1">
      <alignment vertical="center"/>
    </xf>
    <xf numFmtId="164" fontId="10" fillId="4" borderId="23" xfId="0" applyNumberFormat="1" applyFont="1" applyFill="1" applyBorder="1" applyAlignment="1">
      <alignment horizontal="center" vertical="center"/>
    </xf>
    <xf numFmtId="0" fontId="0" fillId="7" borderId="24" xfId="0" applyFill="1" applyBorder="1" applyAlignment="1">
      <alignment horizontal="center" vertical="center"/>
    </xf>
    <xf numFmtId="0" fontId="0" fillId="7" borderId="25" xfId="0" applyFill="1" applyBorder="1" applyAlignment="1">
      <alignment horizontal="center" vertical="center"/>
    </xf>
    <xf numFmtId="0" fontId="0" fillId="7" borderId="26" xfId="0" applyFill="1" applyBorder="1" applyAlignment="1">
      <alignment horizontal="center" vertical="center"/>
    </xf>
    <xf numFmtId="0" fontId="0" fillId="7" borderId="27" xfId="0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0" fillId="2" borderId="28" xfId="0" applyFill="1" applyBorder="1" applyAlignment="1">
      <alignment vertical="center"/>
    </xf>
    <xf numFmtId="0" fontId="0" fillId="2" borderId="29" xfId="0" applyFill="1" applyBorder="1" applyAlignment="1">
      <alignment vertical="center"/>
    </xf>
    <xf numFmtId="0" fontId="0" fillId="2" borderId="30" xfId="0" applyFill="1" applyBorder="1" applyAlignment="1">
      <alignment vertical="center"/>
    </xf>
    <xf numFmtId="0" fontId="13" fillId="2" borderId="28" xfId="0" applyFont="1" applyFill="1" applyBorder="1" applyAlignment="1">
      <alignment vertical="center"/>
    </xf>
    <xf numFmtId="0" fontId="13" fillId="2" borderId="29" xfId="0" applyFont="1" applyFill="1" applyBorder="1" applyAlignment="1">
      <alignment vertical="center"/>
    </xf>
    <xf numFmtId="0" fontId="13" fillId="2" borderId="30" xfId="0" applyFont="1" applyFill="1" applyBorder="1" applyAlignment="1">
      <alignment vertical="center"/>
    </xf>
    <xf numFmtId="0" fontId="4" fillId="2" borderId="28" xfId="0" applyFont="1" applyFill="1" applyBorder="1" applyAlignment="1">
      <alignment vertical="center"/>
    </xf>
    <xf numFmtId="0" fontId="4" fillId="2" borderId="29" xfId="0" applyFont="1" applyFill="1" applyBorder="1" applyAlignment="1">
      <alignment vertical="center"/>
    </xf>
    <xf numFmtId="0" fontId="4" fillId="2" borderId="30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14" fillId="2" borderId="29" xfId="0" applyFont="1" applyFill="1" applyBorder="1" applyAlignment="1">
      <alignment horizontal="center" vertical="center"/>
    </xf>
    <xf numFmtId="0" fontId="14" fillId="2" borderId="32" xfId="0" applyFont="1" applyFill="1" applyBorder="1" applyAlignment="1">
      <alignment horizontal="center" vertical="center"/>
    </xf>
    <xf numFmtId="164" fontId="13" fillId="2" borderId="32" xfId="1" applyFont="1" applyFill="1" applyBorder="1" applyAlignment="1" applyProtection="1">
      <alignment horizontal="center" vertical="center"/>
    </xf>
    <xf numFmtId="164" fontId="4" fillId="2" borderId="32" xfId="1" applyFont="1" applyFill="1" applyBorder="1" applyAlignment="1" applyProtection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15" fillId="4" borderId="34" xfId="0" applyFont="1" applyFill="1" applyBorder="1" applyAlignment="1">
      <alignment horizontal="center" vertical="center" wrapText="1"/>
    </xf>
    <xf numFmtId="0" fontId="15" fillId="4" borderId="35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4" fillId="2" borderId="20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16" fillId="0" borderId="36" xfId="0" applyFont="1" applyBorder="1" applyAlignment="1">
      <alignment vertical="center"/>
    </xf>
    <xf numFmtId="0" fontId="16" fillId="0" borderId="37" xfId="0" applyFont="1" applyBorder="1" applyAlignment="1">
      <alignment vertical="center"/>
    </xf>
    <xf numFmtId="0" fontId="16" fillId="0" borderId="38" xfId="0" applyFont="1" applyBorder="1" applyAlignment="1">
      <alignment vertical="center"/>
    </xf>
    <xf numFmtId="0" fontId="17" fillId="0" borderId="36" xfId="0" applyFont="1" applyBorder="1" applyAlignment="1">
      <alignment vertical="center"/>
    </xf>
    <xf numFmtId="0" fontId="17" fillId="0" borderId="37" xfId="0" applyFont="1" applyBorder="1" applyAlignment="1">
      <alignment vertical="center"/>
    </xf>
    <xf numFmtId="0" fontId="17" fillId="0" borderId="38" xfId="0" applyFont="1" applyBorder="1" applyAlignment="1">
      <alignment vertical="center"/>
    </xf>
    <xf numFmtId="0" fontId="18" fillId="0" borderId="36" xfId="0" applyFont="1" applyBorder="1"/>
    <xf numFmtId="0" fontId="18" fillId="0" borderId="37" xfId="0" applyFont="1" applyBorder="1"/>
    <xf numFmtId="0" fontId="18" fillId="0" borderId="38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/>
    </xf>
    <xf numFmtId="0" fontId="18" fillId="3" borderId="38" xfId="0" applyFont="1" applyFill="1" applyBorder="1" applyAlignment="1">
      <alignment horizontal="center" vertical="center"/>
    </xf>
    <xf numFmtId="49" fontId="14" fillId="0" borderId="41" xfId="1" applyNumberFormat="1" applyFont="1" applyBorder="1" applyAlignment="1" applyProtection="1">
      <alignment horizontal="center" vertical="center"/>
    </xf>
    <xf numFmtId="164" fontId="17" fillId="6" borderId="41" xfId="1" applyFont="1" applyFill="1" applyBorder="1" applyAlignment="1" applyProtection="1">
      <alignment horizontal="right" vertical="center"/>
    </xf>
    <xf numFmtId="164" fontId="18" fillId="3" borderId="40" xfId="1" applyFont="1" applyFill="1" applyBorder="1" applyAlignment="1" applyProtection="1">
      <alignment horizontal="right" vertical="center"/>
    </xf>
    <xf numFmtId="49" fontId="18" fillId="8" borderId="42" xfId="1" applyNumberFormat="1" applyFont="1" applyFill="1" applyBorder="1" applyAlignment="1" applyProtection="1">
      <alignment horizontal="center" vertical="center"/>
    </xf>
    <xf numFmtId="0" fontId="18" fillId="5" borderId="43" xfId="0" applyFont="1" applyFill="1" applyBorder="1" applyAlignment="1">
      <alignment horizontal="center" vertical="center"/>
    </xf>
    <xf numFmtId="164" fontId="17" fillId="6" borderId="40" xfId="0" applyNumberFormat="1" applyFont="1" applyFill="1" applyBorder="1" applyAlignment="1">
      <alignment horizontal="center" vertical="center"/>
    </xf>
    <xf numFmtId="164" fontId="18" fillId="3" borderId="44" xfId="0" applyNumberFormat="1" applyFont="1" applyFill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38" xfId="0" applyFont="1" applyBorder="1" applyAlignment="1">
      <alignment vertical="center"/>
    </xf>
    <xf numFmtId="0" fontId="3" fillId="4" borderId="81" xfId="0" applyFont="1" applyFill="1" applyBorder="1" applyAlignment="1">
      <alignment horizontal="center" vertical="center"/>
    </xf>
    <xf numFmtId="0" fontId="3" fillId="4" borderId="84" xfId="0" applyFont="1" applyFill="1" applyBorder="1" applyAlignment="1">
      <alignment horizontal="center" vertical="center"/>
    </xf>
    <xf numFmtId="0" fontId="3" fillId="0" borderId="85" xfId="0" applyFont="1" applyBorder="1" applyAlignment="1">
      <alignment vertical="center"/>
    </xf>
    <xf numFmtId="0" fontId="3" fillId="4" borderId="87" xfId="0" applyFont="1" applyFill="1" applyBorder="1" applyAlignment="1">
      <alignment horizontal="center" vertical="center"/>
    </xf>
    <xf numFmtId="0" fontId="3" fillId="0" borderId="88" xfId="0" applyFont="1" applyBorder="1" applyAlignment="1">
      <alignment vertical="center"/>
    </xf>
    <xf numFmtId="0" fontId="3" fillId="4" borderId="90" xfId="0" applyFont="1" applyFill="1" applyBorder="1" applyAlignment="1">
      <alignment horizontal="center" vertical="center"/>
    </xf>
    <xf numFmtId="0" fontId="3" fillId="0" borderId="91" xfId="0" applyFont="1" applyBorder="1" applyAlignment="1">
      <alignment vertical="center"/>
    </xf>
    <xf numFmtId="0" fontId="37" fillId="4" borderId="82" xfId="0" applyFont="1" applyFill="1" applyBorder="1" applyAlignment="1">
      <alignment horizontal="center" vertical="center" wrapText="1"/>
    </xf>
    <xf numFmtId="0" fontId="37" fillId="4" borderId="83" xfId="0" applyFont="1" applyFill="1" applyBorder="1" applyAlignment="1">
      <alignment horizontal="center" vertical="center" wrapText="1"/>
    </xf>
    <xf numFmtId="49" fontId="34" fillId="0" borderId="41" xfId="1" applyNumberFormat="1" applyFont="1" applyBorder="1" applyAlignment="1" applyProtection="1">
      <alignment horizontal="center" vertical="center"/>
    </xf>
    <xf numFmtId="0" fontId="3" fillId="5" borderId="85" xfId="0" applyFont="1" applyFill="1" applyBorder="1" applyAlignment="1">
      <alignment horizontal="center" vertical="center"/>
    </xf>
    <xf numFmtId="164" fontId="0" fillId="6" borderId="85" xfId="0" applyNumberFormat="1" applyFill="1" applyBorder="1" applyAlignment="1">
      <alignment horizontal="center" vertical="center"/>
    </xf>
    <xf numFmtId="164" fontId="3" fillId="3" borderId="86" xfId="0" applyNumberFormat="1" applyFont="1" applyFill="1" applyBorder="1" applyAlignment="1">
      <alignment horizontal="center" vertical="center"/>
    </xf>
    <xf numFmtId="0" fontId="3" fillId="5" borderId="88" xfId="0" applyFont="1" applyFill="1" applyBorder="1" applyAlignment="1">
      <alignment horizontal="center" vertical="center"/>
    </xf>
    <xf numFmtId="164" fontId="0" fillId="6" borderId="88" xfId="0" applyNumberFormat="1" applyFill="1" applyBorder="1" applyAlignment="1">
      <alignment horizontal="center" vertical="center"/>
    </xf>
    <xf numFmtId="164" fontId="3" fillId="3" borderId="89" xfId="0" applyNumberFormat="1" applyFont="1" applyFill="1" applyBorder="1" applyAlignment="1">
      <alignment horizontal="center" vertical="center"/>
    </xf>
    <xf numFmtId="0" fontId="3" fillId="5" borderId="91" xfId="0" applyFont="1" applyFill="1" applyBorder="1" applyAlignment="1">
      <alignment horizontal="center" vertical="center"/>
    </xf>
    <xf numFmtId="164" fontId="0" fillId="6" borderId="91" xfId="0" applyNumberFormat="1" applyFill="1" applyBorder="1" applyAlignment="1">
      <alignment horizontal="center" vertical="center"/>
    </xf>
    <xf numFmtId="164" fontId="3" fillId="3" borderId="92" xfId="0" applyNumberFormat="1" applyFont="1" applyFill="1" applyBorder="1" applyAlignment="1">
      <alignment horizontal="center" vertical="center"/>
    </xf>
    <xf numFmtId="0" fontId="14" fillId="2" borderId="28" xfId="0" applyFont="1" applyFill="1" applyBorder="1" applyAlignment="1">
      <alignment horizontal="center" vertical="center" wrapText="1"/>
    </xf>
    <xf numFmtId="0" fontId="14" fillId="2" borderId="29" xfId="0" applyFont="1" applyFill="1" applyBorder="1" applyAlignment="1">
      <alignment horizontal="center" vertical="center" wrapText="1"/>
    </xf>
    <xf numFmtId="0" fontId="14" fillId="2" borderId="30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2" borderId="59" xfId="0" applyFont="1" applyFill="1" applyBorder="1" applyAlignment="1">
      <alignment horizontal="center" vertical="center"/>
    </xf>
    <xf numFmtId="0" fontId="1" fillId="0" borderId="0" xfId="5"/>
    <xf numFmtId="0" fontId="1" fillId="0" borderId="0" xfId="5" applyAlignment="1">
      <alignment vertical="center"/>
    </xf>
    <xf numFmtId="0" fontId="20" fillId="0" borderId="2" xfId="5" applyFont="1" applyBorder="1" applyAlignment="1">
      <alignment horizontal="right" vertical="center"/>
    </xf>
    <xf numFmtId="0" fontId="22" fillId="0" borderId="0" xfId="5" applyFont="1" applyAlignment="1">
      <alignment horizontal="center" vertical="center"/>
    </xf>
    <xf numFmtId="0" fontId="20" fillId="0" borderId="5" xfId="5" applyFont="1" applyBorder="1" applyAlignment="1">
      <alignment horizontal="right" vertical="center"/>
    </xf>
    <xf numFmtId="0" fontId="20" fillId="10" borderId="8" xfId="5" applyFont="1" applyFill="1" applyBorder="1" applyAlignment="1">
      <alignment horizontal="center" vertical="center"/>
    </xf>
    <xf numFmtId="0" fontId="20" fillId="10" borderId="9" xfId="5" applyFont="1" applyFill="1" applyBorder="1" applyAlignment="1">
      <alignment horizontal="center" vertical="center"/>
    </xf>
    <xf numFmtId="0" fontId="20" fillId="10" borderId="55" xfId="5" applyFont="1" applyFill="1" applyBorder="1" applyAlignment="1">
      <alignment horizontal="center" vertical="center"/>
    </xf>
    <xf numFmtId="0" fontId="23" fillId="10" borderId="9" xfId="5" applyFont="1" applyFill="1" applyBorder="1" applyAlignment="1">
      <alignment horizontal="center" vertical="center" wrapText="1"/>
    </xf>
    <xf numFmtId="0" fontId="23" fillId="10" borderId="10" xfId="5" applyFont="1" applyFill="1" applyBorder="1" applyAlignment="1">
      <alignment horizontal="center" vertical="center" wrapText="1"/>
    </xf>
    <xf numFmtId="0" fontId="20" fillId="0" borderId="7" xfId="5" applyFont="1" applyBorder="1" applyAlignment="1">
      <alignment horizontal="right" vertical="center"/>
    </xf>
    <xf numFmtId="0" fontId="20" fillId="0" borderId="11" xfId="5" applyFont="1" applyBorder="1" applyAlignment="1">
      <alignment horizontal="right" vertical="center"/>
    </xf>
    <xf numFmtId="0" fontId="26" fillId="0" borderId="0" xfId="5" applyFont="1" applyAlignment="1">
      <alignment horizontal="left" vertical="center"/>
    </xf>
    <xf numFmtId="0" fontId="27" fillId="0" borderId="0" xfId="5" applyFont="1" applyAlignment="1">
      <alignment horizontal="right" vertical="center"/>
    </xf>
    <xf numFmtId="2" fontId="28" fillId="0" borderId="0" xfId="5" applyNumberFormat="1" applyFont="1" applyAlignment="1">
      <alignment horizontal="center" vertical="center"/>
    </xf>
    <xf numFmtId="0" fontId="1" fillId="0" borderId="0" xfId="5" applyAlignment="1">
      <alignment horizontal="center" vertical="center"/>
    </xf>
    <xf numFmtId="0" fontId="20" fillId="0" borderId="0" xfId="5" applyFont="1" applyAlignment="1">
      <alignment horizontal="center" vertical="center"/>
    </xf>
    <xf numFmtId="0" fontId="30" fillId="0" borderId="0" xfId="5" applyFont="1" applyAlignment="1">
      <alignment vertical="center"/>
    </xf>
    <xf numFmtId="0" fontId="1" fillId="13" borderId="20" xfId="5" applyFill="1" applyBorder="1" applyAlignment="1">
      <alignment vertical="center"/>
    </xf>
    <xf numFmtId="0" fontId="20" fillId="13" borderId="22" xfId="5" applyFont="1" applyFill="1" applyBorder="1" applyAlignment="1">
      <alignment vertical="center"/>
    </xf>
    <xf numFmtId="0" fontId="1" fillId="13" borderId="22" xfId="5" applyFill="1" applyBorder="1" applyAlignment="1">
      <alignment horizontal="center" vertical="center"/>
    </xf>
    <xf numFmtId="0" fontId="1" fillId="13" borderId="23" xfId="5" applyFill="1" applyBorder="1" applyAlignment="1">
      <alignment horizontal="center" vertical="center"/>
    </xf>
    <xf numFmtId="166" fontId="20" fillId="13" borderId="20" xfId="6" applyNumberFormat="1" applyFont="1" applyFill="1" applyBorder="1" applyAlignment="1">
      <alignment horizontal="center" vertical="center"/>
    </xf>
    <xf numFmtId="166" fontId="20" fillId="13" borderId="22" xfId="6" applyNumberFormat="1" applyFont="1" applyFill="1" applyBorder="1" applyAlignment="1">
      <alignment horizontal="center" vertical="center"/>
    </xf>
    <xf numFmtId="166" fontId="20" fillId="13" borderId="23" xfId="6" applyNumberFormat="1" applyFont="1" applyFill="1" applyBorder="1" applyAlignment="1">
      <alignment horizontal="center" vertical="center"/>
    </xf>
    <xf numFmtId="0" fontId="20" fillId="10" borderId="71" xfId="5" applyFont="1" applyFill="1" applyBorder="1" applyAlignment="1">
      <alignment horizontal="center" vertical="center"/>
    </xf>
    <xf numFmtId="0" fontId="20" fillId="10" borderId="22" xfId="5" applyFont="1" applyFill="1" applyBorder="1" applyAlignment="1">
      <alignment horizontal="center" vertical="center"/>
    </xf>
    <xf numFmtId="0" fontId="23" fillId="10" borderId="22" xfId="5" applyFont="1" applyFill="1" applyBorder="1" applyAlignment="1">
      <alignment horizontal="center" vertical="center" wrapText="1"/>
    </xf>
    <xf numFmtId="0" fontId="23" fillId="10" borderId="72" xfId="5" applyFont="1" applyFill="1" applyBorder="1" applyAlignment="1">
      <alignment horizontal="center" vertical="center" wrapText="1"/>
    </xf>
    <xf numFmtId="0" fontId="1" fillId="0" borderId="17" xfId="5" applyBorder="1" applyAlignment="1">
      <alignment vertical="center"/>
    </xf>
    <xf numFmtId="0" fontId="31" fillId="0" borderId="18" xfId="5" applyFont="1" applyBorder="1" applyAlignment="1">
      <alignment horizontal="left" vertical="center" wrapText="1"/>
    </xf>
    <xf numFmtId="0" fontId="1" fillId="0" borderId="18" xfId="5" applyBorder="1" applyAlignment="1">
      <alignment horizontal="center" vertical="center"/>
    </xf>
    <xf numFmtId="0" fontId="1" fillId="0" borderId="19" xfId="5" applyBorder="1" applyAlignment="1">
      <alignment horizontal="center" vertical="center"/>
    </xf>
    <xf numFmtId="0" fontId="20" fillId="0" borderId="7" xfId="5" applyFont="1" applyBorder="1" applyAlignment="1">
      <alignment vertical="center"/>
    </xf>
    <xf numFmtId="0" fontId="1" fillId="0" borderId="39" xfId="5" applyBorder="1" applyAlignment="1">
      <alignment horizontal="center" vertical="center" wrapText="1"/>
    </xf>
    <xf numFmtId="166" fontId="20" fillId="9" borderId="17" xfId="5" applyNumberFormat="1" applyFont="1" applyFill="1" applyBorder="1" applyAlignment="1">
      <alignment horizontal="center" vertical="center"/>
    </xf>
    <xf numFmtId="166" fontId="20" fillId="9" borderId="18" xfId="5" applyNumberFormat="1" applyFont="1" applyFill="1" applyBorder="1" applyAlignment="1">
      <alignment horizontal="center" vertical="center"/>
    </xf>
    <xf numFmtId="166" fontId="20" fillId="9" borderId="19" xfId="5" applyNumberFormat="1" applyFont="1" applyFill="1" applyBorder="1" applyAlignment="1">
      <alignment horizontal="center" vertical="center"/>
    </xf>
    <xf numFmtId="0" fontId="22" fillId="0" borderId="53" xfId="5" applyFont="1" applyBorder="1" applyAlignment="1">
      <alignment horizontal="center" vertical="center"/>
    </xf>
    <xf numFmtId="0" fontId="32" fillId="11" borderId="73" xfId="5" applyFont="1" applyFill="1" applyBorder="1" applyAlignment="1">
      <alignment horizontal="center" vertical="center"/>
    </xf>
    <xf numFmtId="0" fontId="32" fillId="11" borderId="18" xfId="5" applyFont="1" applyFill="1" applyBorder="1" applyAlignment="1">
      <alignment horizontal="center" vertical="center"/>
    </xf>
    <xf numFmtId="43" fontId="33" fillId="12" borderId="74" xfId="5" applyNumberFormat="1" applyFont="1" applyFill="1" applyBorder="1" applyAlignment="1">
      <alignment horizontal="center" vertical="center"/>
    </xf>
    <xf numFmtId="43" fontId="32" fillId="9" borderId="75" xfId="5" applyNumberFormat="1" applyFont="1" applyFill="1" applyBorder="1" applyAlignment="1">
      <alignment horizontal="center" vertical="center"/>
    </xf>
    <xf numFmtId="0" fontId="1" fillId="0" borderId="60" xfId="5" applyBorder="1" applyAlignment="1">
      <alignment horizontal="center" vertical="center" wrapText="1"/>
    </xf>
    <xf numFmtId="0" fontId="1" fillId="0" borderId="20" xfId="5" applyBorder="1" applyAlignment="1">
      <alignment vertical="center"/>
    </xf>
    <xf numFmtId="0" fontId="31" fillId="0" borderId="22" xfId="5" applyFont="1" applyBorder="1" applyAlignment="1">
      <alignment horizontal="left" vertical="center" wrapText="1"/>
    </xf>
    <xf numFmtId="0" fontId="1" fillId="0" borderId="22" xfId="5" applyBorder="1" applyAlignment="1">
      <alignment horizontal="center" vertical="center"/>
    </xf>
    <xf numFmtId="0" fontId="1" fillId="0" borderId="23" xfId="5" applyBorder="1" applyAlignment="1">
      <alignment horizontal="center" vertical="center"/>
    </xf>
    <xf numFmtId="0" fontId="20" fillId="0" borderId="76" xfId="5" applyFont="1" applyBorder="1" applyAlignment="1">
      <alignment vertical="center"/>
    </xf>
    <xf numFmtId="166" fontId="20" fillId="9" borderId="20" xfId="5" applyNumberFormat="1" applyFont="1" applyFill="1" applyBorder="1" applyAlignment="1">
      <alignment horizontal="center" vertical="center"/>
    </xf>
    <xf numFmtId="0" fontId="22" fillId="0" borderId="72" xfId="5" applyFont="1" applyBorder="1" applyAlignment="1">
      <alignment horizontal="center" vertical="center"/>
    </xf>
    <xf numFmtId="0" fontId="32" fillId="11" borderId="77" xfId="5" applyFont="1" applyFill="1" applyBorder="1" applyAlignment="1">
      <alignment horizontal="center" vertical="center"/>
    </xf>
    <xf numFmtId="0" fontId="32" fillId="11" borderId="78" xfId="5" applyFont="1" applyFill="1" applyBorder="1" applyAlignment="1">
      <alignment horizontal="center" vertical="center"/>
    </xf>
    <xf numFmtId="43" fontId="33" fillId="12" borderId="79" xfId="5" applyNumberFormat="1" applyFont="1" applyFill="1" applyBorder="1" applyAlignment="1">
      <alignment horizontal="center" vertical="center"/>
    </xf>
    <xf numFmtId="43" fontId="32" fillId="9" borderId="80" xfId="5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2" fontId="4" fillId="7" borderId="18" xfId="0" applyNumberFormat="1" applyFont="1" applyFill="1" applyBorder="1" applyAlignment="1">
      <alignment horizontal="center" vertical="center"/>
    </xf>
    <xf numFmtId="0" fontId="4" fillId="7" borderId="18" xfId="0" applyFont="1" applyFill="1" applyBorder="1" applyAlignment="1">
      <alignment horizontal="center" vertical="center"/>
    </xf>
    <xf numFmtId="0" fontId="5" fillId="7" borderId="19" xfId="0" applyFont="1" applyFill="1" applyBorder="1" applyAlignment="1">
      <alignment horizontal="center" vertical="center"/>
    </xf>
    <xf numFmtId="0" fontId="36" fillId="4" borderId="4" xfId="0" applyFont="1" applyFill="1" applyBorder="1" applyAlignment="1">
      <alignment horizontal="center" vertical="center"/>
    </xf>
    <xf numFmtId="0" fontId="35" fillId="4" borderId="4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2" fontId="4" fillId="7" borderId="15" xfId="0" applyNumberFormat="1" applyFont="1" applyFill="1" applyBorder="1" applyAlignment="1">
      <alignment horizontal="center" vertical="center"/>
    </xf>
    <xf numFmtId="165" fontId="4" fillId="7" borderId="15" xfId="0" applyNumberFormat="1" applyFont="1" applyFill="1" applyBorder="1" applyAlignment="1">
      <alignment horizontal="center" vertical="center"/>
    </xf>
    <xf numFmtId="0" fontId="5" fillId="7" borderId="16" xfId="0" applyFont="1" applyFill="1" applyBorder="1" applyAlignment="1">
      <alignment horizontal="center" vertical="center"/>
    </xf>
    <xf numFmtId="0" fontId="11" fillId="7" borderId="13" xfId="0" applyFont="1" applyFill="1" applyBorder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0" fontId="10" fillId="7" borderId="17" xfId="0" applyFont="1" applyFill="1" applyBorder="1" applyAlignment="1">
      <alignment horizontal="right" vertical="center"/>
    </xf>
    <xf numFmtId="2" fontId="4" fillId="7" borderId="22" xfId="0" applyNumberFormat="1" applyFont="1" applyFill="1" applyBorder="1" applyAlignment="1">
      <alignment horizontal="center" vertical="center"/>
    </xf>
    <xf numFmtId="0" fontId="4" fillId="7" borderId="22" xfId="0" applyFont="1" applyFill="1" applyBorder="1" applyAlignment="1">
      <alignment horizontal="center" vertical="center"/>
    </xf>
    <xf numFmtId="0" fontId="5" fillId="7" borderId="23" xfId="0" applyFont="1" applyFill="1" applyBorder="1" applyAlignment="1">
      <alignment horizontal="center" vertical="center"/>
    </xf>
    <xf numFmtId="0" fontId="10" fillId="7" borderId="20" xfId="0" applyFont="1" applyFill="1" applyBorder="1" applyAlignment="1">
      <alignment horizontal="right" vertical="center"/>
    </xf>
    <xf numFmtId="0" fontId="3" fillId="4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8" fillId="2" borderId="94" xfId="0" applyFont="1" applyFill="1" applyBorder="1" applyAlignment="1">
      <alignment horizontal="center" vertical="center"/>
    </xf>
    <xf numFmtId="0" fontId="38" fillId="2" borderId="93" xfId="0" applyFont="1" applyFill="1" applyBorder="1" applyAlignment="1">
      <alignment horizontal="center" vertical="center"/>
    </xf>
    <xf numFmtId="0" fontId="3" fillId="2" borderId="94" xfId="0" applyFont="1" applyFill="1" applyBorder="1" applyAlignment="1">
      <alignment horizontal="center" vertical="center"/>
    </xf>
    <xf numFmtId="0" fontId="3" fillId="2" borderId="93" xfId="0" applyFont="1" applyFill="1" applyBorder="1" applyAlignment="1">
      <alignment horizontal="center" vertical="center"/>
    </xf>
    <xf numFmtId="0" fontId="29" fillId="13" borderId="3" xfId="5" applyFont="1" applyFill="1" applyBorder="1" applyAlignment="1">
      <alignment horizontal="center" vertical="center"/>
    </xf>
    <xf numFmtId="0" fontId="29" fillId="13" borderId="14" xfId="5" applyFont="1" applyFill="1" applyBorder="1" applyAlignment="1">
      <alignment horizontal="center" vertical="center"/>
    </xf>
    <xf numFmtId="0" fontId="29" fillId="13" borderId="66" xfId="5" applyFont="1" applyFill="1" applyBorder="1" applyAlignment="1">
      <alignment horizontal="center" vertical="center"/>
    </xf>
    <xf numFmtId="0" fontId="20" fillId="13" borderId="67" xfId="5" applyFont="1" applyFill="1" applyBorder="1" applyAlignment="1">
      <alignment horizontal="center" vertical="center"/>
    </xf>
    <xf numFmtId="0" fontId="20" fillId="13" borderId="11" xfId="5" applyFont="1" applyFill="1" applyBorder="1" applyAlignment="1">
      <alignment horizontal="center" vertical="center"/>
    </xf>
    <xf numFmtId="0" fontId="20" fillId="13" borderId="3" xfId="5" applyFont="1" applyFill="1" applyBorder="1" applyAlignment="1">
      <alignment horizontal="center" vertical="center"/>
    </xf>
    <xf numFmtId="0" fontId="20" fillId="13" borderId="12" xfId="5" applyFont="1" applyFill="1" applyBorder="1" applyAlignment="1">
      <alignment horizontal="center" vertical="center"/>
    </xf>
    <xf numFmtId="0" fontId="20" fillId="13" borderId="14" xfId="5" applyFont="1" applyFill="1" applyBorder="1" applyAlignment="1">
      <alignment horizontal="center" vertical="center"/>
    </xf>
    <xf numFmtId="0" fontId="20" fillId="13" borderId="66" xfId="5" applyFont="1" applyFill="1" applyBorder="1" applyAlignment="1">
      <alignment horizontal="center" vertical="center"/>
    </xf>
    <xf numFmtId="0" fontId="23" fillId="13" borderId="14" xfId="5" applyFont="1" applyFill="1" applyBorder="1" applyAlignment="1">
      <alignment horizontal="center" vertical="center" wrapText="1"/>
    </xf>
    <xf numFmtId="0" fontId="23" fillId="13" borderId="21" xfId="5" applyFont="1" applyFill="1" applyBorder="1" applyAlignment="1">
      <alignment horizontal="center" vertical="center" wrapText="1"/>
    </xf>
    <xf numFmtId="0" fontId="20" fillId="10" borderId="68" xfId="5" applyFont="1" applyFill="1" applyBorder="1" applyAlignment="1">
      <alignment horizontal="center" vertical="center"/>
    </xf>
    <xf numFmtId="0" fontId="20" fillId="10" borderId="69" xfId="5" applyFont="1" applyFill="1" applyBorder="1" applyAlignment="1">
      <alignment horizontal="center" vertical="center"/>
    </xf>
    <xf numFmtId="0" fontId="20" fillId="10" borderId="70" xfId="5" applyFont="1" applyFill="1" applyBorder="1" applyAlignment="1">
      <alignment horizontal="center" vertical="center"/>
    </xf>
    <xf numFmtId="0" fontId="20" fillId="11" borderId="58" xfId="5" applyFont="1" applyFill="1" applyBorder="1" applyAlignment="1">
      <alignment horizontal="center" vertical="center"/>
    </xf>
    <xf numFmtId="0" fontId="20" fillId="11" borderId="64" xfId="5" applyFont="1" applyFill="1" applyBorder="1" applyAlignment="1">
      <alignment horizontal="center" vertical="center"/>
    </xf>
    <xf numFmtId="43" fontId="1" fillId="12" borderId="57" xfId="5" applyNumberFormat="1" applyFill="1" applyBorder="1" applyAlignment="1">
      <alignment horizontal="center" vertical="center"/>
    </xf>
    <xf numFmtId="43" fontId="1" fillId="12" borderId="63" xfId="5" applyNumberFormat="1" applyFill="1" applyBorder="1" applyAlignment="1">
      <alignment horizontal="center" vertical="center"/>
    </xf>
    <xf numFmtId="43" fontId="20" fillId="9" borderId="59" xfId="5" applyNumberFormat="1" applyFont="1" applyFill="1" applyBorder="1" applyAlignment="1">
      <alignment horizontal="center" vertical="center"/>
    </xf>
    <xf numFmtId="43" fontId="20" fillId="9" borderId="65" xfId="5" applyNumberFormat="1" applyFont="1" applyFill="1" applyBorder="1" applyAlignment="1">
      <alignment horizontal="center" vertical="center"/>
    </xf>
    <xf numFmtId="0" fontId="1" fillId="0" borderId="0" xfId="5" applyAlignment="1">
      <alignment horizontal="right" vertical="center"/>
    </xf>
    <xf numFmtId="0" fontId="1" fillId="0" borderId="0" xfId="5" applyAlignment="1">
      <alignment horizontal="center" vertical="center" wrapText="1"/>
    </xf>
    <xf numFmtId="0" fontId="1" fillId="0" borderId="1" xfId="5" applyBorder="1" applyAlignment="1">
      <alignment horizontal="center" vertical="center" wrapText="1"/>
    </xf>
    <xf numFmtId="0" fontId="21" fillId="9" borderId="60" xfId="5" applyFont="1" applyFill="1" applyBorder="1" applyAlignment="1">
      <alignment horizontal="center" vertical="center"/>
    </xf>
    <xf numFmtId="0" fontId="21" fillId="9" borderId="61" xfId="5" applyFont="1" applyFill="1" applyBorder="1" applyAlignment="1">
      <alignment horizontal="center" vertical="center"/>
    </xf>
    <xf numFmtId="0" fontId="21" fillId="9" borderId="62" xfId="5" applyFont="1" applyFill="1" applyBorder="1" applyAlignment="1">
      <alignment horizontal="center" vertical="center"/>
    </xf>
    <xf numFmtId="0" fontId="20" fillId="0" borderId="0" xfId="5" applyFont="1" applyAlignment="1">
      <alignment horizontal="center" vertical="center" wrapText="1"/>
    </xf>
    <xf numFmtId="0" fontId="20" fillId="0" borderId="1" xfId="5" applyFont="1" applyBorder="1" applyAlignment="1">
      <alignment horizontal="center" vertical="center" wrapText="1"/>
    </xf>
    <xf numFmtId="0" fontId="21" fillId="9" borderId="47" xfId="5" applyFont="1" applyFill="1" applyBorder="1" applyAlignment="1">
      <alignment horizontal="center" vertical="center"/>
    </xf>
    <xf numFmtId="0" fontId="21" fillId="9" borderId="48" xfId="5" applyFont="1" applyFill="1" applyBorder="1" applyAlignment="1">
      <alignment horizontal="center" vertical="center"/>
    </xf>
    <xf numFmtId="0" fontId="21" fillId="9" borderId="49" xfId="5" applyFont="1" applyFill="1" applyBorder="1" applyAlignment="1">
      <alignment horizontal="center" vertical="center"/>
    </xf>
    <xf numFmtId="0" fontId="20" fillId="10" borderId="50" xfId="5" applyFont="1" applyFill="1" applyBorder="1" applyAlignment="1">
      <alignment horizontal="center" vertical="center"/>
    </xf>
    <xf numFmtId="0" fontId="20" fillId="10" borderId="51" xfId="5" applyFont="1" applyFill="1" applyBorder="1" applyAlignment="1">
      <alignment horizontal="center" vertical="center"/>
    </xf>
    <xf numFmtId="0" fontId="20" fillId="10" borderId="52" xfId="5" applyFont="1" applyFill="1" applyBorder="1" applyAlignment="1">
      <alignment horizontal="center" vertical="center"/>
    </xf>
    <xf numFmtId="0" fontId="21" fillId="9" borderId="39" xfId="5" applyFont="1" applyFill="1" applyBorder="1" applyAlignment="1">
      <alignment horizontal="center" vertical="center"/>
    </xf>
    <xf numFmtId="0" fontId="21" fillId="9" borderId="53" xfId="5" applyFont="1" applyFill="1" applyBorder="1" applyAlignment="1">
      <alignment horizontal="center" vertical="center"/>
    </xf>
    <xf numFmtId="0" fontId="21" fillId="9" borderId="54" xfId="5" applyFont="1" applyFill="1" applyBorder="1" applyAlignment="1">
      <alignment horizontal="center" vertical="center"/>
    </xf>
    <xf numFmtId="0" fontId="24" fillId="0" borderId="0" xfId="5" applyFont="1" applyAlignment="1">
      <alignment horizontal="center" vertical="center"/>
    </xf>
    <xf numFmtId="0" fontId="25" fillId="0" borderId="0" xfId="3" applyBorder="1" applyAlignment="1">
      <alignment horizontal="center" vertical="center" wrapText="1"/>
    </xf>
    <xf numFmtId="0" fontId="20" fillId="11" borderId="56" xfId="5" applyFont="1" applyFill="1" applyBorder="1" applyAlignment="1">
      <alignment horizontal="center" vertical="center"/>
    </xf>
    <xf numFmtId="0" fontId="20" fillId="11" borderId="46" xfId="5" applyFont="1" applyFill="1" applyBorder="1" applyAlignment="1">
      <alignment horizontal="center" vertical="center"/>
    </xf>
    <xf numFmtId="0" fontId="20" fillId="11" borderId="57" xfId="5" applyFont="1" applyFill="1" applyBorder="1" applyAlignment="1">
      <alignment horizontal="center" vertical="center"/>
    </xf>
    <xf numFmtId="0" fontId="20" fillId="11" borderId="63" xfId="5" applyFont="1" applyFill="1" applyBorder="1" applyAlignment="1">
      <alignment horizontal="center" vertical="center"/>
    </xf>
    <xf numFmtId="0" fontId="33" fillId="0" borderId="36" xfId="0" applyFont="1" applyBorder="1" applyAlignment="1">
      <alignment horizontal="center" vertical="center"/>
    </xf>
    <xf numFmtId="0" fontId="33" fillId="0" borderId="37" xfId="0" applyFont="1" applyBorder="1" applyAlignment="1">
      <alignment horizontal="center" vertical="center"/>
    </xf>
    <xf numFmtId="0" fontId="33" fillId="0" borderId="38" xfId="0" quotePrefix="1" applyFont="1" applyBorder="1" applyAlignment="1">
      <alignment horizontal="center" vertical="center"/>
    </xf>
    <xf numFmtId="0" fontId="33" fillId="0" borderId="40" xfId="0" applyFont="1" applyBorder="1" applyAlignment="1">
      <alignment horizontal="center" vertical="center"/>
    </xf>
    <xf numFmtId="49" fontId="33" fillId="0" borderId="37" xfId="1" applyNumberFormat="1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9" fillId="0" borderId="1" xfId="0" applyFont="1" applyBorder="1" applyAlignment="1">
      <alignment horizontal="center" vertical="center"/>
    </xf>
  </cellXfs>
  <cellStyles count="7">
    <cellStyle name="Komma" xfId="1" builtinId="3"/>
    <cellStyle name="Komma 2" xfId="4" xr:uid="{7DE93B80-0975-9844-A7D0-7F965CFF4371}"/>
    <cellStyle name="Komma 3" xfId="6" xr:uid="{DD62223C-73F5-B04B-BEE0-A7DC7581F8EB}"/>
    <cellStyle name="Link 2" xfId="3" xr:uid="{85C30055-323A-8F43-A3F3-71BD555D54A4}"/>
    <cellStyle name="Standard" xfId="0" builtinId="0"/>
    <cellStyle name="Standard 2" xfId="2" xr:uid="{A5D32787-5335-9C4D-9DED-7F716C088E36}"/>
    <cellStyle name="Standard 3" xfId="5" xr:uid="{4BE04163-C2B4-C44B-BC20-4480978905B9}"/>
  </cellStyles>
  <dxfs count="3">
    <dxf>
      <font>
        <color rgb="FF9C0006"/>
      </font>
      <fill>
        <patternFill>
          <bgColor rgb="FFFFC7CE"/>
        </patternFill>
      </fill>
    </dxf>
    <dxf>
      <font>
        <b/>
        <i/>
      </font>
    </dxf>
    <dxf>
      <font>
        <b val="0"/>
        <i val="0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ECF"/>
      <rgbColor rgb="FFDCE6F2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2F2F2"/>
      <rgbColor rgb="FFF2DCDB"/>
      <rgbColor rgb="FFC4F058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jpg"/><Relationship Id="rId3" Type="http://schemas.openxmlformats.org/officeDocument/2006/relationships/image" Target="../media/image5.jpeg"/><Relationship Id="rId7" Type="http://schemas.openxmlformats.org/officeDocument/2006/relationships/image" Target="../media/image9.jpg"/><Relationship Id="rId12" Type="http://schemas.openxmlformats.org/officeDocument/2006/relationships/image" Target="../media/image14.jpeg"/><Relationship Id="rId2" Type="http://schemas.openxmlformats.org/officeDocument/2006/relationships/image" Target="../media/image4.jpeg"/><Relationship Id="rId1" Type="http://schemas.openxmlformats.org/officeDocument/2006/relationships/image" Target="../media/image1.wmf"/><Relationship Id="rId6" Type="http://schemas.openxmlformats.org/officeDocument/2006/relationships/image" Target="../media/image8.jpg"/><Relationship Id="rId11" Type="http://schemas.openxmlformats.org/officeDocument/2006/relationships/image" Target="../media/image13.jpeg"/><Relationship Id="rId5" Type="http://schemas.openxmlformats.org/officeDocument/2006/relationships/image" Target="../media/image7.jpeg"/><Relationship Id="rId10" Type="http://schemas.openxmlformats.org/officeDocument/2006/relationships/image" Target="../media/image12.jpeg"/><Relationship Id="rId4" Type="http://schemas.openxmlformats.org/officeDocument/2006/relationships/image" Target="../media/image6.jpeg"/><Relationship Id="rId9" Type="http://schemas.openxmlformats.org/officeDocument/2006/relationships/image" Target="../media/image1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1002798</xdr:colOff>
      <xdr:row>1</xdr:row>
      <xdr:rowOff>128047</xdr:rowOff>
    </xdr:from>
    <xdr:to>
      <xdr:col>6</xdr:col>
      <xdr:colOff>1574383</xdr:colOff>
      <xdr:row>2</xdr:row>
      <xdr:rowOff>277808</xdr:rowOff>
    </xdr:to>
    <xdr:pic>
      <xdr:nvPicPr>
        <xdr:cNvPr id="2" name="Picture 1" descr="trinkreif_logo.ep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02798" y="343301"/>
          <a:ext cx="2982432" cy="515693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91</xdr:row>
      <xdr:rowOff>43052</xdr:rowOff>
    </xdr:from>
    <xdr:to>
      <xdr:col>24</xdr:col>
      <xdr:colOff>47714</xdr:colOff>
      <xdr:row>116</xdr:row>
      <xdr:rowOff>80261</xdr:rowOff>
    </xdr:to>
    <xdr:grpSp>
      <xdr:nvGrpSpPr>
        <xdr:cNvPr id="6" name="Gruppieren 5">
          <a:extLst>
            <a:ext uri="{FF2B5EF4-FFF2-40B4-BE49-F238E27FC236}">
              <a16:creationId xmlns:a16="http://schemas.microsoft.com/office/drawing/2014/main" id="{199F382F-7EBA-3C4D-B0A1-59F6ABF9F532}"/>
            </a:ext>
          </a:extLst>
        </xdr:cNvPr>
        <xdr:cNvGrpSpPr/>
      </xdr:nvGrpSpPr>
      <xdr:grpSpPr>
        <a:xfrm>
          <a:off x="0" y="17731245"/>
          <a:ext cx="17751208" cy="5010100"/>
          <a:chOff x="1" y="673100"/>
          <a:chExt cx="18893281" cy="4443984"/>
        </a:xfrm>
      </xdr:grpSpPr>
      <xdr:pic>
        <xdr:nvPicPr>
          <xdr:cNvPr id="7" name="Grafik 6">
            <a:extLst>
              <a:ext uri="{FF2B5EF4-FFF2-40B4-BE49-F238E27FC236}">
                <a16:creationId xmlns:a16="http://schemas.microsoft.com/office/drawing/2014/main" id="{0ABA3383-2BB3-1F41-EE10-1C7FBB99B95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" y="673100"/>
            <a:ext cx="18893281" cy="4443984"/>
          </a:xfrm>
          <a:prstGeom prst="rect">
            <a:avLst/>
          </a:prstGeom>
        </xdr:spPr>
      </xdr:pic>
      <xdr:pic>
        <xdr:nvPicPr>
          <xdr:cNvPr id="8" name="Grafik 7">
            <a:extLst>
              <a:ext uri="{FF2B5EF4-FFF2-40B4-BE49-F238E27FC236}">
                <a16:creationId xmlns:a16="http://schemas.microsoft.com/office/drawing/2014/main" id="{6AB3D8BB-63EB-B20A-1E1F-90178F359D1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70200" y="1397000"/>
            <a:ext cx="3119237" cy="361009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338746</xdr:colOff>
      <xdr:row>1</xdr:row>
      <xdr:rowOff>48926</xdr:rowOff>
    </xdr:from>
    <xdr:to>
      <xdr:col>2</xdr:col>
      <xdr:colOff>811395</xdr:colOff>
      <xdr:row>2</xdr:row>
      <xdr:rowOff>199779</xdr:rowOff>
    </xdr:to>
    <xdr:pic>
      <xdr:nvPicPr>
        <xdr:cNvPr id="2" name="Picture 1" descr="trinkreif_logo.eps">
          <a:extLst>
            <a:ext uri="{FF2B5EF4-FFF2-40B4-BE49-F238E27FC236}">
              <a16:creationId xmlns:a16="http://schemas.microsoft.com/office/drawing/2014/main" id="{6B37FCE4-92A4-A746-B61F-BA14762700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746" y="264826"/>
          <a:ext cx="2999949" cy="519153"/>
        </a:xfrm>
        <a:prstGeom prst="rect">
          <a:avLst/>
        </a:prstGeom>
      </xdr:spPr>
    </xdr:pic>
    <xdr:clientData/>
  </xdr:twoCellAnchor>
  <xdr:twoCellAnchor editAs="oneCell">
    <xdr:from>
      <xdr:col>4</xdr:col>
      <xdr:colOff>263896</xdr:colOff>
      <xdr:row>8</xdr:row>
      <xdr:rowOff>115455</xdr:rowOff>
    </xdr:from>
    <xdr:to>
      <xdr:col>4</xdr:col>
      <xdr:colOff>1583376</xdr:colOff>
      <xdr:row>8</xdr:row>
      <xdr:rowOff>2094675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FE0761F2-572E-544F-9C2D-6E6282E2A6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5396" y="2884055"/>
          <a:ext cx="1319480" cy="1979220"/>
        </a:xfrm>
        <a:prstGeom prst="rect">
          <a:avLst/>
        </a:prstGeom>
      </xdr:spPr>
    </xdr:pic>
    <xdr:clientData/>
  </xdr:twoCellAnchor>
  <xdr:twoCellAnchor editAs="oneCell">
    <xdr:from>
      <xdr:col>4</xdr:col>
      <xdr:colOff>230906</xdr:colOff>
      <xdr:row>9</xdr:row>
      <xdr:rowOff>65973</xdr:rowOff>
    </xdr:from>
    <xdr:to>
      <xdr:col>4</xdr:col>
      <xdr:colOff>1599867</xdr:colOff>
      <xdr:row>9</xdr:row>
      <xdr:rowOff>2119415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F2BC6348-7B8A-DE41-AC9F-65C0F6E27F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2406" y="5006273"/>
          <a:ext cx="1368961" cy="2053442"/>
        </a:xfrm>
        <a:prstGeom prst="rect">
          <a:avLst/>
        </a:prstGeom>
      </xdr:spPr>
    </xdr:pic>
    <xdr:clientData/>
  </xdr:twoCellAnchor>
  <xdr:twoCellAnchor editAs="oneCell">
    <xdr:from>
      <xdr:col>4</xdr:col>
      <xdr:colOff>230910</xdr:colOff>
      <xdr:row>10</xdr:row>
      <xdr:rowOff>56951</xdr:rowOff>
    </xdr:from>
    <xdr:to>
      <xdr:col>4</xdr:col>
      <xdr:colOff>1610664</xdr:colOff>
      <xdr:row>10</xdr:row>
      <xdr:rowOff>2126582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D4741BFC-F606-C64D-9835-879FCBF6CC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2410" y="7168951"/>
          <a:ext cx="1379754" cy="2069631"/>
        </a:xfrm>
        <a:prstGeom prst="rect">
          <a:avLst/>
        </a:prstGeom>
      </xdr:spPr>
    </xdr:pic>
    <xdr:clientData/>
  </xdr:twoCellAnchor>
  <xdr:twoCellAnchor editAs="oneCell">
    <xdr:from>
      <xdr:col>4</xdr:col>
      <xdr:colOff>193462</xdr:colOff>
      <xdr:row>11</xdr:row>
      <xdr:rowOff>131947</xdr:rowOff>
    </xdr:from>
    <xdr:to>
      <xdr:col>4</xdr:col>
      <xdr:colOff>1645209</xdr:colOff>
      <xdr:row>11</xdr:row>
      <xdr:rowOff>2309568</xdr:rowOff>
    </xdr:to>
    <xdr:pic>
      <xdr:nvPicPr>
        <xdr:cNvPr id="6" name="Picture 6">
          <a:extLst>
            <a:ext uri="{FF2B5EF4-FFF2-40B4-BE49-F238E27FC236}">
              <a16:creationId xmlns:a16="http://schemas.microsoft.com/office/drawing/2014/main" id="{9DE01741-9F55-5E4D-9A9F-A6EE4CBE60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4962" y="9568047"/>
          <a:ext cx="1451747" cy="2177621"/>
        </a:xfrm>
        <a:prstGeom prst="rect">
          <a:avLst/>
        </a:prstGeom>
      </xdr:spPr>
    </xdr:pic>
    <xdr:clientData/>
  </xdr:twoCellAnchor>
  <xdr:twoCellAnchor editAs="oneCell">
    <xdr:from>
      <xdr:col>4</xdr:col>
      <xdr:colOff>131946</xdr:colOff>
      <xdr:row>12</xdr:row>
      <xdr:rowOff>32617</xdr:rowOff>
    </xdr:from>
    <xdr:to>
      <xdr:col>4</xdr:col>
      <xdr:colOff>1682181</xdr:colOff>
      <xdr:row>12</xdr:row>
      <xdr:rowOff>2127663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CA5D6A2E-E9F1-9C41-8C95-330F3C9199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3446" y="11843617"/>
          <a:ext cx="1550235" cy="2095046"/>
        </a:xfrm>
        <a:prstGeom prst="rect">
          <a:avLst/>
        </a:prstGeom>
      </xdr:spPr>
    </xdr:pic>
    <xdr:clientData/>
  </xdr:twoCellAnchor>
  <xdr:twoCellAnchor editAs="oneCell">
    <xdr:from>
      <xdr:col>4</xdr:col>
      <xdr:colOff>157659</xdr:colOff>
      <xdr:row>13</xdr:row>
      <xdr:rowOff>82468</xdr:rowOff>
    </xdr:from>
    <xdr:to>
      <xdr:col>4</xdr:col>
      <xdr:colOff>1658801</xdr:colOff>
      <xdr:row>13</xdr:row>
      <xdr:rowOff>2111168</xdr:rowOff>
    </xdr:to>
    <xdr:pic>
      <xdr:nvPicPr>
        <xdr:cNvPr id="8" name="Picture 8">
          <a:extLst>
            <a:ext uri="{FF2B5EF4-FFF2-40B4-BE49-F238E27FC236}">
              <a16:creationId xmlns:a16="http://schemas.microsoft.com/office/drawing/2014/main" id="{C8B2439F-E199-C24F-968B-9379B859EB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9159" y="14065168"/>
          <a:ext cx="1501142" cy="2028700"/>
        </a:xfrm>
        <a:prstGeom prst="rect">
          <a:avLst/>
        </a:prstGeom>
      </xdr:spPr>
    </xdr:pic>
    <xdr:clientData/>
  </xdr:twoCellAnchor>
  <xdr:twoCellAnchor editAs="oneCell">
    <xdr:from>
      <xdr:col>4</xdr:col>
      <xdr:colOff>125945</xdr:colOff>
      <xdr:row>14</xdr:row>
      <xdr:rowOff>49482</xdr:rowOff>
    </xdr:from>
    <xdr:to>
      <xdr:col>4</xdr:col>
      <xdr:colOff>1660161</xdr:colOff>
      <xdr:row>14</xdr:row>
      <xdr:rowOff>2122879</xdr:rowOff>
    </xdr:to>
    <xdr:pic>
      <xdr:nvPicPr>
        <xdr:cNvPr id="9" name="Picture 10">
          <a:extLst>
            <a:ext uri="{FF2B5EF4-FFF2-40B4-BE49-F238E27FC236}">
              <a16:creationId xmlns:a16="http://schemas.microsoft.com/office/drawing/2014/main" id="{E2A74ED8-3021-494B-8612-1FFD10EAB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7445" y="16203882"/>
          <a:ext cx="1534216" cy="2073397"/>
        </a:xfrm>
        <a:prstGeom prst="rect">
          <a:avLst/>
        </a:prstGeom>
      </xdr:spPr>
    </xdr:pic>
    <xdr:clientData/>
  </xdr:twoCellAnchor>
  <xdr:twoCellAnchor editAs="oneCell">
    <xdr:from>
      <xdr:col>4</xdr:col>
      <xdr:colOff>164932</xdr:colOff>
      <xdr:row>15</xdr:row>
      <xdr:rowOff>85131</xdr:rowOff>
    </xdr:from>
    <xdr:to>
      <xdr:col>4</xdr:col>
      <xdr:colOff>1661716</xdr:colOff>
      <xdr:row>15</xdr:row>
      <xdr:rowOff>2107941</xdr:rowOff>
    </xdr:to>
    <xdr:pic>
      <xdr:nvPicPr>
        <xdr:cNvPr id="10" name="Picture 11">
          <a:extLst>
            <a:ext uri="{FF2B5EF4-FFF2-40B4-BE49-F238E27FC236}">
              <a16:creationId xmlns:a16="http://schemas.microsoft.com/office/drawing/2014/main" id="{848B75F9-8CDE-DB4D-9C9B-91E0C15B22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46432" y="18411231"/>
          <a:ext cx="1496784" cy="2022810"/>
        </a:xfrm>
        <a:prstGeom prst="rect">
          <a:avLst/>
        </a:prstGeom>
      </xdr:spPr>
    </xdr:pic>
    <xdr:clientData/>
  </xdr:twoCellAnchor>
  <xdr:twoCellAnchor editAs="oneCell">
    <xdr:from>
      <xdr:col>4</xdr:col>
      <xdr:colOff>181428</xdr:colOff>
      <xdr:row>16</xdr:row>
      <xdr:rowOff>152011</xdr:rowOff>
    </xdr:from>
    <xdr:to>
      <xdr:col>4</xdr:col>
      <xdr:colOff>1630477</xdr:colOff>
      <xdr:row>16</xdr:row>
      <xdr:rowOff>2325584</xdr:rowOff>
    </xdr:to>
    <xdr:pic>
      <xdr:nvPicPr>
        <xdr:cNvPr id="11" name="Picture 12">
          <a:extLst>
            <a:ext uri="{FF2B5EF4-FFF2-40B4-BE49-F238E27FC236}">
              <a16:creationId xmlns:a16="http://schemas.microsoft.com/office/drawing/2014/main" id="{A12EDFEE-76C0-6347-9B28-8FFF504C73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62928" y="20649811"/>
          <a:ext cx="1449049" cy="2173573"/>
        </a:xfrm>
        <a:prstGeom prst="rect">
          <a:avLst/>
        </a:prstGeom>
      </xdr:spPr>
    </xdr:pic>
    <xdr:clientData/>
  </xdr:twoCellAnchor>
  <xdr:twoCellAnchor editAs="oneCell">
    <xdr:from>
      <xdr:col>4</xdr:col>
      <xdr:colOff>75717</xdr:colOff>
      <xdr:row>18</xdr:row>
      <xdr:rowOff>82467</xdr:rowOff>
    </xdr:from>
    <xdr:to>
      <xdr:col>4</xdr:col>
      <xdr:colOff>1623717</xdr:colOff>
      <xdr:row>18</xdr:row>
      <xdr:rowOff>2134467</xdr:rowOff>
    </xdr:to>
    <xdr:pic>
      <xdr:nvPicPr>
        <xdr:cNvPr id="12" name="Picture 13">
          <a:extLst>
            <a:ext uri="{FF2B5EF4-FFF2-40B4-BE49-F238E27FC236}">
              <a16:creationId xmlns:a16="http://schemas.microsoft.com/office/drawing/2014/main" id="{83601A95-C3DC-D64E-B713-2150BE52422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6004" t="14340" r="1126" b="-833"/>
        <a:stretch/>
      </xdr:blipFill>
      <xdr:spPr>
        <a:xfrm>
          <a:off x="4457217" y="25152267"/>
          <a:ext cx="1548000" cy="2052000"/>
        </a:xfrm>
        <a:prstGeom prst="rect">
          <a:avLst/>
        </a:prstGeom>
      </xdr:spPr>
    </xdr:pic>
    <xdr:clientData/>
  </xdr:twoCellAnchor>
  <xdr:twoCellAnchor editAs="oneCell">
    <xdr:from>
      <xdr:col>4</xdr:col>
      <xdr:colOff>148441</xdr:colOff>
      <xdr:row>17</xdr:row>
      <xdr:rowOff>182559</xdr:rowOff>
    </xdr:from>
    <xdr:to>
      <xdr:col>4</xdr:col>
      <xdr:colOff>1642013</xdr:colOff>
      <xdr:row>17</xdr:row>
      <xdr:rowOff>2090559</xdr:rowOff>
    </xdr:to>
    <xdr:pic>
      <xdr:nvPicPr>
        <xdr:cNvPr id="13" name="Picture 14">
          <a:extLst>
            <a:ext uri="{FF2B5EF4-FFF2-40B4-BE49-F238E27FC236}">
              <a16:creationId xmlns:a16="http://schemas.microsoft.com/office/drawing/2014/main" id="{7B83D2D6-2B36-E94A-8663-F26F18C6DBD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854" b="1003"/>
        <a:stretch/>
      </xdr:blipFill>
      <xdr:spPr>
        <a:xfrm>
          <a:off x="4529941" y="23080659"/>
          <a:ext cx="1493572" cy="190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info@trinkreif.a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90"/>
  <sheetViews>
    <sheetView showGridLines="0" tabSelected="1" topLeftCell="D1" zoomScale="83" zoomScaleNormal="80" workbookViewId="0">
      <selection activeCell="J2" sqref="J2:O2"/>
    </sheetView>
  </sheetViews>
  <sheetFormatPr baseColWidth="10" defaultColWidth="10.83203125" defaultRowHeight="16" outlineLevelRow="1" outlineLevelCol="1" x14ac:dyDescent="0.2"/>
  <cols>
    <col min="1" max="1" width="12.83203125" style="1" hidden="1" customWidth="1" outlineLevel="1"/>
    <col min="2" max="2" width="9.5" style="1" hidden="1" customWidth="1" outlineLevel="1"/>
    <col min="3" max="3" width="11.5" style="1" hidden="1" customWidth="1" outlineLevel="1"/>
    <col min="4" max="4" width="13.83203125" style="1" customWidth="1" collapsed="1"/>
    <col min="5" max="5" width="17.83203125" style="1" customWidth="1"/>
    <col min="6" max="6" width="18.5" style="1" hidden="1" customWidth="1" outlineLevel="1"/>
    <col min="7" max="7" width="31.6640625" style="2" customWidth="1" collapsed="1"/>
    <col min="8" max="8" width="55.5" style="2" customWidth="1"/>
    <col min="9" max="9" width="18.5" style="1" hidden="1" customWidth="1" outlineLevel="1"/>
    <col min="10" max="10" width="8.6640625" style="3" customWidth="1" collapsed="1"/>
    <col min="11" max="11" width="9.6640625" style="4" customWidth="1"/>
    <col min="12" max="12" width="9.6640625" style="3" customWidth="1"/>
    <col min="13" max="13" width="10.83203125" style="5" customWidth="1"/>
    <col min="14" max="14" width="8" style="5" hidden="1" customWidth="1" outlineLevel="1"/>
    <col min="15" max="15" width="9.1640625" style="5" customWidth="1" collapsed="1"/>
    <col min="16" max="16" width="18.6640625" style="5" hidden="1" customWidth="1" outlineLevel="1"/>
    <col min="17" max="17" width="10" style="6" hidden="1" customWidth="1" outlineLevel="1"/>
    <col min="18" max="18" width="10" style="6" customWidth="1" collapsed="1"/>
    <col min="19" max="19" width="10.5" style="7" customWidth="1"/>
    <col min="20" max="20" width="17" style="8" customWidth="1"/>
    <col min="21" max="21" width="25.33203125" style="2" hidden="1" customWidth="1" outlineLevel="1"/>
    <col min="22" max="22" width="7" style="9" customWidth="1" collapsed="1"/>
    <col min="23" max="23" width="10.33203125" style="9" customWidth="1"/>
    <col min="24" max="24" width="10.6640625" style="9" customWidth="1"/>
    <col min="25" max="25" width="5.33203125" style="1" customWidth="1"/>
    <col min="26" max="27" width="10.83203125" style="4" hidden="1" customWidth="1" outlineLevel="1"/>
    <col min="28" max="28" width="24.6640625" style="4" hidden="1" customWidth="1" outlineLevel="1"/>
    <col min="29" max="29" width="46.83203125" style="1" hidden="1" customWidth="1" outlineLevel="1"/>
    <col min="30" max="30" width="10.83203125" collapsed="1"/>
    <col min="627" max="1025" width="10.5" customWidth="1"/>
  </cols>
  <sheetData>
    <row r="1" spans="1:1024" ht="17" thickBot="1" x14ac:dyDescent="0.25"/>
    <row r="2" spans="1:1024" ht="29" customHeight="1" x14ac:dyDescent="0.2">
      <c r="G2" s="108"/>
      <c r="H2" s="10" t="s">
        <v>1</v>
      </c>
      <c r="I2" s="11"/>
      <c r="J2" s="168"/>
      <c r="K2" s="169"/>
      <c r="L2" s="169"/>
      <c r="M2" s="169"/>
      <c r="N2" s="169"/>
      <c r="O2" s="169"/>
      <c r="V2" s="173" t="s">
        <v>2</v>
      </c>
      <c r="W2" s="174"/>
      <c r="X2" s="174"/>
    </row>
    <row r="3" spans="1:1024" ht="37" customHeight="1" thickBot="1" x14ac:dyDescent="0.25">
      <c r="G3" s="108"/>
      <c r="H3" s="12" t="s">
        <v>3</v>
      </c>
      <c r="I3" s="13"/>
      <c r="J3" s="175"/>
      <c r="K3" s="175"/>
      <c r="L3" s="175"/>
      <c r="M3" s="175"/>
      <c r="N3" s="175"/>
      <c r="O3" s="175"/>
      <c r="V3" s="86" t="s">
        <v>4</v>
      </c>
      <c r="W3" s="93" t="s">
        <v>99</v>
      </c>
      <c r="X3" s="94" t="s">
        <v>100</v>
      </c>
    </row>
    <row r="4" spans="1:1024" ht="28" customHeight="1" x14ac:dyDescent="0.2">
      <c r="D4" s="242" t="s">
        <v>351</v>
      </c>
      <c r="E4" s="242"/>
      <c r="F4" s="242"/>
      <c r="G4" s="243"/>
      <c r="H4" s="14" t="s">
        <v>7</v>
      </c>
      <c r="I4" s="13"/>
      <c r="J4" s="175"/>
      <c r="K4" s="175"/>
      <c r="L4" s="175"/>
      <c r="M4" s="175"/>
      <c r="N4" s="175"/>
      <c r="O4" s="175"/>
      <c r="T4" s="87" t="s">
        <v>48</v>
      </c>
      <c r="U4" s="88"/>
      <c r="V4" s="96">
        <f>SUMIF(R15:R555,"D",V15:V555)</f>
        <v>0</v>
      </c>
      <c r="W4" s="97">
        <f>SUMIF(R15:R555,"D",W15:W555)</f>
        <v>0</v>
      </c>
      <c r="X4" s="98">
        <f>SUMIF(R15:R555,"D",X15:X555)</f>
        <v>0</v>
      </c>
    </row>
    <row r="5" spans="1:1024" ht="32" customHeight="1" thickBot="1" x14ac:dyDescent="0.25">
      <c r="D5" s="166" t="s">
        <v>352</v>
      </c>
      <c r="E5" s="166"/>
      <c r="F5" s="166"/>
      <c r="G5" s="167"/>
      <c r="H5" s="15" t="s">
        <v>8</v>
      </c>
      <c r="I5" s="16"/>
      <c r="J5" s="176"/>
      <c r="K5" s="176"/>
      <c r="L5" s="176"/>
      <c r="M5" s="176"/>
      <c r="N5" s="176"/>
      <c r="O5" s="176"/>
      <c r="T5" s="89" t="s">
        <v>46</v>
      </c>
      <c r="U5" s="90"/>
      <c r="V5" s="99">
        <f>SUMIF(R15:R555,"U",V15:V555)</f>
        <v>0</v>
      </c>
      <c r="W5" s="100">
        <f>SUMIF(R15:R555,"U",W15:W555)</f>
        <v>0</v>
      </c>
      <c r="X5" s="101">
        <f>SUMIF(R15:R555,"U",X15:X555)</f>
        <v>0</v>
      </c>
    </row>
    <row r="6" spans="1:1024" ht="32" customHeight="1" thickBot="1" x14ac:dyDescent="0.25">
      <c r="D6" s="165" t="s">
        <v>0</v>
      </c>
      <c r="E6" s="165"/>
      <c r="F6" s="165"/>
      <c r="G6" s="165"/>
      <c r="H6" s="181"/>
      <c r="I6" s="181"/>
      <c r="J6" s="181"/>
      <c r="K6" s="181"/>
      <c r="L6" s="181"/>
      <c r="M6" s="181"/>
      <c r="N6" s="181"/>
      <c r="O6" s="181"/>
      <c r="T6" s="91" t="s">
        <v>47</v>
      </c>
      <c r="U6" s="92"/>
      <c r="V6" s="102">
        <f>V4+V5</f>
        <v>0</v>
      </c>
      <c r="W6" s="103">
        <f>W4+W5</f>
        <v>0</v>
      </c>
      <c r="X6" s="104">
        <f>X4+X5</f>
        <v>0</v>
      </c>
    </row>
    <row r="7" spans="1:1024" ht="14" customHeight="1" x14ac:dyDescent="0.2">
      <c r="D7" s="165"/>
      <c r="E7" s="165"/>
      <c r="F7" s="165"/>
      <c r="G7" s="165"/>
      <c r="H7" s="18"/>
      <c r="J7" s="19"/>
      <c r="U7" s="20"/>
    </row>
    <row r="8" spans="1:1024" ht="20" hidden="1" customHeight="1" outlineLevel="1" x14ac:dyDescent="0.2">
      <c r="D8" s="165"/>
      <c r="E8" s="165"/>
      <c r="F8" s="165"/>
      <c r="G8" s="165"/>
      <c r="H8" s="21" t="s">
        <v>9</v>
      </c>
      <c r="I8" s="22"/>
      <c r="J8" s="177"/>
      <c r="K8" s="177"/>
      <c r="L8" s="178"/>
      <c r="M8" s="178"/>
      <c r="N8" s="179"/>
      <c r="O8" s="179"/>
      <c r="U8" s="20"/>
      <c r="V8" s="180" t="s">
        <v>10</v>
      </c>
      <c r="W8" s="180"/>
      <c r="X8" s="23"/>
    </row>
    <row r="9" spans="1:1024" ht="20" hidden="1" customHeight="1" outlineLevel="1" x14ac:dyDescent="0.2">
      <c r="D9" s="165"/>
      <c r="E9" s="165"/>
      <c r="F9" s="165"/>
      <c r="G9" s="165"/>
      <c r="H9" s="24" t="s">
        <v>11</v>
      </c>
      <c r="I9" s="25"/>
      <c r="J9" s="170"/>
      <c r="K9" s="170"/>
      <c r="L9" s="171"/>
      <c r="M9" s="171"/>
      <c r="N9" s="172"/>
      <c r="O9" s="172"/>
      <c r="U9" s="20"/>
      <c r="V9" s="182" t="s">
        <v>12</v>
      </c>
      <c r="W9" s="182"/>
      <c r="X9" s="26">
        <f>W6+X8</f>
        <v>0</v>
      </c>
    </row>
    <row r="10" spans="1:1024" ht="20" hidden="1" customHeight="1" outlineLevel="1" thickBot="1" x14ac:dyDescent="0.25">
      <c r="G10" s="17"/>
      <c r="H10" s="24" t="s">
        <v>13</v>
      </c>
      <c r="I10" s="25"/>
      <c r="J10" s="170"/>
      <c r="K10" s="170"/>
      <c r="L10" s="171"/>
      <c r="M10" s="171"/>
      <c r="N10" s="172"/>
      <c r="O10" s="172"/>
      <c r="U10" s="20"/>
      <c r="V10" s="182" t="s">
        <v>14</v>
      </c>
      <c r="W10" s="182"/>
      <c r="X10" s="27">
        <f>W5*0.2+(X8*0.2)</f>
        <v>0</v>
      </c>
    </row>
    <row r="11" spans="1:1024" ht="20" hidden="1" customHeight="1" outlineLevel="1" thickBot="1" x14ac:dyDescent="0.25">
      <c r="G11" s="17"/>
      <c r="H11" s="28" t="s">
        <v>15</v>
      </c>
      <c r="I11" s="29"/>
      <c r="J11" s="183"/>
      <c r="K11" s="183"/>
      <c r="L11" s="184"/>
      <c r="M11" s="184"/>
      <c r="N11" s="185"/>
      <c r="O11" s="185"/>
      <c r="U11" s="20"/>
      <c r="V11" s="186" t="s">
        <v>16</v>
      </c>
      <c r="W11" s="186"/>
      <c r="X11" s="30">
        <f>X10+X9</f>
        <v>0</v>
      </c>
      <c r="Z11" s="31" t="s">
        <v>17</v>
      </c>
      <c r="AA11" s="32"/>
      <c r="AB11" s="33" t="s">
        <v>18</v>
      </c>
      <c r="AC11" s="34" t="s">
        <v>19</v>
      </c>
    </row>
    <row r="12" spans="1:1024" ht="14" customHeight="1" collapsed="1" thickBot="1" x14ac:dyDescent="0.25">
      <c r="G12" s="17"/>
      <c r="H12" s="18"/>
      <c r="J12" s="19"/>
      <c r="U12" s="20"/>
    </row>
    <row r="13" spans="1:1024" s="35" customFormat="1" ht="26.25" customHeight="1" thickBot="1" x14ac:dyDescent="0.25">
      <c r="A13" s="188" t="s">
        <v>20</v>
      </c>
      <c r="B13" s="188"/>
      <c r="C13" s="188"/>
      <c r="D13" s="188" t="s">
        <v>21</v>
      </c>
      <c r="E13" s="188"/>
      <c r="F13" s="188"/>
      <c r="G13" s="189" t="s">
        <v>22</v>
      </c>
      <c r="H13" s="189"/>
      <c r="I13" s="189"/>
      <c r="J13" s="189"/>
      <c r="K13" s="189"/>
      <c r="L13" s="189"/>
      <c r="M13" s="190" t="s">
        <v>116</v>
      </c>
      <c r="N13" s="190"/>
      <c r="O13" s="191"/>
      <c r="P13" s="192" t="s">
        <v>23</v>
      </c>
      <c r="Q13" s="192"/>
      <c r="R13" s="192"/>
      <c r="S13" s="192"/>
      <c r="T13" s="193"/>
      <c r="U13" s="109" t="s">
        <v>24</v>
      </c>
      <c r="V13" s="187" t="s">
        <v>25</v>
      </c>
      <c r="W13" s="187"/>
      <c r="X13" s="187"/>
      <c r="Z13" s="36" t="s">
        <v>26</v>
      </c>
      <c r="AA13" s="37" t="s">
        <v>27</v>
      </c>
      <c r="AB13" s="38" t="s">
        <v>18</v>
      </c>
      <c r="AC13" s="39" t="s">
        <v>19</v>
      </c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s="1" customFormat="1" ht="47" customHeight="1" thickBot="1" x14ac:dyDescent="0.25">
      <c r="A14" s="40" t="s">
        <v>28</v>
      </c>
      <c r="B14" s="41" t="s">
        <v>29</v>
      </c>
      <c r="C14" s="42" t="s">
        <v>30</v>
      </c>
      <c r="D14" s="43" t="s">
        <v>31</v>
      </c>
      <c r="E14" s="44" t="s">
        <v>32</v>
      </c>
      <c r="F14" s="45" t="s">
        <v>33</v>
      </c>
      <c r="G14" s="46" t="s">
        <v>34</v>
      </c>
      <c r="H14" s="47" t="s">
        <v>35</v>
      </c>
      <c r="I14" s="44" t="s">
        <v>36</v>
      </c>
      <c r="J14" s="48" t="s">
        <v>37</v>
      </c>
      <c r="K14" s="49" t="s">
        <v>38</v>
      </c>
      <c r="L14" s="50" t="s">
        <v>4</v>
      </c>
      <c r="M14" s="105" t="s">
        <v>113</v>
      </c>
      <c r="N14" s="106" t="s">
        <v>114</v>
      </c>
      <c r="O14" s="107" t="s">
        <v>115</v>
      </c>
      <c r="P14" s="52" t="s">
        <v>39</v>
      </c>
      <c r="Q14" s="51" t="s">
        <v>40</v>
      </c>
      <c r="R14" s="52" t="s">
        <v>101</v>
      </c>
      <c r="S14" s="53" t="s">
        <v>41</v>
      </c>
      <c r="T14" s="54" t="s">
        <v>42</v>
      </c>
      <c r="U14" s="55"/>
      <c r="V14" s="56" t="s">
        <v>4</v>
      </c>
      <c r="W14" s="57" t="s">
        <v>5</v>
      </c>
      <c r="X14" s="58" t="s">
        <v>6</v>
      </c>
      <c r="Y14" s="59"/>
      <c r="Z14" s="60"/>
      <c r="AA14" s="61"/>
      <c r="AB14" s="62"/>
      <c r="AC14" s="63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ht="15.75" customHeight="1" x14ac:dyDescent="0.2">
      <c r="A15" s="64" t="s">
        <v>118</v>
      </c>
      <c r="B15" s="65"/>
      <c r="C15" s="66"/>
      <c r="D15" s="67" t="s">
        <v>119</v>
      </c>
      <c r="E15" s="68" t="s">
        <v>120</v>
      </c>
      <c r="F15" s="69"/>
      <c r="G15" s="70" t="s">
        <v>121</v>
      </c>
      <c r="H15" s="71" t="s">
        <v>122</v>
      </c>
      <c r="I15" s="68" t="s">
        <v>123</v>
      </c>
      <c r="J15" s="72" t="s">
        <v>124</v>
      </c>
      <c r="K15" s="73">
        <v>0.75</v>
      </c>
      <c r="L15" s="74">
        <v>1</v>
      </c>
      <c r="M15" s="237" t="s">
        <v>226</v>
      </c>
      <c r="N15" s="238"/>
      <c r="O15" s="239"/>
      <c r="P15" s="240" t="s">
        <v>229</v>
      </c>
      <c r="Q15" s="241" t="s">
        <v>230</v>
      </c>
      <c r="R15" s="75" t="s">
        <v>349</v>
      </c>
      <c r="S15" s="76">
        <f t="shared" ref="S15:S78" si="0">IF(R15="U",T15/1.2,T15)</f>
        <v>300</v>
      </c>
      <c r="T15" s="77">
        <v>300</v>
      </c>
      <c r="U15" s="78"/>
      <c r="V15" s="79"/>
      <c r="W15" s="80">
        <f t="shared" ref="W15:W72" si="1">V15*S15</f>
        <v>0</v>
      </c>
      <c r="X15" s="81">
        <f t="shared" ref="X15:X72" si="2">V15*T15</f>
        <v>0</v>
      </c>
      <c r="Y15" s="59"/>
      <c r="Z15" s="82"/>
      <c r="AA15" s="83"/>
      <c r="AB15" s="84"/>
      <c r="AC15" s="85"/>
    </row>
    <row r="16" spans="1:1024" ht="15.75" customHeight="1" x14ac:dyDescent="0.2">
      <c r="A16" s="64" t="s">
        <v>118</v>
      </c>
      <c r="B16" s="65" t="s">
        <v>125</v>
      </c>
      <c r="C16" s="66" t="s">
        <v>126</v>
      </c>
      <c r="D16" s="67" t="s">
        <v>119</v>
      </c>
      <c r="E16" s="68" t="s">
        <v>120</v>
      </c>
      <c r="F16" s="69"/>
      <c r="G16" s="70" t="s">
        <v>127</v>
      </c>
      <c r="H16" s="71" t="s">
        <v>128</v>
      </c>
      <c r="I16" s="68" t="s">
        <v>123</v>
      </c>
      <c r="J16" s="72">
        <v>1995</v>
      </c>
      <c r="K16" s="73">
        <v>0.75</v>
      </c>
      <c r="L16" s="74">
        <v>12</v>
      </c>
      <c r="M16" s="237" t="s">
        <v>226</v>
      </c>
      <c r="N16" s="238"/>
      <c r="O16" s="239"/>
      <c r="P16" s="240" t="s">
        <v>231</v>
      </c>
      <c r="Q16" s="241" t="s">
        <v>232</v>
      </c>
      <c r="R16" s="75" t="s">
        <v>350</v>
      </c>
      <c r="S16" s="76">
        <f t="shared" si="0"/>
        <v>300</v>
      </c>
      <c r="T16" s="77">
        <v>360</v>
      </c>
      <c r="U16" s="78"/>
      <c r="V16" s="79"/>
      <c r="W16" s="80">
        <f t="shared" si="1"/>
        <v>0</v>
      </c>
      <c r="X16" s="81">
        <f t="shared" si="2"/>
        <v>0</v>
      </c>
      <c r="Y16" s="59"/>
      <c r="Z16" s="82"/>
      <c r="AA16" s="83"/>
      <c r="AB16" s="84"/>
      <c r="AC16" s="85"/>
    </row>
    <row r="17" spans="1:29" ht="15.75" customHeight="1" x14ac:dyDescent="0.2">
      <c r="A17" s="64" t="s">
        <v>118</v>
      </c>
      <c r="B17" s="65" t="s">
        <v>125</v>
      </c>
      <c r="C17" s="66" t="s">
        <v>126</v>
      </c>
      <c r="D17" s="67" t="s">
        <v>119</v>
      </c>
      <c r="E17" s="68" t="s">
        <v>120</v>
      </c>
      <c r="F17" s="69"/>
      <c r="G17" s="70" t="s">
        <v>129</v>
      </c>
      <c r="H17" s="71" t="s">
        <v>130</v>
      </c>
      <c r="I17" s="68" t="s">
        <v>123</v>
      </c>
      <c r="J17" s="72" t="s">
        <v>131</v>
      </c>
      <c r="K17" s="73">
        <v>0.75</v>
      </c>
      <c r="L17" s="74">
        <v>24</v>
      </c>
      <c r="M17" s="237" t="s">
        <v>226</v>
      </c>
      <c r="N17" s="238"/>
      <c r="O17" s="239"/>
      <c r="P17" s="240" t="s">
        <v>233</v>
      </c>
      <c r="Q17" s="241" t="s">
        <v>237</v>
      </c>
      <c r="R17" s="75" t="s">
        <v>350</v>
      </c>
      <c r="S17" s="76">
        <f t="shared" si="0"/>
        <v>41.666666666666671</v>
      </c>
      <c r="T17" s="77">
        <v>50</v>
      </c>
      <c r="U17" s="78"/>
      <c r="V17" s="79"/>
      <c r="W17" s="80">
        <f t="shared" si="1"/>
        <v>0</v>
      </c>
      <c r="X17" s="81">
        <f t="shared" si="2"/>
        <v>0</v>
      </c>
      <c r="Y17" s="59"/>
      <c r="Z17" s="82"/>
      <c r="AA17" s="83"/>
      <c r="AB17" s="84"/>
      <c r="AC17" s="85"/>
    </row>
    <row r="18" spans="1:29" ht="15.75" customHeight="1" x14ac:dyDescent="0.2">
      <c r="A18" s="64" t="s">
        <v>118</v>
      </c>
      <c r="B18" s="65" t="s">
        <v>125</v>
      </c>
      <c r="C18" s="66" t="s">
        <v>126</v>
      </c>
      <c r="D18" s="67" t="s">
        <v>119</v>
      </c>
      <c r="E18" s="68" t="s">
        <v>120</v>
      </c>
      <c r="F18" s="69"/>
      <c r="G18" s="70" t="s">
        <v>129</v>
      </c>
      <c r="H18" s="71" t="s">
        <v>132</v>
      </c>
      <c r="I18" s="68" t="s">
        <v>123</v>
      </c>
      <c r="J18" s="72">
        <v>2017</v>
      </c>
      <c r="K18" s="73">
        <v>0.75</v>
      </c>
      <c r="L18" s="74">
        <v>23</v>
      </c>
      <c r="M18" s="237" t="s">
        <v>226</v>
      </c>
      <c r="N18" s="238"/>
      <c r="O18" s="239"/>
      <c r="P18" s="240" t="s">
        <v>234</v>
      </c>
      <c r="Q18" s="241" t="s">
        <v>238</v>
      </c>
      <c r="R18" s="75" t="s">
        <v>350</v>
      </c>
      <c r="S18" s="76">
        <f t="shared" si="0"/>
        <v>58.333333333333336</v>
      </c>
      <c r="T18" s="77">
        <v>70</v>
      </c>
      <c r="U18" s="78"/>
      <c r="V18" s="79"/>
      <c r="W18" s="80">
        <f t="shared" si="1"/>
        <v>0</v>
      </c>
      <c r="X18" s="81">
        <f t="shared" si="2"/>
        <v>0</v>
      </c>
      <c r="Y18" s="59"/>
      <c r="Z18" s="82"/>
      <c r="AA18" s="83"/>
      <c r="AB18" s="84"/>
      <c r="AC18" s="85"/>
    </row>
    <row r="19" spans="1:29" ht="15.75" customHeight="1" x14ac:dyDescent="0.2">
      <c r="A19" s="64" t="s">
        <v>118</v>
      </c>
      <c r="B19" s="65" t="s">
        <v>125</v>
      </c>
      <c r="C19" s="66" t="s">
        <v>126</v>
      </c>
      <c r="D19" s="67" t="s">
        <v>119</v>
      </c>
      <c r="E19" s="68" t="s">
        <v>120</v>
      </c>
      <c r="F19" s="69"/>
      <c r="G19" s="70" t="s">
        <v>129</v>
      </c>
      <c r="H19" s="71" t="s">
        <v>133</v>
      </c>
      <c r="I19" s="68" t="s">
        <v>134</v>
      </c>
      <c r="J19" s="72" t="s">
        <v>131</v>
      </c>
      <c r="K19" s="73">
        <v>0.75</v>
      </c>
      <c r="L19" s="74">
        <v>11</v>
      </c>
      <c r="M19" s="237" t="s">
        <v>226</v>
      </c>
      <c r="N19" s="238"/>
      <c r="O19" s="239"/>
      <c r="P19" s="240" t="s">
        <v>235</v>
      </c>
      <c r="Q19" s="241" t="s">
        <v>239</v>
      </c>
      <c r="R19" s="95" t="s">
        <v>350</v>
      </c>
      <c r="S19" s="76">
        <f t="shared" si="0"/>
        <v>58.333333333333336</v>
      </c>
      <c r="T19" s="77">
        <v>70</v>
      </c>
      <c r="U19" s="78"/>
      <c r="V19" s="79"/>
      <c r="W19" s="80">
        <f t="shared" si="1"/>
        <v>0</v>
      </c>
      <c r="X19" s="81">
        <f t="shared" si="2"/>
        <v>0</v>
      </c>
      <c r="Y19" s="59"/>
      <c r="Z19" s="82"/>
      <c r="AA19" s="83"/>
      <c r="AB19" s="84"/>
      <c r="AC19" s="85"/>
    </row>
    <row r="20" spans="1:29" ht="15.75" customHeight="1" x14ac:dyDescent="0.2">
      <c r="A20" s="64" t="s">
        <v>118</v>
      </c>
      <c r="B20" s="65" t="s">
        <v>125</v>
      </c>
      <c r="C20" s="66" t="s">
        <v>126</v>
      </c>
      <c r="D20" s="67" t="s">
        <v>119</v>
      </c>
      <c r="E20" s="68" t="s">
        <v>120</v>
      </c>
      <c r="F20" s="69"/>
      <c r="G20" s="70" t="s">
        <v>129</v>
      </c>
      <c r="H20" s="71" t="s">
        <v>135</v>
      </c>
      <c r="I20" s="68" t="s">
        <v>136</v>
      </c>
      <c r="J20" s="72" t="s">
        <v>131</v>
      </c>
      <c r="K20" s="73">
        <v>0.75</v>
      </c>
      <c r="L20" s="74">
        <v>24</v>
      </c>
      <c r="M20" s="237" t="s">
        <v>226</v>
      </c>
      <c r="N20" s="238"/>
      <c r="O20" s="239"/>
      <c r="P20" s="240" t="s">
        <v>236</v>
      </c>
      <c r="Q20" s="241" t="s">
        <v>240</v>
      </c>
      <c r="R20" s="95" t="s">
        <v>350</v>
      </c>
      <c r="S20" s="76">
        <f t="shared" si="0"/>
        <v>50</v>
      </c>
      <c r="T20" s="77">
        <v>60</v>
      </c>
      <c r="U20" s="78"/>
      <c r="V20" s="79"/>
      <c r="W20" s="80">
        <f t="shared" si="1"/>
        <v>0</v>
      </c>
      <c r="X20" s="81">
        <f t="shared" si="2"/>
        <v>0</v>
      </c>
      <c r="Y20" s="59"/>
      <c r="Z20" s="82"/>
      <c r="AA20" s="83"/>
      <c r="AB20" s="84"/>
      <c r="AC20" s="85"/>
    </row>
    <row r="21" spans="1:29" ht="15.75" customHeight="1" x14ac:dyDescent="0.2">
      <c r="A21" s="64" t="s">
        <v>118</v>
      </c>
      <c r="B21" s="65" t="s">
        <v>125</v>
      </c>
      <c r="C21" s="66" t="s">
        <v>126</v>
      </c>
      <c r="D21" s="67" t="s">
        <v>119</v>
      </c>
      <c r="E21" s="68" t="s">
        <v>120</v>
      </c>
      <c r="F21" s="69"/>
      <c r="G21" s="70" t="s">
        <v>129</v>
      </c>
      <c r="H21" s="71" t="s">
        <v>137</v>
      </c>
      <c r="I21" s="68" t="s">
        <v>123</v>
      </c>
      <c r="J21" s="72" t="s">
        <v>131</v>
      </c>
      <c r="K21" s="73">
        <v>0.75</v>
      </c>
      <c r="L21" s="74">
        <v>24</v>
      </c>
      <c r="M21" s="237" t="s">
        <v>226</v>
      </c>
      <c r="N21" s="238"/>
      <c r="O21" s="239"/>
      <c r="P21" s="240" t="s">
        <v>235</v>
      </c>
      <c r="Q21" s="241" t="s">
        <v>241</v>
      </c>
      <c r="R21" s="95" t="s">
        <v>350</v>
      </c>
      <c r="S21" s="76">
        <f t="shared" si="0"/>
        <v>50</v>
      </c>
      <c r="T21" s="77">
        <v>60</v>
      </c>
      <c r="U21" s="78"/>
      <c r="V21" s="79"/>
      <c r="W21" s="80">
        <f t="shared" si="1"/>
        <v>0</v>
      </c>
      <c r="X21" s="81">
        <f t="shared" si="2"/>
        <v>0</v>
      </c>
      <c r="Y21" s="59"/>
      <c r="Z21" s="82"/>
      <c r="AA21" s="83"/>
      <c r="AB21" s="84"/>
      <c r="AC21" s="85"/>
    </row>
    <row r="22" spans="1:29" ht="15.75" customHeight="1" x14ac:dyDescent="0.2">
      <c r="A22" s="64" t="s">
        <v>118</v>
      </c>
      <c r="B22" s="65" t="s">
        <v>125</v>
      </c>
      <c r="C22" s="66" t="s">
        <v>126</v>
      </c>
      <c r="D22" s="67" t="s">
        <v>119</v>
      </c>
      <c r="E22" s="68" t="s">
        <v>120</v>
      </c>
      <c r="F22" s="69"/>
      <c r="G22" s="70" t="s">
        <v>129</v>
      </c>
      <c r="H22" s="71" t="s">
        <v>138</v>
      </c>
      <c r="I22" s="68" t="s">
        <v>139</v>
      </c>
      <c r="J22" s="72">
        <v>2018</v>
      </c>
      <c r="K22" s="73">
        <v>0.75</v>
      </c>
      <c r="L22" s="74">
        <v>24</v>
      </c>
      <c r="M22" s="237" t="s">
        <v>226</v>
      </c>
      <c r="N22" s="238"/>
      <c r="O22" s="239"/>
      <c r="P22" s="240" t="s">
        <v>235</v>
      </c>
      <c r="Q22" s="241" t="s">
        <v>243</v>
      </c>
      <c r="R22" s="95" t="s">
        <v>350</v>
      </c>
      <c r="S22" s="76">
        <f t="shared" si="0"/>
        <v>100</v>
      </c>
      <c r="T22" s="77">
        <v>120</v>
      </c>
      <c r="U22" s="78"/>
      <c r="V22" s="79"/>
      <c r="W22" s="80">
        <f t="shared" si="1"/>
        <v>0</v>
      </c>
      <c r="X22" s="81">
        <f t="shared" si="2"/>
        <v>0</v>
      </c>
      <c r="Y22" s="59"/>
      <c r="Z22" s="82"/>
      <c r="AA22" s="83"/>
      <c r="AB22" s="84"/>
      <c r="AC22" s="85"/>
    </row>
    <row r="23" spans="1:29" ht="15.75" customHeight="1" x14ac:dyDescent="0.2">
      <c r="A23" s="64" t="s">
        <v>118</v>
      </c>
      <c r="B23" s="65" t="s">
        <v>125</v>
      </c>
      <c r="C23" s="66" t="s">
        <v>126</v>
      </c>
      <c r="D23" s="67" t="s">
        <v>119</v>
      </c>
      <c r="E23" s="68" t="s">
        <v>120</v>
      </c>
      <c r="F23" s="69"/>
      <c r="G23" s="70" t="s">
        <v>129</v>
      </c>
      <c r="H23" s="71" t="s">
        <v>140</v>
      </c>
      <c r="I23" s="68" t="s">
        <v>136</v>
      </c>
      <c r="J23" s="72">
        <v>2018</v>
      </c>
      <c r="K23" s="73">
        <v>0.75</v>
      </c>
      <c r="L23" s="74">
        <v>10</v>
      </c>
      <c r="M23" s="237" t="s">
        <v>226</v>
      </c>
      <c r="N23" s="238"/>
      <c r="O23" s="239"/>
      <c r="P23" s="240" t="s">
        <v>242</v>
      </c>
      <c r="Q23" s="241" t="s">
        <v>244</v>
      </c>
      <c r="R23" s="95" t="s">
        <v>350</v>
      </c>
      <c r="S23" s="76">
        <f t="shared" si="0"/>
        <v>100</v>
      </c>
      <c r="T23" s="77">
        <v>120</v>
      </c>
      <c r="U23" s="78"/>
      <c r="V23" s="79"/>
      <c r="W23" s="80">
        <f t="shared" si="1"/>
        <v>0</v>
      </c>
      <c r="X23" s="81">
        <f t="shared" si="2"/>
        <v>0</v>
      </c>
      <c r="Y23" s="59"/>
      <c r="Z23" s="82"/>
      <c r="AA23" s="83"/>
      <c r="AB23" s="84"/>
      <c r="AC23" s="85"/>
    </row>
    <row r="24" spans="1:29" ht="15.75" customHeight="1" x14ac:dyDescent="0.2">
      <c r="A24" s="64" t="s">
        <v>118</v>
      </c>
      <c r="B24" s="65" t="s">
        <v>125</v>
      </c>
      <c r="C24" s="66" t="s">
        <v>126</v>
      </c>
      <c r="D24" s="67" t="s">
        <v>119</v>
      </c>
      <c r="E24" s="68" t="s">
        <v>120</v>
      </c>
      <c r="F24" s="69"/>
      <c r="G24" s="70" t="s">
        <v>141</v>
      </c>
      <c r="H24" s="71" t="s">
        <v>142</v>
      </c>
      <c r="I24" s="68" t="s">
        <v>123</v>
      </c>
      <c r="J24" s="72">
        <v>1989</v>
      </c>
      <c r="K24" s="73">
        <v>0.75</v>
      </c>
      <c r="L24" s="74">
        <v>1</v>
      </c>
      <c r="M24" s="237" t="s">
        <v>226</v>
      </c>
      <c r="N24" s="238"/>
      <c r="O24" s="239"/>
      <c r="P24" s="240" t="s">
        <v>245</v>
      </c>
      <c r="Q24" s="241" t="s">
        <v>246</v>
      </c>
      <c r="R24" s="95" t="s">
        <v>349</v>
      </c>
      <c r="S24" s="76">
        <f t="shared" si="0"/>
        <v>430</v>
      </c>
      <c r="T24" s="77">
        <v>430</v>
      </c>
      <c r="U24" s="78"/>
      <c r="V24" s="79"/>
      <c r="W24" s="80">
        <f t="shared" si="1"/>
        <v>0</v>
      </c>
      <c r="X24" s="81">
        <f t="shared" si="2"/>
        <v>0</v>
      </c>
      <c r="Y24" s="59"/>
      <c r="Z24" s="82"/>
      <c r="AA24" s="83"/>
      <c r="AB24" s="84"/>
      <c r="AC24" s="85"/>
    </row>
    <row r="25" spans="1:29" ht="15.75" customHeight="1" x14ac:dyDescent="0.2">
      <c r="A25" s="64" t="s">
        <v>118</v>
      </c>
      <c r="B25" s="65" t="s">
        <v>125</v>
      </c>
      <c r="C25" s="66" t="s">
        <v>126</v>
      </c>
      <c r="D25" s="67" t="s">
        <v>119</v>
      </c>
      <c r="E25" s="68" t="s">
        <v>120</v>
      </c>
      <c r="F25" s="69"/>
      <c r="G25" s="70" t="s">
        <v>143</v>
      </c>
      <c r="H25" s="71" t="s">
        <v>144</v>
      </c>
      <c r="I25" s="68" t="s">
        <v>145</v>
      </c>
      <c r="J25" s="72">
        <v>2014</v>
      </c>
      <c r="K25" s="73">
        <v>0.75</v>
      </c>
      <c r="L25" s="74">
        <v>1</v>
      </c>
      <c r="M25" s="237" t="s">
        <v>226</v>
      </c>
      <c r="N25" s="238"/>
      <c r="O25" s="239"/>
      <c r="P25" s="240" t="s">
        <v>235</v>
      </c>
      <c r="Q25" s="241" t="s">
        <v>247</v>
      </c>
      <c r="R25" s="95" t="s">
        <v>350</v>
      </c>
      <c r="S25" s="76">
        <f t="shared" si="0"/>
        <v>225</v>
      </c>
      <c r="T25" s="77">
        <v>270</v>
      </c>
      <c r="U25" s="78"/>
      <c r="V25" s="79"/>
      <c r="W25" s="80">
        <f t="shared" si="1"/>
        <v>0</v>
      </c>
      <c r="X25" s="81">
        <f t="shared" si="2"/>
        <v>0</v>
      </c>
      <c r="Y25" s="59"/>
      <c r="Z25" s="82"/>
      <c r="AA25" s="83"/>
      <c r="AB25" s="84"/>
      <c r="AC25" s="85"/>
    </row>
    <row r="26" spans="1:29" ht="15.75" customHeight="1" x14ac:dyDescent="0.2">
      <c r="A26" s="64" t="s">
        <v>118</v>
      </c>
      <c r="B26" s="65" t="s">
        <v>125</v>
      </c>
      <c r="C26" s="66" t="s">
        <v>126</v>
      </c>
      <c r="D26" s="67" t="s">
        <v>119</v>
      </c>
      <c r="E26" s="68" t="s">
        <v>120</v>
      </c>
      <c r="F26" s="69"/>
      <c r="G26" s="70" t="s">
        <v>146</v>
      </c>
      <c r="H26" s="71" t="s">
        <v>147</v>
      </c>
      <c r="I26" s="68" t="s">
        <v>123</v>
      </c>
      <c r="J26" s="72">
        <v>2017</v>
      </c>
      <c r="K26" s="73">
        <v>0.75</v>
      </c>
      <c r="L26" s="74">
        <v>3</v>
      </c>
      <c r="M26" s="237" t="s">
        <v>226</v>
      </c>
      <c r="N26" s="238"/>
      <c r="O26" s="239"/>
      <c r="P26" s="240" t="s">
        <v>245</v>
      </c>
      <c r="Q26" s="241" t="s">
        <v>248</v>
      </c>
      <c r="R26" s="95" t="s">
        <v>350</v>
      </c>
      <c r="S26" s="76">
        <f t="shared" si="0"/>
        <v>158.33333333333334</v>
      </c>
      <c r="T26" s="77">
        <v>190</v>
      </c>
      <c r="U26" s="78"/>
      <c r="V26" s="79"/>
      <c r="W26" s="80">
        <f t="shared" si="1"/>
        <v>0</v>
      </c>
      <c r="X26" s="81">
        <f t="shared" si="2"/>
        <v>0</v>
      </c>
      <c r="Y26" s="59"/>
      <c r="Z26" s="82"/>
      <c r="AA26" s="83"/>
      <c r="AB26" s="84"/>
      <c r="AC26" s="85"/>
    </row>
    <row r="27" spans="1:29" ht="15.75" customHeight="1" x14ac:dyDescent="0.2">
      <c r="A27" s="64" t="s">
        <v>118</v>
      </c>
      <c r="B27" s="65" t="s">
        <v>125</v>
      </c>
      <c r="C27" s="66" t="s">
        <v>126</v>
      </c>
      <c r="D27" s="67" t="s">
        <v>119</v>
      </c>
      <c r="E27" s="68" t="s">
        <v>120</v>
      </c>
      <c r="F27" s="69"/>
      <c r="G27" s="70" t="s">
        <v>148</v>
      </c>
      <c r="H27" s="71" t="s">
        <v>148</v>
      </c>
      <c r="I27" s="68" t="s">
        <v>123</v>
      </c>
      <c r="J27" s="72">
        <v>1971</v>
      </c>
      <c r="K27" s="73">
        <v>0.75</v>
      </c>
      <c r="L27" s="74">
        <v>1</v>
      </c>
      <c r="M27" s="237">
        <v>-1.5</v>
      </c>
      <c r="N27" s="238"/>
      <c r="O27" s="239"/>
      <c r="P27" s="240" t="s">
        <v>249</v>
      </c>
      <c r="Q27" s="241" t="s">
        <v>250</v>
      </c>
      <c r="R27" s="95" t="s">
        <v>349</v>
      </c>
      <c r="S27" s="76">
        <f t="shared" si="0"/>
        <v>590</v>
      </c>
      <c r="T27" s="77">
        <v>590</v>
      </c>
      <c r="U27" s="78"/>
      <c r="V27" s="79"/>
      <c r="W27" s="80">
        <f t="shared" si="1"/>
        <v>0</v>
      </c>
      <c r="X27" s="81">
        <f t="shared" si="2"/>
        <v>0</v>
      </c>
      <c r="Y27" s="59"/>
      <c r="Z27" s="82"/>
      <c r="AA27" s="83"/>
      <c r="AB27" s="84"/>
      <c r="AC27" s="85"/>
    </row>
    <row r="28" spans="1:29" ht="15.75" customHeight="1" x14ac:dyDescent="0.2">
      <c r="A28" s="64" t="s">
        <v>118</v>
      </c>
      <c r="B28" s="65" t="s">
        <v>125</v>
      </c>
      <c r="C28" s="66" t="s">
        <v>126</v>
      </c>
      <c r="D28" s="67" t="s">
        <v>119</v>
      </c>
      <c r="E28" s="68" t="s">
        <v>120</v>
      </c>
      <c r="F28" s="69"/>
      <c r="G28" s="70" t="s">
        <v>148</v>
      </c>
      <c r="H28" s="71" t="s">
        <v>148</v>
      </c>
      <c r="I28" s="68" t="s">
        <v>123</v>
      </c>
      <c r="J28" s="72">
        <v>1978</v>
      </c>
      <c r="K28" s="73">
        <v>0.75</v>
      </c>
      <c r="L28" s="74">
        <v>1</v>
      </c>
      <c r="M28" s="237">
        <v>-1</v>
      </c>
      <c r="N28" s="238"/>
      <c r="O28" s="239"/>
      <c r="P28" s="240" t="s">
        <v>249</v>
      </c>
      <c r="Q28" s="241" t="s">
        <v>251</v>
      </c>
      <c r="R28" s="95" t="s">
        <v>349</v>
      </c>
      <c r="S28" s="76">
        <f t="shared" si="0"/>
        <v>500</v>
      </c>
      <c r="T28" s="77">
        <v>500</v>
      </c>
      <c r="U28" s="78"/>
      <c r="V28" s="79"/>
      <c r="W28" s="80">
        <f t="shared" si="1"/>
        <v>0</v>
      </c>
      <c r="X28" s="81">
        <f t="shared" si="2"/>
        <v>0</v>
      </c>
      <c r="Y28" s="59"/>
      <c r="Z28" s="82"/>
      <c r="AA28" s="83"/>
      <c r="AB28" s="84"/>
      <c r="AC28" s="85"/>
    </row>
    <row r="29" spans="1:29" ht="15.75" customHeight="1" x14ac:dyDescent="0.2">
      <c r="A29" s="64" t="s">
        <v>118</v>
      </c>
      <c r="B29" s="65" t="s">
        <v>125</v>
      </c>
      <c r="C29" s="66" t="s">
        <v>126</v>
      </c>
      <c r="D29" s="67" t="s">
        <v>119</v>
      </c>
      <c r="E29" s="68" t="s">
        <v>120</v>
      </c>
      <c r="F29" s="69"/>
      <c r="G29" s="70" t="s">
        <v>148</v>
      </c>
      <c r="H29" s="71" t="s">
        <v>148</v>
      </c>
      <c r="I29" s="68" t="s">
        <v>123</v>
      </c>
      <c r="J29" s="72">
        <v>1982</v>
      </c>
      <c r="K29" s="73">
        <v>0.75</v>
      </c>
      <c r="L29" s="74">
        <v>1</v>
      </c>
      <c r="M29" s="237">
        <v>-0.5</v>
      </c>
      <c r="N29" s="238"/>
      <c r="O29" s="239" t="s">
        <v>227</v>
      </c>
      <c r="P29" s="240" t="s">
        <v>252</v>
      </c>
      <c r="Q29" s="241" t="s">
        <v>253</v>
      </c>
      <c r="R29" s="95" t="s">
        <v>349</v>
      </c>
      <c r="S29" s="76">
        <f t="shared" si="0"/>
        <v>500</v>
      </c>
      <c r="T29" s="77">
        <v>500</v>
      </c>
      <c r="U29" s="78"/>
      <c r="V29" s="79"/>
      <c r="W29" s="80">
        <f t="shared" si="1"/>
        <v>0</v>
      </c>
      <c r="X29" s="81">
        <f t="shared" si="2"/>
        <v>0</v>
      </c>
      <c r="Y29" s="59"/>
      <c r="Z29" s="82"/>
      <c r="AA29" s="83"/>
      <c r="AB29" s="84"/>
      <c r="AC29" s="85"/>
    </row>
    <row r="30" spans="1:29" ht="15.75" customHeight="1" x14ac:dyDescent="0.2">
      <c r="A30" s="64" t="s">
        <v>118</v>
      </c>
      <c r="B30" s="65" t="s">
        <v>125</v>
      </c>
      <c r="C30" s="66" t="s">
        <v>126</v>
      </c>
      <c r="D30" s="67" t="s">
        <v>119</v>
      </c>
      <c r="E30" s="68" t="s">
        <v>120</v>
      </c>
      <c r="F30" s="69"/>
      <c r="G30" s="70" t="s">
        <v>148</v>
      </c>
      <c r="H30" s="71" t="s">
        <v>148</v>
      </c>
      <c r="I30" s="68" t="s">
        <v>123</v>
      </c>
      <c r="J30" s="72">
        <v>1985</v>
      </c>
      <c r="K30" s="73">
        <v>0.75</v>
      </c>
      <c r="L30" s="74">
        <v>2</v>
      </c>
      <c r="M30" s="237">
        <v>-1</v>
      </c>
      <c r="N30" s="238"/>
      <c r="O30" s="239"/>
      <c r="P30" s="240" t="s">
        <v>249</v>
      </c>
      <c r="Q30" s="241" t="s">
        <v>254</v>
      </c>
      <c r="R30" s="95" t="s">
        <v>349</v>
      </c>
      <c r="S30" s="76">
        <f t="shared" si="0"/>
        <v>450</v>
      </c>
      <c r="T30" s="77">
        <v>450</v>
      </c>
      <c r="U30" s="78"/>
      <c r="V30" s="79"/>
      <c r="W30" s="80">
        <f t="shared" si="1"/>
        <v>0</v>
      </c>
      <c r="X30" s="81">
        <f t="shared" si="2"/>
        <v>0</v>
      </c>
      <c r="Y30" s="59"/>
      <c r="Z30" s="82"/>
      <c r="AA30" s="83"/>
      <c r="AB30" s="84"/>
      <c r="AC30" s="85"/>
    </row>
    <row r="31" spans="1:29" ht="15.75" customHeight="1" x14ac:dyDescent="0.2">
      <c r="A31" s="64" t="s">
        <v>118</v>
      </c>
      <c r="B31" s="65" t="s">
        <v>125</v>
      </c>
      <c r="C31" s="66" t="s">
        <v>126</v>
      </c>
      <c r="D31" s="67" t="s">
        <v>119</v>
      </c>
      <c r="E31" s="68" t="s">
        <v>120</v>
      </c>
      <c r="F31" s="69"/>
      <c r="G31" s="70" t="s">
        <v>148</v>
      </c>
      <c r="H31" s="71" t="s">
        <v>148</v>
      </c>
      <c r="I31" s="68" t="s">
        <v>123</v>
      </c>
      <c r="J31" s="72">
        <v>2004</v>
      </c>
      <c r="K31" s="73">
        <v>0.75</v>
      </c>
      <c r="L31" s="74">
        <v>1</v>
      </c>
      <c r="M31" s="237">
        <v>-0.5</v>
      </c>
      <c r="N31" s="238"/>
      <c r="O31" s="239"/>
      <c r="P31" s="240" t="s">
        <v>255</v>
      </c>
      <c r="Q31" s="241" t="s">
        <v>257</v>
      </c>
      <c r="R31" s="95" t="s">
        <v>349</v>
      </c>
      <c r="S31" s="76">
        <f t="shared" si="0"/>
        <v>250</v>
      </c>
      <c r="T31" s="77">
        <v>250</v>
      </c>
      <c r="U31" s="78"/>
      <c r="V31" s="79"/>
      <c r="W31" s="80">
        <f t="shared" si="1"/>
        <v>0</v>
      </c>
      <c r="X31" s="81">
        <f t="shared" si="2"/>
        <v>0</v>
      </c>
      <c r="Y31" s="59"/>
      <c r="Z31" s="82"/>
      <c r="AA31" s="83"/>
      <c r="AB31" s="84"/>
      <c r="AC31" s="85"/>
    </row>
    <row r="32" spans="1:29" ht="15.75" customHeight="1" x14ac:dyDescent="0.2">
      <c r="A32" s="64" t="s">
        <v>118</v>
      </c>
      <c r="B32" s="65" t="s">
        <v>125</v>
      </c>
      <c r="C32" s="66" t="s">
        <v>126</v>
      </c>
      <c r="D32" s="67" t="s">
        <v>119</v>
      </c>
      <c r="E32" s="68" t="s">
        <v>120</v>
      </c>
      <c r="F32" s="69"/>
      <c r="G32" s="70" t="s">
        <v>148</v>
      </c>
      <c r="H32" s="71" t="s">
        <v>148</v>
      </c>
      <c r="I32" s="68" t="s">
        <v>123</v>
      </c>
      <c r="J32" s="72">
        <v>2004</v>
      </c>
      <c r="K32" s="73">
        <v>0.75</v>
      </c>
      <c r="L32" s="74">
        <v>1</v>
      </c>
      <c r="M32" s="237" t="s">
        <v>226</v>
      </c>
      <c r="N32" s="238"/>
      <c r="O32" s="239"/>
      <c r="P32" s="240" t="s">
        <v>245</v>
      </c>
      <c r="Q32" s="241" t="s">
        <v>258</v>
      </c>
      <c r="R32" s="75" t="s">
        <v>349</v>
      </c>
      <c r="S32" s="76">
        <f t="shared" si="0"/>
        <v>250</v>
      </c>
      <c r="T32" s="77">
        <v>250</v>
      </c>
      <c r="U32" s="78"/>
      <c r="V32" s="79"/>
      <c r="W32" s="80">
        <f t="shared" si="1"/>
        <v>0</v>
      </c>
      <c r="X32" s="81">
        <f t="shared" si="2"/>
        <v>0</v>
      </c>
      <c r="Y32" s="59"/>
      <c r="Z32" s="82"/>
      <c r="AA32" s="83"/>
      <c r="AB32" s="84"/>
      <c r="AC32" s="85"/>
    </row>
    <row r="33" spans="1:29" ht="15.75" customHeight="1" x14ac:dyDescent="0.2">
      <c r="A33" s="64" t="s">
        <v>118</v>
      </c>
      <c r="B33" s="65" t="s">
        <v>125</v>
      </c>
      <c r="C33" s="66" t="s">
        <v>126</v>
      </c>
      <c r="D33" s="67" t="s">
        <v>119</v>
      </c>
      <c r="E33" s="68" t="s">
        <v>120</v>
      </c>
      <c r="F33" s="69"/>
      <c r="G33" s="70" t="s">
        <v>148</v>
      </c>
      <c r="H33" s="71" t="s">
        <v>148</v>
      </c>
      <c r="I33" s="68" t="s">
        <v>123</v>
      </c>
      <c r="J33" s="72">
        <v>2004</v>
      </c>
      <c r="K33" s="73">
        <v>3</v>
      </c>
      <c r="L33" s="74">
        <v>1</v>
      </c>
      <c r="M33" s="237" t="s">
        <v>226</v>
      </c>
      <c r="N33" s="238"/>
      <c r="O33" s="239"/>
      <c r="P33" s="240" t="s">
        <v>256</v>
      </c>
      <c r="Q33" s="241" t="s">
        <v>259</v>
      </c>
      <c r="R33" s="95" t="s">
        <v>349</v>
      </c>
      <c r="S33" s="76">
        <f t="shared" si="0"/>
        <v>2800</v>
      </c>
      <c r="T33" s="77">
        <v>2800</v>
      </c>
      <c r="U33" s="78"/>
      <c r="V33" s="79"/>
      <c r="W33" s="80">
        <f t="shared" si="1"/>
        <v>0</v>
      </c>
      <c r="X33" s="81">
        <f t="shared" si="2"/>
        <v>0</v>
      </c>
      <c r="Y33" s="59"/>
      <c r="Z33" s="82"/>
      <c r="AA33" s="83"/>
      <c r="AB33" s="84"/>
      <c r="AC33" s="85"/>
    </row>
    <row r="34" spans="1:29" ht="15.75" customHeight="1" x14ac:dyDescent="0.2">
      <c r="A34" s="64" t="s">
        <v>118</v>
      </c>
      <c r="B34" s="65" t="s">
        <v>125</v>
      </c>
      <c r="C34" s="66" t="s">
        <v>126</v>
      </c>
      <c r="D34" s="67" t="s">
        <v>119</v>
      </c>
      <c r="E34" s="68" t="s">
        <v>120</v>
      </c>
      <c r="F34" s="69"/>
      <c r="G34" s="70" t="s">
        <v>148</v>
      </c>
      <c r="H34" s="71" t="s">
        <v>148</v>
      </c>
      <c r="I34" s="68" t="s">
        <v>123</v>
      </c>
      <c r="J34" s="72">
        <v>2005</v>
      </c>
      <c r="K34" s="73">
        <v>0.75</v>
      </c>
      <c r="L34" s="74">
        <v>1</v>
      </c>
      <c r="M34" s="237" t="s">
        <v>226</v>
      </c>
      <c r="N34" s="238"/>
      <c r="O34" s="239"/>
      <c r="P34" s="240" t="s">
        <v>245</v>
      </c>
      <c r="Q34" s="241" t="s">
        <v>260</v>
      </c>
      <c r="R34" s="95" t="s">
        <v>349</v>
      </c>
      <c r="S34" s="76">
        <f t="shared" si="0"/>
        <v>260</v>
      </c>
      <c r="T34" s="77">
        <v>260</v>
      </c>
      <c r="U34" s="78"/>
      <c r="V34" s="79"/>
      <c r="W34" s="80">
        <f t="shared" si="1"/>
        <v>0</v>
      </c>
      <c r="X34" s="81">
        <f t="shared" si="2"/>
        <v>0</v>
      </c>
      <c r="Y34" s="59"/>
      <c r="Z34" s="82"/>
      <c r="AA34" s="83"/>
      <c r="AB34" s="84"/>
      <c r="AC34" s="85"/>
    </row>
    <row r="35" spans="1:29" ht="15.75" customHeight="1" x14ac:dyDescent="0.2">
      <c r="A35" s="64" t="s">
        <v>118</v>
      </c>
      <c r="B35" s="65" t="s">
        <v>125</v>
      </c>
      <c r="C35" s="66" t="s">
        <v>126</v>
      </c>
      <c r="D35" s="67" t="s">
        <v>119</v>
      </c>
      <c r="E35" s="68" t="s">
        <v>120</v>
      </c>
      <c r="F35" s="69"/>
      <c r="G35" s="70" t="s">
        <v>148</v>
      </c>
      <c r="H35" s="71" t="s">
        <v>149</v>
      </c>
      <c r="I35" s="68" t="s">
        <v>123</v>
      </c>
      <c r="J35" s="72">
        <v>2008</v>
      </c>
      <c r="K35" s="73">
        <v>0.75</v>
      </c>
      <c r="L35" s="74">
        <v>1</v>
      </c>
      <c r="M35" s="237" t="s">
        <v>226</v>
      </c>
      <c r="N35" s="238"/>
      <c r="O35" s="239"/>
      <c r="P35" s="240" t="s">
        <v>245</v>
      </c>
      <c r="Q35" s="241" t="s">
        <v>261</v>
      </c>
      <c r="R35" s="95" t="s">
        <v>349</v>
      </c>
      <c r="S35" s="76">
        <f t="shared" si="0"/>
        <v>320</v>
      </c>
      <c r="T35" s="77">
        <v>320</v>
      </c>
      <c r="U35" s="78"/>
      <c r="V35" s="79"/>
      <c r="W35" s="80">
        <f t="shared" si="1"/>
        <v>0</v>
      </c>
      <c r="X35" s="81">
        <f t="shared" si="2"/>
        <v>0</v>
      </c>
      <c r="Y35" s="59"/>
      <c r="Z35" s="82"/>
      <c r="AA35" s="83"/>
      <c r="AB35" s="84"/>
      <c r="AC35" s="85"/>
    </row>
    <row r="36" spans="1:29" ht="15.75" customHeight="1" x14ac:dyDescent="0.2">
      <c r="A36" s="64" t="s">
        <v>118</v>
      </c>
      <c r="B36" s="65" t="s">
        <v>150</v>
      </c>
      <c r="C36" s="66" t="s">
        <v>126</v>
      </c>
      <c r="D36" s="67" t="s">
        <v>119</v>
      </c>
      <c r="E36" s="68" t="s">
        <v>120</v>
      </c>
      <c r="F36" s="69"/>
      <c r="G36" s="70" t="s">
        <v>148</v>
      </c>
      <c r="H36" s="71" t="s">
        <v>151</v>
      </c>
      <c r="I36" s="68" t="s">
        <v>123</v>
      </c>
      <c r="J36" s="72">
        <v>2000</v>
      </c>
      <c r="K36" s="73">
        <v>1.5</v>
      </c>
      <c r="L36" s="74">
        <v>1</v>
      </c>
      <c r="M36" s="237">
        <v>-1</v>
      </c>
      <c r="N36" s="238"/>
      <c r="O36" s="239"/>
      <c r="P36" s="240" t="s">
        <v>255</v>
      </c>
      <c r="Q36" s="241" t="s">
        <v>262</v>
      </c>
      <c r="R36" s="95" t="s">
        <v>349</v>
      </c>
      <c r="S36" s="76">
        <f t="shared" si="0"/>
        <v>1000</v>
      </c>
      <c r="T36" s="77">
        <v>1000</v>
      </c>
      <c r="U36" s="78"/>
      <c r="V36" s="79"/>
      <c r="W36" s="80">
        <f t="shared" si="1"/>
        <v>0</v>
      </c>
      <c r="X36" s="81">
        <f t="shared" si="2"/>
        <v>0</v>
      </c>
      <c r="Y36" s="59"/>
      <c r="Z36" s="82"/>
      <c r="AA36" s="83"/>
      <c r="AB36" s="84"/>
      <c r="AC36" s="85"/>
    </row>
    <row r="37" spans="1:29" ht="15.75" customHeight="1" x14ac:dyDescent="0.2">
      <c r="A37" s="64" t="s">
        <v>118</v>
      </c>
      <c r="B37" s="65" t="s">
        <v>152</v>
      </c>
      <c r="C37" s="66" t="s">
        <v>126</v>
      </c>
      <c r="D37" s="67" t="s">
        <v>119</v>
      </c>
      <c r="E37" s="68" t="s">
        <v>120</v>
      </c>
      <c r="F37" s="69"/>
      <c r="G37" s="70" t="s">
        <v>148</v>
      </c>
      <c r="H37" s="71" t="s">
        <v>151</v>
      </c>
      <c r="I37" s="68" t="s">
        <v>123</v>
      </c>
      <c r="J37" s="72">
        <v>2003</v>
      </c>
      <c r="K37" s="73">
        <v>0.75</v>
      </c>
      <c r="L37" s="74">
        <v>1</v>
      </c>
      <c r="M37" s="237" t="s">
        <v>226</v>
      </c>
      <c r="N37" s="238"/>
      <c r="O37" s="239"/>
      <c r="P37" s="240" t="s">
        <v>255</v>
      </c>
      <c r="Q37" s="241" t="s">
        <v>263</v>
      </c>
      <c r="R37" s="75" t="s">
        <v>349</v>
      </c>
      <c r="S37" s="76">
        <f t="shared" si="0"/>
        <v>430</v>
      </c>
      <c r="T37" s="77">
        <v>430</v>
      </c>
      <c r="U37" s="78"/>
      <c r="V37" s="79"/>
      <c r="W37" s="80">
        <f t="shared" si="1"/>
        <v>0</v>
      </c>
      <c r="X37" s="81">
        <f t="shared" si="2"/>
        <v>0</v>
      </c>
      <c r="Y37" s="59"/>
      <c r="Z37" s="82"/>
      <c r="AA37" s="83"/>
      <c r="AB37" s="84"/>
      <c r="AC37" s="85"/>
    </row>
    <row r="38" spans="1:29" ht="15.75" customHeight="1" x14ac:dyDescent="0.2">
      <c r="A38" s="64" t="s">
        <v>118</v>
      </c>
      <c r="B38" s="65" t="s">
        <v>152</v>
      </c>
      <c r="C38" s="66" t="s">
        <v>126</v>
      </c>
      <c r="D38" s="67" t="s">
        <v>119</v>
      </c>
      <c r="E38" s="68" t="s">
        <v>120</v>
      </c>
      <c r="F38" s="69"/>
      <c r="G38" s="70" t="s">
        <v>148</v>
      </c>
      <c r="H38" s="71" t="s">
        <v>151</v>
      </c>
      <c r="I38" s="68" t="s">
        <v>123</v>
      </c>
      <c r="J38" s="72">
        <v>2003</v>
      </c>
      <c r="K38" s="73">
        <v>0.75</v>
      </c>
      <c r="L38" s="74">
        <v>5</v>
      </c>
      <c r="M38" s="237" t="s">
        <v>226</v>
      </c>
      <c r="N38" s="238"/>
      <c r="O38" s="239"/>
      <c r="P38" s="240" t="s">
        <v>255</v>
      </c>
      <c r="Q38" s="241" t="s">
        <v>264</v>
      </c>
      <c r="R38" s="95" t="s">
        <v>349</v>
      </c>
      <c r="S38" s="76">
        <f t="shared" si="0"/>
        <v>430</v>
      </c>
      <c r="T38" s="77">
        <v>430</v>
      </c>
      <c r="U38" s="78"/>
      <c r="V38" s="79"/>
      <c r="W38" s="80">
        <f t="shared" si="1"/>
        <v>0</v>
      </c>
      <c r="X38" s="81">
        <f t="shared" si="2"/>
        <v>0</v>
      </c>
      <c r="Y38" s="59"/>
      <c r="Z38" s="82"/>
      <c r="AA38" s="83"/>
      <c r="AB38" s="84"/>
      <c r="AC38" s="85"/>
    </row>
    <row r="39" spans="1:29" ht="15.75" customHeight="1" x14ac:dyDescent="0.2">
      <c r="A39" s="64" t="s">
        <v>118</v>
      </c>
      <c r="B39" s="65" t="s">
        <v>152</v>
      </c>
      <c r="C39" s="66" t="s">
        <v>126</v>
      </c>
      <c r="D39" s="67" t="s">
        <v>119</v>
      </c>
      <c r="E39" s="68" t="s">
        <v>120</v>
      </c>
      <c r="F39" s="69"/>
      <c r="G39" s="70" t="s">
        <v>148</v>
      </c>
      <c r="H39" s="71" t="s">
        <v>153</v>
      </c>
      <c r="I39" s="68" t="s">
        <v>123</v>
      </c>
      <c r="J39" s="72">
        <v>2003</v>
      </c>
      <c r="K39" s="73">
        <v>0.75</v>
      </c>
      <c r="L39" s="74">
        <v>1</v>
      </c>
      <c r="M39" s="237" t="s">
        <v>226</v>
      </c>
      <c r="N39" s="238"/>
      <c r="O39" s="239"/>
      <c r="P39" s="240" t="s">
        <v>256</v>
      </c>
      <c r="Q39" s="241" t="s">
        <v>265</v>
      </c>
      <c r="R39" s="95" t="s">
        <v>349</v>
      </c>
      <c r="S39" s="76">
        <f t="shared" si="0"/>
        <v>530</v>
      </c>
      <c r="T39" s="77">
        <v>530</v>
      </c>
      <c r="U39" s="78"/>
      <c r="V39" s="79"/>
      <c r="W39" s="80">
        <f t="shared" si="1"/>
        <v>0</v>
      </c>
      <c r="X39" s="81">
        <f t="shared" si="2"/>
        <v>0</v>
      </c>
      <c r="Y39" s="59"/>
      <c r="Z39" s="82"/>
      <c r="AA39" s="83"/>
      <c r="AB39" s="84"/>
      <c r="AC39" s="85"/>
    </row>
    <row r="40" spans="1:29" ht="15.75" customHeight="1" x14ac:dyDescent="0.2">
      <c r="A40" s="64" t="s">
        <v>118</v>
      </c>
      <c r="B40" s="65" t="s">
        <v>125</v>
      </c>
      <c r="C40" s="66" t="s">
        <v>126</v>
      </c>
      <c r="D40" s="67" t="s">
        <v>119</v>
      </c>
      <c r="E40" s="68" t="s">
        <v>120</v>
      </c>
      <c r="F40" s="69"/>
      <c r="G40" s="70" t="s">
        <v>154</v>
      </c>
      <c r="H40" s="71" t="s">
        <v>154</v>
      </c>
      <c r="I40" s="68" t="s">
        <v>123</v>
      </c>
      <c r="J40" s="72">
        <v>2013</v>
      </c>
      <c r="K40" s="73">
        <v>0.75</v>
      </c>
      <c r="L40" s="74">
        <v>1</v>
      </c>
      <c r="M40" s="237" t="s">
        <v>226</v>
      </c>
      <c r="N40" s="238"/>
      <c r="O40" s="239"/>
      <c r="P40" s="240" t="s">
        <v>266</v>
      </c>
      <c r="Q40" s="241" t="s">
        <v>267</v>
      </c>
      <c r="R40" s="95" t="s">
        <v>350</v>
      </c>
      <c r="S40" s="76">
        <f t="shared" si="0"/>
        <v>191.66666666666669</v>
      </c>
      <c r="T40" s="77">
        <v>230</v>
      </c>
      <c r="U40" s="78"/>
      <c r="V40" s="79"/>
      <c r="W40" s="80">
        <f t="shared" si="1"/>
        <v>0</v>
      </c>
      <c r="X40" s="81">
        <f t="shared" si="2"/>
        <v>0</v>
      </c>
      <c r="Y40" s="59"/>
      <c r="Z40" s="82"/>
      <c r="AA40" s="83"/>
      <c r="AB40" s="84"/>
      <c r="AC40" s="85"/>
    </row>
    <row r="41" spans="1:29" ht="15.75" customHeight="1" x14ac:dyDescent="0.2">
      <c r="A41" s="64" t="s">
        <v>118</v>
      </c>
      <c r="B41" s="65" t="s">
        <v>125</v>
      </c>
      <c r="C41" s="66" t="s">
        <v>126</v>
      </c>
      <c r="D41" s="67" t="s">
        <v>119</v>
      </c>
      <c r="E41" s="68" t="s">
        <v>120</v>
      </c>
      <c r="F41" s="69"/>
      <c r="G41" s="70" t="s">
        <v>155</v>
      </c>
      <c r="H41" s="71" t="s">
        <v>148</v>
      </c>
      <c r="I41" s="68" t="s">
        <v>123</v>
      </c>
      <c r="J41" s="72">
        <v>1988</v>
      </c>
      <c r="K41" s="73">
        <v>0.75</v>
      </c>
      <c r="L41" s="74">
        <v>2</v>
      </c>
      <c r="M41" s="237">
        <v>-1</v>
      </c>
      <c r="N41" s="238"/>
      <c r="O41" s="239"/>
      <c r="P41" s="240" t="s">
        <v>268</v>
      </c>
      <c r="Q41" s="241" t="s">
        <v>270</v>
      </c>
      <c r="R41" s="95" t="s">
        <v>349</v>
      </c>
      <c r="S41" s="76">
        <f t="shared" si="0"/>
        <v>480</v>
      </c>
      <c r="T41" s="77">
        <v>480</v>
      </c>
      <c r="U41" s="78"/>
      <c r="V41" s="79"/>
      <c r="W41" s="80">
        <f t="shared" si="1"/>
        <v>0</v>
      </c>
      <c r="X41" s="81">
        <f t="shared" si="2"/>
        <v>0</v>
      </c>
      <c r="Y41" s="59"/>
      <c r="Z41" s="82"/>
      <c r="AA41" s="83"/>
      <c r="AB41" s="84"/>
      <c r="AC41" s="85"/>
    </row>
    <row r="42" spans="1:29" ht="15.75" customHeight="1" x14ac:dyDescent="0.2">
      <c r="A42" s="64" t="s">
        <v>118</v>
      </c>
      <c r="B42" s="65" t="s">
        <v>125</v>
      </c>
      <c r="C42" s="66" t="s">
        <v>126</v>
      </c>
      <c r="D42" s="67" t="s">
        <v>119</v>
      </c>
      <c r="E42" s="68" t="s">
        <v>120</v>
      </c>
      <c r="F42" s="69"/>
      <c r="G42" s="70" t="s">
        <v>156</v>
      </c>
      <c r="H42" s="71" t="s">
        <v>157</v>
      </c>
      <c r="I42" s="68" t="s">
        <v>134</v>
      </c>
      <c r="J42" s="72">
        <v>2009</v>
      </c>
      <c r="K42" s="73">
        <v>0.75</v>
      </c>
      <c r="L42" s="74">
        <v>1</v>
      </c>
      <c r="M42" s="237" t="s">
        <v>226</v>
      </c>
      <c r="N42" s="238"/>
      <c r="O42" s="239"/>
      <c r="P42" s="240" t="s">
        <v>269</v>
      </c>
      <c r="Q42" s="241" t="s">
        <v>271</v>
      </c>
      <c r="R42" s="95" t="s">
        <v>349</v>
      </c>
      <c r="S42" s="76">
        <f t="shared" si="0"/>
        <v>110</v>
      </c>
      <c r="T42" s="77">
        <v>110</v>
      </c>
      <c r="U42" s="78"/>
      <c r="V42" s="79"/>
      <c r="W42" s="80">
        <f t="shared" si="1"/>
        <v>0</v>
      </c>
      <c r="X42" s="81">
        <f t="shared" si="2"/>
        <v>0</v>
      </c>
      <c r="Y42" s="59"/>
      <c r="Z42" s="82"/>
      <c r="AA42" s="83"/>
      <c r="AB42" s="84"/>
      <c r="AC42" s="85"/>
    </row>
    <row r="43" spans="1:29" ht="15.75" customHeight="1" x14ac:dyDescent="0.2">
      <c r="A43" s="64" t="s">
        <v>158</v>
      </c>
      <c r="B43" s="65" t="s">
        <v>125</v>
      </c>
      <c r="C43" s="66" t="s">
        <v>126</v>
      </c>
      <c r="D43" s="67" t="s">
        <v>119</v>
      </c>
      <c r="E43" s="68" t="s">
        <v>120</v>
      </c>
      <c r="F43" s="69"/>
      <c r="G43" s="70" t="s">
        <v>159</v>
      </c>
      <c r="H43" s="71" t="s">
        <v>160</v>
      </c>
      <c r="I43" s="68" t="s">
        <v>134</v>
      </c>
      <c r="J43" s="72" t="s">
        <v>124</v>
      </c>
      <c r="K43" s="73">
        <v>0.75</v>
      </c>
      <c r="L43" s="74">
        <v>1</v>
      </c>
      <c r="M43" s="237">
        <v>-1</v>
      </c>
      <c r="N43" s="238"/>
      <c r="O43" s="239"/>
      <c r="P43" s="240" t="s">
        <v>249</v>
      </c>
      <c r="Q43" s="241" t="s">
        <v>272</v>
      </c>
      <c r="R43" s="95" t="s">
        <v>349</v>
      </c>
      <c r="S43" s="76">
        <f t="shared" si="0"/>
        <v>390</v>
      </c>
      <c r="T43" s="77">
        <v>390</v>
      </c>
      <c r="U43" s="78"/>
      <c r="V43" s="79"/>
      <c r="W43" s="80">
        <f t="shared" si="1"/>
        <v>0</v>
      </c>
      <c r="X43" s="81">
        <f t="shared" si="2"/>
        <v>0</v>
      </c>
      <c r="Y43" s="59"/>
      <c r="Z43" s="82"/>
      <c r="AA43" s="83"/>
      <c r="AB43" s="84"/>
      <c r="AC43" s="85"/>
    </row>
    <row r="44" spans="1:29" ht="15.75" customHeight="1" x14ac:dyDescent="0.2">
      <c r="A44" s="64" t="s">
        <v>118</v>
      </c>
      <c r="B44" s="65" t="s">
        <v>152</v>
      </c>
      <c r="C44" s="66" t="s">
        <v>126</v>
      </c>
      <c r="D44" s="67" t="s">
        <v>119</v>
      </c>
      <c r="E44" s="68" t="s">
        <v>120</v>
      </c>
      <c r="F44" s="69"/>
      <c r="G44" s="70" t="s">
        <v>161</v>
      </c>
      <c r="H44" s="71" t="s">
        <v>162</v>
      </c>
      <c r="I44" s="68" t="s">
        <v>123</v>
      </c>
      <c r="J44" s="72" t="s">
        <v>124</v>
      </c>
      <c r="K44" s="73">
        <v>0.75</v>
      </c>
      <c r="L44" s="74">
        <v>2</v>
      </c>
      <c r="M44" s="237" t="s">
        <v>226</v>
      </c>
      <c r="N44" s="238"/>
      <c r="O44" s="239"/>
      <c r="P44" s="240" t="s">
        <v>273</v>
      </c>
      <c r="Q44" s="241" t="s">
        <v>274</v>
      </c>
      <c r="R44" s="95" t="s">
        <v>350</v>
      </c>
      <c r="S44" s="76">
        <f t="shared" si="0"/>
        <v>275</v>
      </c>
      <c r="T44" s="77">
        <v>330</v>
      </c>
      <c r="U44" s="78"/>
      <c r="V44" s="79"/>
      <c r="W44" s="80">
        <f t="shared" si="1"/>
        <v>0</v>
      </c>
      <c r="X44" s="81">
        <f t="shared" si="2"/>
        <v>0</v>
      </c>
      <c r="Y44" s="59"/>
      <c r="Z44" s="82"/>
      <c r="AA44" s="83"/>
      <c r="AB44" s="84"/>
      <c r="AC44" s="85"/>
    </row>
    <row r="45" spans="1:29" ht="15.75" customHeight="1" x14ac:dyDescent="0.2">
      <c r="A45" s="64" t="s">
        <v>118</v>
      </c>
      <c r="B45" s="65" t="s">
        <v>152</v>
      </c>
      <c r="C45" s="66" t="s">
        <v>126</v>
      </c>
      <c r="D45" s="67" t="s">
        <v>119</v>
      </c>
      <c r="E45" s="68" t="s">
        <v>120</v>
      </c>
      <c r="F45" s="69"/>
      <c r="G45" s="70" t="s">
        <v>161</v>
      </c>
      <c r="H45" s="71" t="s">
        <v>163</v>
      </c>
      <c r="I45" s="68" t="s">
        <v>123</v>
      </c>
      <c r="J45" s="72" t="s">
        <v>124</v>
      </c>
      <c r="K45" s="73">
        <v>0.75</v>
      </c>
      <c r="L45" s="74">
        <v>12</v>
      </c>
      <c r="M45" s="237" t="s">
        <v>226</v>
      </c>
      <c r="N45" s="238"/>
      <c r="O45" s="239"/>
      <c r="P45" s="240" t="s">
        <v>273</v>
      </c>
      <c r="Q45" s="241" t="s">
        <v>275</v>
      </c>
      <c r="R45" s="95" t="s">
        <v>350</v>
      </c>
      <c r="S45" s="76">
        <f t="shared" si="0"/>
        <v>275</v>
      </c>
      <c r="T45" s="77">
        <v>330</v>
      </c>
      <c r="U45" s="78"/>
      <c r="V45" s="79"/>
      <c r="W45" s="80">
        <f t="shared" si="1"/>
        <v>0</v>
      </c>
      <c r="X45" s="81">
        <f t="shared" si="2"/>
        <v>0</v>
      </c>
      <c r="Y45" s="59"/>
      <c r="Z45" s="82"/>
      <c r="AA45" s="83"/>
      <c r="AB45" s="84"/>
      <c r="AC45" s="85"/>
    </row>
    <row r="46" spans="1:29" ht="15.75" customHeight="1" x14ac:dyDescent="0.2">
      <c r="A46" s="64" t="s">
        <v>118</v>
      </c>
      <c r="B46" s="65" t="s">
        <v>125</v>
      </c>
      <c r="C46" s="66" t="s">
        <v>126</v>
      </c>
      <c r="D46" s="67" t="s">
        <v>119</v>
      </c>
      <c r="E46" s="68" t="s">
        <v>120</v>
      </c>
      <c r="F46" s="69"/>
      <c r="G46" s="70" t="s">
        <v>161</v>
      </c>
      <c r="H46" s="71" t="s">
        <v>164</v>
      </c>
      <c r="I46" s="68" t="s">
        <v>123</v>
      </c>
      <c r="J46" s="72">
        <v>1982</v>
      </c>
      <c r="K46" s="73">
        <v>0.75</v>
      </c>
      <c r="L46" s="74">
        <v>1</v>
      </c>
      <c r="M46" s="237">
        <v>-0.5</v>
      </c>
      <c r="N46" s="238"/>
      <c r="O46" s="239" t="s">
        <v>228</v>
      </c>
      <c r="P46" s="240" t="s">
        <v>245</v>
      </c>
      <c r="Q46" s="241" t="s">
        <v>276</v>
      </c>
      <c r="R46" s="95" t="s">
        <v>349</v>
      </c>
      <c r="S46" s="76">
        <f t="shared" si="0"/>
        <v>960</v>
      </c>
      <c r="T46" s="77">
        <v>960</v>
      </c>
      <c r="U46" s="78"/>
      <c r="V46" s="79"/>
      <c r="W46" s="80">
        <f t="shared" si="1"/>
        <v>0</v>
      </c>
      <c r="X46" s="81">
        <f t="shared" si="2"/>
        <v>0</v>
      </c>
      <c r="Y46" s="59"/>
      <c r="Z46" s="82"/>
      <c r="AA46" s="83"/>
      <c r="AB46" s="84"/>
      <c r="AC46" s="85"/>
    </row>
    <row r="47" spans="1:29" ht="15.75" customHeight="1" x14ac:dyDescent="0.2">
      <c r="A47" s="64" t="s">
        <v>118</v>
      </c>
      <c r="B47" s="65" t="s">
        <v>125</v>
      </c>
      <c r="C47" s="66" t="s">
        <v>126</v>
      </c>
      <c r="D47" s="67" t="s">
        <v>119</v>
      </c>
      <c r="E47" s="68" t="s">
        <v>120</v>
      </c>
      <c r="F47" s="69"/>
      <c r="G47" s="70" t="s">
        <v>161</v>
      </c>
      <c r="H47" s="71" t="s">
        <v>164</v>
      </c>
      <c r="I47" s="68" t="s">
        <v>123</v>
      </c>
      <c r="J47" s="72">
        <v>1985</v>
      </c>
      <c r="K47" s="73">
        <v>0.75</v>
      </c>
      <c r="L47" s="74">
        <v>1</v>
      </c>
      <c r="M47" s="237">
        <v>-1</v>
      </c>
      <c r="N47" s="238"/>
      <c r="O47" s="239"/>
      <c r="P47" s="240" t="s">
        <v>256</v>
      </c>
      <c r="Q47" s="241" t="s">
        <v>277</v>
      </c>
      <c r="R47" s="95" t="s">
        <v>349</v>
      </c>
      <c r="S47" s="76">
        <f t="shared" si="0"/>
        <v>950</v>
      </c>
      <c r="T47" s="77">
        <v>950</v>
      </c>
      <c r="U47" s="78"/>
      <c r="V47" s="79"/>
      <c r="W47" s="80">
        <f t="shared" si="1"/>
        <v>0</v>
      </c>
      <c r="X47" s="81">
        <f t="shared" si="2"/>
        <v>0</v>
      </c>
      <c r="Y47" s="59"/>
      <c r="Z47" s="82"/>
      <c r="AA47" s="83"/>
      <c r="AB47" s="84"/>
      <c r="AC47" s="85"/>
    </row>
    <row r="48" spans="1:29" ht="15.75" customHeight="1" x14ac:dyDescent="0.2">
      <c r="A48" s="64" t="s">
        <v>118</v>
      </c>
      <c r="B48" s="65" t="s">
        <v>125</v>
      </c>
      <c r="C48" s="66" t="s">
        <v>126</v>
      </c>
      <c r="D48" s="67" t="s">
        <v>119</v>
      </c>
      <c r="E48" s="68" t="s">
        <v>120</v>
      </c>
      <c r="F48" s="69"/>
      <c r="G48" s="70" t="s">
        <v>161</v>
      </c>
      <c r="H48" s="71" t="s">
        <v>164</v>
      </c>
      <c r="I48" s="68" t="s">
        <v>123</v>
      </c>
      <c r="J48" s="72">
        <v>2003</v>
      </c>
      <c r="K48" s="73">
        <v>3</v>
      </c>
      <c r="L48" s="74">
        <v>1</v>
      </c>
      <c r="M48" s="237" t="s">
        <v>226</v>
      </c>
      <c r="N48" s="238"/>
      <c r="O48" s="239"/>
      <c r="P48" s="240" t="s">
        <v>256</v>
      </c>
      <c r="Q48" s="241" t="s">
        <v>278</v>
      </c>
      <c r="R48" s="95" t="s">
        <v>350</v>
      </c>
      <c r="S48" s="76">
        <f t="shared" si="0"/>
        <v>2666.666666666667</v>
      </c>
      <c r="T48" s="77">
        <v>3200</v>
      </c>
      <c r="U48" s="78"/>
      <c r="V48" s="79"/>
      <c r="W48" s="80">
        <f t="shared" si="1"/>
        <v>0</v>
      </c>
      <c r="X48" s="81">
        <f t="shared" si="2"/>
        <v>0</v>
      </c>
      <c r="Y48" s="59"/>
      <c r="Z48" s="82"/>
      <c r="AA48" s="83"/>
      <c r="AB48" s="84"/>
      <c r="AC48" s="85"/>
    </row>
    <row r="49" spans="1:29" ht="15.75" customHeight="1" x14ac:dyDescent="0.2">
      <c r="A49" s="64" t="s">
        <v>118</v>
      </c>
      <c r="B49" s="65" t="s">
        <v>125</v>
      </c>
      <c r="C49" s="66" t="s">
        <v>126</v>
      </c>
      <c r="D49" s="67" t="s">
        <v>119</v>
      </c>
      <c r="E49" s="68" t="s">
        <v>120</v>
      </c>
      <c r="F49" s="69"/>
      <c r="G49" s="70" t="s">
        <v>161</v>
      </c>
      <c r="H49" s="71" t="s">
        <v>164</v>
      </c>
      <c r="I49" s="68" t="s">
        <v>123</v>
      </c>
      <c r="J49" s="72">
        <v>2008</v>
      </c>
      <c r="K49" s="73">
        <v>0.75</v>
      </c>
      <c r="L49" s="74">
        <v>1</v>
      </c>
      <c r="M49" s="237" t="s">
        <v>226</v>
      </c>
      <c r="N49" s="238"/>
      <c r="O49" s="239"/>
      <c r="P49" s="240" t="s">
        <v>279</v>
      </c>
      <c r="Q49" s="241" t="s">
        <v>280</v>
      </c>
      <c r="R49" s="95" t="s">
        <v>350</v>
      </c>
      <c r="S49" s="76">
        <f t="shared" si="0"/>
        <v>550</v>
      </c>
      <c r="T49" s="77">
        <v>660</v>
      </c>
      <c r="U49" s="78"/>
      <c r="V49" s="79"/>
      <c r="W49" s="80">
        <f t="shared" si="1"/>
        <v>0</v>
      </c>
      <c r="X49" s="81">
        <f t="shared" si="2"/>
        <v>0</v>
      </c>
      <c r="Y49" s="59"/>
      <c r="Z49" s="82"/>
      <c r="AA49" s="83"/>
      <c r="AB49" s="84"/>
      <c r="AC49" s="85"/>
    </row>
    <row r="50" spans="1:29" ht="15.75" customHeight="1" x14ac:dyDescent="0.2">
      <c r="A50" s="64" t="s">
        <v>118</v>
      </c>
      <c r="B50" s="65" t="s">
        <v>125</v>
      </c>
      <c r="C50" s="66" t="s">
        <v>126</v>
      </c>
      <c r="D50" s="67" t="s">
        <v>119</v>
      </c>
      <c r="E50" s="68" t="s">
        <v>120</v>
      </c>
      <c r="F50" s="69"/>
      <c r="G50" s="70" t="s">
        <v>161</v>
      </c>
      <c r="H50" s="71" t="s">
        <v>165</v>
      </c>
      <c r="I50" s="68" t="s">
        <v>123</v>
      </c>
      <c r="J50" s="72">
        <v>1982</v>
      </c>
      <c r="K50" s="73">
        <v>1.5</v>
      </c>
      <c r="L50" s="74">
        <v>1</v>
      </c>
      <c r="M50" s="237" t="s">
        <v>226</v>
      </c>
      <c r="N50" s="238"/>
      <c r="O50" s="239"/>
      <c r="P50" s="240" t="s">
        <v>256</v>
      </c>
      <c r="Q50" s="241" t="s">
        <v>281</v>
      </c>
      <c r="R50" s="95" t="s">
        <v>350</v>
      </c>
      <c r="S50" s="76">
        <f t="shared" si="0"/>
        <v>3000</v>
      </c>
      <c r="T50" s="77">
        <v>3600</v>
      </c>
      <c r="U50" s="78"/>
      <c r="V50" s="79"/>
      <c r="W50" s="80">
        <f t="shared" si="1"/>
        <v>0</v>
      </c>
      <c r="X50" s="81">
        <f t="shared" si="2"/>
        <v>0</v>
      </c>
      <c r="Y50" s="59"/>
      <c r="Z50" s="82"/>
      <c r="AA50" s="83"/>
      <c r="AB50" s="84"/>
      <c r="AC50" s="85"/>
    </row>
    <row r="51" spans="1:29" ht="15.75" customHeight="1" x14ac:dyDescent="0.2">
      <c r="A51" s="64" t="s">
        <v>118</v>
      </c>
      <c r="B51" s="65" t="s">
        <v>125</v>
      </c>
      <c r="C51" s="66" t="s">
        <v>126</v>
      </c>
      <c r="D51" s="67" t="s">
        <v>119</v>
      </c>
      <c r="E51" s="68" t="s">
        <v>120</v>
      </c>
      <c r="F51" s="69"/>
      <c r="G51" s="70" t="s">
        <v>161</v>
      </c>
      <c r="H51" s="71" t="s">
        <v>166</v>
      </c>
      <c r="I51" s="68" t="s">
        <v>134</v>
      </c>
      <c r="J51" s="72">
        <v>2006</v>
      </c>
      <c r="K51" s="73">
        <v>0.75</v>
      </c>
      <c r="L51" s="74">
        <v>3</v>
      </c>
      <c r="M51" s="237" t="s">
        <v>226</v>
      </c>
      <c r="N51" s="238"/>
      <c r="O51" s="239"/>
      <c r="P51" s="240" t="s">
        <v>279</v>
      </c>
      <c r="Q51" s="241" t="s">
        <v>282</v>
      </c>
      <c r="R51" s="95" t="s">
        <v>350</v>
      </c>
      <c r="S51" s="76">
        <f t="shared" si="0"/>
        <v>1250</v>
      </c>
      <c r="T51" s="77">
        <v>1500</v>
      </c>
      <c r="U51" s="78"/>
      <c r="V51" s="79"/>
      <c r="W51" s="80">
        <f t="shared" si="1"/>
        <v>0</v>
      </c>
      <c r="X51" s="81">
        <f t="shared" si="2"/>
        <v>0</v>
      </c>
      <c r="Y51" s="59"/>
      <c r="Z51" s="82"/>
      <c r="AA51" s="83"/>
      <c r="AB51" s="84"/>
      <c r="AC51" s="85"/>
    </row>
    <row r="52" spans="1:29" ht="15.75" customHeight="1" x14ac:dyDescent="0.2">
      <c r="A52" s="64" t="s">
        <v>118</v>
      </c>
      <c r="B52" s="65" t="s">
        <v>125</v>
      </c>
      <c r="C52" s="66" t="s">
        <v>126</v>
      </c>
      <c r="D52" s="67" t="s">
        <v>119</v>
      </c>
      <c r="E52" s="68" t="s">
        <v>120</v>
      </c>
      <c r="F52" s="69"/>
      <c r="G52" s="70" t="s">
        <v>161</v>
      </c>
      <c r="H52" s="71" t="s">
        <v>167</v>
      </c>
      <c r="I52" s="68" t="s">
        <v>123</v>
      </c>
      <c r="J52" s="72" t="s">
        <v>124</v>
      </c>
      <c r="K52" s="73">
        <v>0.75</v>
      </c>
      <c r="L52" s="74">
        <v>15</v>
      </c>
      <c r="M52" s="237" t="s">
        <v>226</v>
      </c>
      <c r="N52" s="238"/>
      <c r="O52" s="239"/>
      <c r="P52" s="240" t="s">
        <v>279</v>
      </c>
      <c r="Q52" s="241" t="s">
        <v>283</v>
      </c>
      <c r="R52" s="95" t="s">
        <v>350</v>
      </c>
      <c r="S52" s="76">
        <f t="shared" si="0"/>
        <v>216.66666666666669</v>
      </c>
      <c r="T52" s="77">
        <v>260</v>
      </c>
      <c r="U52" s="78"/>
      <c r="V52" s="79"/>
      <c r="W52" s="80">
        <f t="shared" si="1"/>
        <v>0</v>
      </c>
      <c r="X52" s="81">
        <f t="shared" si="2"/>
        <v>0</v>
      </c>
      <c r="Y52" s="59"/>
      <c r="Z52" s="82"/>
      <c r="AA52" s="83"/>
      <c r="AB52" s="84"/>
      <c r="AC52" s="85"/>
    </row>
    <row r="53" spans="1:29" ht="15.75" customHeight="1" x14ac:dyDescent="0.2">
      <c r="A53" s="64" t="s">
        <v>118</v>
      </c>
      <c r="B53" s="65" t="s">
        <v>125</v>
      </c>
      <c r="C53" s="66" t="s">
        <v>126</v>
      </c>
      <c r="D53" s="67" t="s">
        <v>119</v>
      </c>
      <c r="E53" s="68" t="s">
        <v>120</v>
      </c>
      <c r="F53" s="69"/>
      <c r="G53" s="70" t="s">
        <v>168</v>
      </c>
      <c r="H53" s="71" t="s">
        <v>169</v>
      </c>
      <c r="I53" s="68" t="s">
        <v>170</v>
      </c>
      <c r="J53" s="72">
        <v>2018</v>
      </c>
      <c r="K53" s="73">
        <v>0.75</v>
      </c>
      <c r="L53" s="74">
        <v>7</v>
      </c>
      <c r="M53" s="237" t="s">
        <v>226</v>
      </c>
      <c r="N53" s="238"/>
      <c r="O53" s="239"/>
      <c r="P53" s="240" t="s">
        <v>284</v>
      </c>
      <c r="Q53" s="241" t="s">
        <v>286</v>
      </c>
      <c r="R53" s="95" t="s">
        <v>350</v>
      </c>
      <c r="S53" s="76">
        <f t="shared" si="0"/>
        <v>66.666666666666671</v>
      </c>
      <c r="T53" s="77">
        <v>80</v>
      </c>
      <c r="U53" s="78"/>
      <c r="V53" s="79"/>
      <c r="W53" s="80">
        <f t="shared" si="1"/>
        <v>0</v>
      </c>
      <c r="X53" s="81">
        <f t="shared" si="2"/>
        <v>0</v>
      </c>
      <c r="Y53" s="59"/>
      <c r="Z53" s="82"/>
      <c r="AA53" s="83"/>
      <c r="AB53" s="84"/>
      <c r="AC53" s="85"/>
    </row>
    <row r="54" spans="1:29" ht="15.75" customHeight="1" x14ac:dyDescent="0.2">
      <c r="A54" s="64" t="s">
        <v>118</v>
      </c>
      <c r="B54" s="65" t="s">
        <v>125</v>
      </c>
      <c r="C54" s="66" t="s">
        <v>126</v>
      </c>
      <c r="D54" s="67" t="s">
        <v>119</v>
      </c>
      <c r="E54" s="68" t="s">
        <v>120</v>
      </c>
      <c r="F54" s="69"/>
      <c r="G54" s="70" t="s">
        <v>168</v>
      </c>
      <c r="H54" s="71" t="s">
        <v>169</v>
      </c>
      <c r="I54" s="68" t="s">
        <v>170</v>
      </c>
      <c r="J54" s="72">
        <v>2018</v>
      </c>
      <c r="K54" s="73">
        <v>0.75</v>
      </c>
      <c r="L54" s="74">
        <v>3</v>
      </c>
      <c r="M54" s="237" t="s">
        <v>226</v>
      </c>
      <c r="N54" s="238"/>
      <c r="O54" s="239"/>
      <c r="P54" s="240" t="s">
        <v>285</v>
      </c>
      <c r="Q54" s="241" t="s">
        <v>287</v>
      </c>
      <c r="R54" s="95" t="s">
        <v>350</v>
      </c>
      <c r="S54" s="76">
        <f t="shared" si="0"/>
        <v>66.666666666666671</v>
      </c>
      <c r="T54" s="77">
        <v>80</v>
      </c>
      <c r="U54" s="78"/>
      <c r="V54" s="79"/>
      <c r="W54" s="80">
        <f t="shared" si="1"/>
        <v>0</v>
      </c>
      <c r="X54" s="81">
        <f t="shared" si="2"/>
        <v>0</v>
      </c>
      <c r="Y54" s="59"/>
      <c r="Z54" s="82"/>
      <c r="AA54" s="83"/>
      <c r="AB54" s="84"/>
      <c r="AC54" s="85"/>
    </row>
    <row r="55" spans="1:29" ht="15.75" customHeight="1" x14ac:dyDescent="0.2">
      <c r="A55" s="64" t="s">
        <v>118</v>
      </c>
      <c r="B55" s="65" t="s">
        <v>125</v>
      </c>
      <c r="C55" s="66" t="s">
        <v>126</v>
      </c>
      <c r="D55" s="67" t="s">
        <v>119</v>
      </c>
      <c r="E55" s="68" t="s">
        <v>120</v>
      </c>
      <c r="F55" s="69"/>
      <c r="G55" s="70" t="s">
        <v>171</v>
      </c>
      <c r="H55" s="71" t="s">
        <v>172</v>
      </c>
      <c r="I55" s="68" t="s">
        <v>123</v>
      </c>
      <c r="J55" s="72">
        <v>1992</v>
      </c>
      <c r="K55" s="73">
        <v>1.5</v>
      </c>
      <c r="L55" s="74">
        <v>1</v>
      </c>
      <c r="M55" s="237" t="s">
        <v>226</v>
      </c>
      <c r="N55" s="238"/>
      <c r="O55" s="239"/>
      <c r="P55" s="240" t="s">
        <v>288</v>
      </c>
      <c r="Q55" s="241" t="s">
        <v>290</v>
      </c>
      <c r="R55" s="75" t="s">
        <v>349</v>
      </c>
      <c r="S55" s="76">
        <f t="shared" si="0"/>
        <v>300</v>
      </c>
      <c r="T55" s="77">
        <v>300</v>
      </c>
      <c r="U55" s="78"/>
      <c r="V55" s="79"/>
      <c r="W55" s="80">
        <f t="shared" si="1"/>
        <v>0</v>
      </c>
      <c r="X55" s="81">
        <f t="shared" si="2"/>
        <v>0</v>
      </c>
      <c r="Y55" s="59"/>
      <c r="Z55" s="82"/>
      <c r="AA55" s="83"/>
      <c r="AB55" s="84"/>
      <c r="AC55" s="85"/>
    </row>
    <row r="56" spans="1:29" ht="15.75" customHeight="1" x14ac:dyDescent="0.2">
      <c r="A56" s="64" t="s">
        <v>158</v>
      </c>
      <c r="B56" s="65" t="s">
        <v>125</v>
      </c>
      <c r="C56" s="66" t="s">
        <v>126</v>
      </c>
      <c r="D56" s="67" t="s">
        <v>119</v>
      </c>
      <c r="E56" s="68" t="s">
        <v>120</v>
      </c>
      <c r="F56" s="69"/>
      <c r="G56" s="70" t="s">
        <v>173</v>
      </c>
      <c r="H56" s="71" t="s">
        <v>174</v>
      </c>
      <c r="I56" s="68" t="s">
        <v>123</v>
      </c>
      <c r="J56" s="72" t="s">
        <v>124</v>
      </c>
      <c r="K56" s="73">
        <v>0.75</v>
      </c>
      <c r="L56" s="74">
        <v>1</v>
      </c>
      <c r="M56" s="237" t="s">
        <v>226</v>
      </c>
      <c r="N56" s="238"/>
      <c r="O56" s="239" t="s">
        <v>228</v>
      </c>
      <c r="P56" s="240" t="s">
        <v>289</v>
      </c>
      <c r="Q56" s="241" t="s">
        <v>291</v>
      </c>
      <c r="R56" s="95" t="s">
        <v>349</v>
      </c>
      <c r="S56" s="76">
        <f t="shared" si="0"/>
        <v>180</v>
      </c>
      <c r="T56" s="77">
        <v>180</v>
      </c>
      <c r="U56" s="78"/>
      <c r="V56" s="79"/>
      <c r="W56" s="80">
        <f t="shared" si="1"/>
        <v>0</v>
      </c>
      <c r="X56" s="81">
        <f t="shared" si="2"/>
        <v>0</v>
      </c>
      <c r="Y56" s="59"/>
      <c r="Z56" s="82"/>
      <c r="AA56" s="83"/>
      <c r="AB56" s="84"/>
      <c r="AC56" s="85"/>
    </row>
    <row r="57" spans="1:29" ht="15.75" customHeight="1" x14ac:dyDescent="0.2">
      <c r="A57" s="64" t="s">
        <v>118</v>
      </c>
      <c r="B57" s="65" t="s">
        <v>125</v>
      </c>
      <c r="C57" s="66" t="s">
        <v>126</v>
      </c>
      <c r="D57" s="67" t="s">
        <v>119</v>
      </c>
      <c r="E57" s="68" t="s">
        <v>120</v>
      </c>
      <c r="F57" s="69"/>
      <c r="G57" s="70" t="s">
        <v>175</v>
      </c>
      <c r="H57" s="71" t="s">
        <v>176</v>
      </c>
      <c r="I57" s="68" t="s">
        <v>123</v>
      </c>
      <c r="J57" s="72">
        <v>1982</v>
      </c>
      <c r="K57" s="73">
        <v>0.75</v>
      </c>
      <c r="L57" s="74">
        <v>1</v>
      </c>
      <c r="M57" s="237" t="s">
        <v>226</v>
      </c>
      <c r="N57" s="238"/>
      <c r="O57" s="239"/>
      <c r="P57" s="240" t="s">
        <v>256</v>
      </c>
      <c r="Q57" s="241" t="s">
        <v>293</v>
      </c>
      <c r="R57" s="95" t="s">
        <v>350</v>
      </c>
      <c r="S57" s="76">
        <f t="shared" si="0"/>
        <v>458.33333333333337</v>
      </c>
      <c r="T57" s="77">
        <v>550</v>
      </c>
      <c r="U57" s="78"/>
      <c r="V57" s="79"/>
      <c r="W57" s="80">
        <f t="shared" si="1"/>
        <v>0</v>
      </c>
      <c r="X57" s="81">
        <f t="shared" si="2"/>
        <v>0</v>
      </c>
      <c r="Y57" s="59"/>
      <c r="Z57" s="82"/>
      <c r="AA57" s="83"/>
      <c r="AB57" s="84"/>
      <c r="AC57" s="85"/>
    </row>
    <row r="58" spans="1:29" ht="15.75" customHeight="1" x14ac:dyDescent="0.2">
      <c r="A58" s="64" t="s">
        <v>118</v>
      </c>
      <c r="B58" s="65" t="s">
        <v>125</v>
      </c>
      <c r="C58" s="66" t="s">
        <v>126</v>
      </c>
      <c r="D58" s="67" t="s">
        <v>119</v>
      </c>
      <c r="E58" s="68" t="s">
        <v>120</v>
      </c>
      <c r="F58" s="69"/>
      <c r="G58" s="70" t="s">
        <v>175</v>
      </c>
      <c r="H58" s="71" t="s">
        <v>176</v>
      </c>
      <c r="I58" s="68" t="s">
        <v>123</v>
      </c>
      <c r="J58" s="72">
        <v>1982</v>
      </c>
      <c r="K58" s="73">
        <v>0.75</v>
      </c>
      <c r="L58" s="74">
        <v>1</v>
      </c>
      <c r="M58" s="237" t="s">
        <v>226</v>
      </c>
      <c r="N58" s="238"/>
      <c r="O58" s="239"/>
      <c r="P58" s="240" t="s">
        <v>292</v>
      </c>
      <c r="Q58" s="241" t="s">
        <v>294</v>
      </c>
      <c r="R58" s="95" t="s">
        <v>349</v>
      </c>
      <c r="S58" s="76">
        <f t="shared" si="0"/>
        <v>550</v>
      </c>
      <c r="T58" s="77">
        <v>550</v>
      </c>
      <c r="U58" s="78"/>
      <c r="V58" s="79"/>
      <c r="W58" s="80">
        <f t="shared" si="1"/>
        <v>0</v>
      </c>
      <c r="X58" s="81">
        <f t="shared" si="2"/>
        <v>0</v>
      </c>
      <c r="Y58" s="59"/>
      <c r="Z58" s="82"/>
      <c r="AA58" s="83"/>
      <c r="AB58" s="84"/>
      <c r="AC58" s="85"/>
    </row>
    <row r="59" spans="1:29" ht="15.75" customHeight="1" x14ac:dyDescent="0.2">
      <c r="A59" s="64" t="s">
        <v>118</v>
      </c>
      <c r="B59" s="65" t="s">
        <v>125</v>
      </c>
      <c r="C59" s="66" t="s">
        <v>126</v>
      </c>
      <c r="D59" s="67" t="s">
        <v>119</v>
      </c>
      <c r="E59" s="68" t="s">
        <v>120</v>
      </c>
      <c r="F59" s="69"/>
      <c r="G59" s="70" t="s">
        <v>175</v>
      </c>
      <c r="H59" s="71" t="s">
        <v>177</v>
      </c>
      <c r="I59" s="68" t="s">
        <v>123</v>
      </c>
      <c r="J59" s="72">
        <v>1982</v>
      </c>
      <c r="K59" s="73">
        <v>0.75</v>
      </c>
      <c r="L59" s="74">
        <v>1</v>
      </c>
      <c r="M59" s="237" t="s">
        <v>226</v>
      </c>
      <c r="N59" s="238"/>
      <c r="O59" s="239"/>
      <c r="P59" s="240" t="s">
        <v>235</v>
      </c>
      <c r="Q59" s="241" t="s">
        <v>295</v>
      </c>
      <c r="R59" s="95" t="s">
        <v>350</v>
      </c>
      <c r="S59" s="76">
        <f t="shared" si="0"/>
        <v>1325</v>
      </c>
      <c r="T59" s="77">
        <v>1590</v>
      </c>
      <c r="U59" s="78"/>
      <c r="V59" s="79"/>
      <c r="W59" s="80">
        <f t="shared" si="1"/>
        <v>0</v>
      </c>
      <c r="X59" s="81">
        <f t="shared" si="2"/>
        <v>0</v>
      </c>
      <c r="Y59" s="59"/>
      <c r="Z59" s="82"/>
      <c r="AA59" s="83"/>
      <c r="AB59" s="84"/>
      <c r="AC59" s="85"/>
    </row>
    <row r="60" spans="1:29" ht="15.75" customHeight="1" x14ac:dyDescent="0.2">
      <c r="A60" s="64" t="s">
        <v>118</v>
      </c>
      <c r="B60" s="65" t="s">
        <v>125</v>
      </c>
      <c r="C60" s="66" t="s">
        <v>126</v>
      </c>
      <c r="D60" s="67" t="s">
        <v>119</v>
      </c>
      <c r="E60" s="68" t="s">
        <v>120</v>
      </c>
      <c r="F60" s="69"/>
      <c r="G60" s="70" t="s">
        <v>178</v>
      </c>
      <c r="H60" s="71" t="s">
        <v>179</v>
      </c>
      <c r="I60" s="68" t="s">
        <v>123</v>
      </c>
      <c r="J60" s="72">
        <v>2015</v>
      </c>
      <c r="K60" s="73">
        <v>0.75</v>
      </c>
      <c r="L60" s="74">
        <v>5</v>
      </c>
      <c r="M60" s="237" t="s">
        <v>226</v>
      </c>
      <c r="N60" s="238"/>
      <c r="O60" s="239"/>
      <c r="P60" s="240" t="s">
        <v>296</v>
      </c>
      <c r="Q60" s="241" t="s">
        <v>298</v>
      </c>
      <c r="R60" s="95" t="s">
        <v>350</v>
      </c>
      <c r="S60" s="76">
        <f t="shared" si="0"/>
        <v>216.66666666666669</v>
      </c>
      <c r="T60" s="77">
        <v>260</v>
      </c>
      <c r="U60" s="78"/>
      <c r="V60" s="79"/>
      <c r="W60" s="80">
        <f t="shared" si="1"/>
        <v>0</v>
      </c>
      <c r="X60" s="81">
        <f t="shared" si="2"/>
        <v>0</v>
      </c>
      <c r="Y60" s="59"/>
      <c r="Z60" s="82"/>
      <c r="AA60" s="83"/>
      <c r="AB60" s="84"/>
      <c r="AC60" s="85"/>
    </row>
    <row r="61" spans="1:29" ht="15.75" customHeight="1" x14ac:dyDescent="0.2">
      <c r="A61" s="64" t="s">
        <v>118</v>
      </c>
      <c r="B61" s="65" t="s">
        <v>125</v>
      </c>
      <c r="C61" s="66" t="s">
        <v>126</v>
      </c>
      <c r="D61" s="67" t="s">
        <v>119</v>
      </c>
      <c r="E61" s="68" t="s">
        <v>120</v>
      </c>
      <c r="F61" s="69"/>
      <c r="G61" s="70" t="s">
        <v>178</v>
      </c>
      <c r="H61" s="71" t="s">
        <v>179</v>
      </c>
      <c r="I61" s="68" t="s">
        <v>123</v>
      </c>
      <c r="J61" s="72">
        <v>2015</v>
      </c>
      <c r="K61" s="73">
        <v>0.75</v>
      </c>
      <c r="L61" s="74">
        <v>1</v>
      </c>
      <c r="M61" s="237" t="s">
        <v>226</v>
      </c>
      <c r="N61" s="238"/>
      <c r="O61" s="239"/>
      <c r="P61" s="240" t="s">
        <v>297</v>
      </c>
      <c r="Q61" s="241" t="s">
        <v>299</v>
      </c>
      <c r="R61" s="95" t="s">
        <v>350</v>
      </c>
      <c r="S61" s="76">
        <f t="shared" si="0"/>
        <v>216.66666666666669</v>
      </c>
      <c r="T61" s="77">
        <v>260</v>
      </c>
      <c r="U61" s="78"/>
      <c r="V61" s="79"/>
      <c r="W61" s="80">
        <f t="shared" si="1"/>
        <v>0</v>
      </c>
      <c r="X61" s="81">
        <f t="shared" si="2"/>
        <v>0</v>
      </c>
      <c r="Y61" s="59"/>
      <c r="Z61" s="82"/>
      <c r="AA61" s="83"/>
      <c r="AB61" s="84"/>
      <c r="AC61" s="85"/>
    </row>
    <row r="62" spans="1:29" ht="15.75" customHeight="1" x14ac:dyDescent="0.2">
      <c r="A62" s="64" t="s">
        <v>118</v>
      </c>
      <c r="B62" s="65" t="s">
        <v>152</v>
      </c>
      <c r="C62" s="66" t="s">
        <v>126</v>
      </c>
      <c r="D62" s="67" t="s">
        <v>119</v>
      </c>
      <c r="E62" s="68" t="s">
        <v>120</v>
      </c>
      <c r="F62" s="69"/>
      <c r="G62" s="70" t="s">
        <v>178</v>
      </c>
      <c r="H62" s="71" t="s">
        <v>180</v>
      </c>
      <c r="I62" s="68" t="s">
        <v>123</v>
      </c>
      <c r="J62" s="72">
        <v>2014</v>
      </c>
      <c r="K62" s="73">
        <v>0.75</v>
      </c>
      <c r="L62" s="74">
        <v>11</v>
      </c>
      <c r="M62" s="237" t="s">
        <v>226</v>
      </c>
      <c r="N62" s="238"/>
      <c r="O62" s="239"/>
      <c r="P62" s="240" t="s">
        <v>296</v>
      </c>
      <c r="Q62" s="241" t="s">
        <v>300</v>
      </c>
      <c r="R62" s="75" t="s">
        <v>350</v>
      </c>
      <c r="S62" s="76">
        <f t="shared" si="0"/>
        <v>500</v>
      </c>
      <c r="T62" s="77">
        <v>600</v>
      </c>
      <c r="U62" s="78"/>
      <c r="V62" s="79"/>
      <c r="W62" s="80">
        <f t="shared" si="1"/>
        <v>0</v>
      </c>
      <c r="X62" s="81">
        <f t="shared" si="2"/>
        <v>0</v>
      </c>
      <c r="Y62" s="59"/>
      <c r="Z62" s="82"/>
      <c r="AA62" s="83"/>
      <c r="AB62" s="84"/>
      <c r="AC62" s="85"/>
    </row>
    <row r="63" spans="1:29" ht="15.75" customHeight="1" x14ac:dyDescent="0.2">
      <c r="A63" s="64" t="s">
        <v>118</v>
      </c>
      <c r="B63" s="65" t="s">
        <v>125</v>
      </c>
      <c r="C63" s="66" t="s">
        <v>126</v>
      </c>
      <c r="D63" s="67" t="s">
        <v>119</v>
      </c>
      <c r="E63" s="68" t="s">
        <v>120</v>
      </c>
      <c r="F63" s="69"/>
      <c r="G63" s="70" t="s">
        <v>181</v>
      </c>
      <c r="H63" s="71" t="s">
        <v>182</v>
      </c>
      <c r="I63" s="68" t="s">
        <v>123</v>
      </c>
      <c r="J63" s="72">
        <v>2010</v>
      </c>
      <c r="K63" s="73">
        <v>0.75</v>
      </c>
      <c r="L63" s="74">
        <v>3</v>
      </c>
      <c r="M63" s="237" t="s">
        <v>226</v>
      </c>
      <c r="N63" s="238"/>
      <c r="O63" s="239"/>
      <c r="P63" s="240" t="s">
        <v>229</v>
      </c>
      <c r="Q63" s="241" t="s">
        <v>301</v>
      </c>
      <c r="R63" s="75" t="s">
        <v>350</v>
      </c>
      <c r="S63" s="76">
        <f t="shared" si="0"/>
        <v>229.16666666666669</v>
      </c>
      <c r="T63" s="77">
        <v>275</v>
      </c>
      <c r="U63" s="78"/>
      <c r="V63" s="79"/>
      <c r="W63" s="80">
        <f t="shared" si="1"/>
        <v>0</v>
      </c>
      <c r="X63" s="81">
        <f t="shared" si="2"/>
        <v>0</v>
      </c>
      <c r="Y63" s="59"/>
      <c r="Z63" s="82"/>
      <c r="AA63" s="83"/>
      <c r="AB63" s="84"/>
      <c r="AC63" s="85"/>
    </row>
    <row r="64" spans="1:29" ht="15.75" customHeight="1" x14ac:dyDescent="0.2">
      <c r="A64" s="64" t="s">
        <v>118</v>
      </c>
      <c r="B64" s="65" t="s">
        <v>125</v>
      </c>
      <c r="C64" s="66" t="s">
        <v>126</v>
      </c>
      <c r="D64" s="67" t="s">
        <v>119</v>
      </c>
      <c r="E64" s="68" t="s">
        <v>120</v>
      </c>
      <c r="F64" s="69"/>
      <c r="G64" s="70" t="s">
        <v>181</v>
      </c>
      <c r="H64" s="71" t="s">
        <v>183</v>
      </c>
      <c r="I64" s="68" t="s">
        <v>123</v>
      </c>
      <c r="J64" s="72" t="s">
        <v>124</v>
      </c>
      <c r="K64" s="73">
        <v>0.75</v>
      </c>
      <c r="L64" s="74">
        <v>12</v>
      </c>
      <c r="M64" s="237" t="s">
        <v>226</v>
      </c>
      <c r="N64" s="238"/>
      <c r="O64" s="239"/>
      <c r="P64" s="240" t="s">
        <v>302</v>
      </c>
      <c r="Q64" s="241" t="s">
        <v>303</v>
      </c>
      <c r="R64" s="75" t="s">
        <v>350</v>
      </c>
      <c r="S64" s="76">
        <f t="shared" si="0"/>
        <v>50</v>
      </c>
      <c r="T64" s="77">
        <v>60</v>
      </c>
      <c r="U64" s="78"/>
      <c r="V64" s="79"/>
      <c r="W64" s="80">
        <f t="shared" si="1"/>
        <v>0</v>
      </c>
      <c r="X64" s="81">
        <f t="shared" si="2"/>
        <v>0</v>
      </c>
      <c r="Y64" s="59"/>
      <c r="Z64" s="82"/>
      <c r="AA64" s="83"/>
      <c r="AB64" s="84"/>
      <c r="AC64" s="85"/>
    </row>
    <row r="65" spans="1:29" ht="15.75" customHeight="1" x14ac:dyDescent="0.2">
      <c r="A65" s="64" t="s">
        <v>118</v>
      </c>
      <c r="B65" s="65" t="s">
        <v>125</v>
      </c>
      <c r="C65" s="66" t="s">
        <v>126</v>
      </c>
      <c r="D65" s="67" t="s">
        <v>119</v>
      </c>
      <c r="E65" s="68" t="s">
        <v>120</v>
      </c>
      <c r="F65" s="69"/>
      <c r="G65" s="70" t="s">
        <v>184</v>
      </c>
      <c r="H65" s="71" t="s">
        <v>185</v>
      </c>
      <c r="I65" s="68" t="s">
        <v>134</v>
      </c>
      <c r="J65" s="72">
        <v>1982</v>
      </c>
      <c r="K65" s="73">
        <v>0.75</v>
      </c>
      <c r="L65" s="74">
        <v>1</v>
      </c>
      <c r="M65" s="237">
        <v>-1</v>
      </c>
      <c r="N65" s="238"/>
      <c r="O65" s="239"/>
      <c r="P65" s="240" t="s">
        <v>304</v>
      </c>
      <c r="Q65" s="241" t="s">
        <v>305</v>
      </c>
      <c r="R65" s="75" t="s">
        <v>349</v>
      </c>
      <c r="S65" s="76">
        <f t="shared" si="0"/>
        <v>2500</v>
      </c>
      <c r="T65" s="77">
        <v>2500</v>
      </c>
      <c r="U65" s="78"/>
      <c r="V65" s="79"/>
      <c r="W65" s="80">
        <f t="shared" si="1"/>
        <v>0</v>
      </c>
      <c r="X65" s="81">
        <f t="shared" si="2"/>
        <v>0</v>
      </c>
      <c r="Y65" s="59"/>
      <c r="Z65" s="82"/>
      <c r="AA65" s="83"/>
      <c r="AB65" s="84"/>
      <c r="AC65" s="85"/>
    </row>
    <row r="66" spans="1:29" ht="15.75" customHeight="1" x14ac:dyDescent="0.2">
      <c r="A66" s="64" t="s">
        <v>118</v>
      </c>
      <c r="B66" s="65" t="s">
        <v>125</v>
      </c>
      <c r="C66" s="66" t="s">
        <v>126</v>
      </c>
      <c r="D66" s="67" t="s">
        <v>119</v>
      </c>
      <c r="E66" s="68" t="s">
        <v>120</v>
      </c>
      <c r="F66" s="69"/>
      <c r="G66" s="70" t="s">
        <v>186</v>
      </c>
      <c r="H66" s="71" t="s">
        <v>187</v>
      </c>
      <c r="I66" s="68" t="s">
        <v>134</v>
      </c>
      <c r="J66" s="72">
        <v>1971</v>
      </c>
      <c r="K66" s="73">
        <v>0.75</v>
      </c>
      <c r="L66" s="74">
        <v>1</v>
      </c>
      <c r="M66" s="237" t="s">
        <v>226</v>
      </c>
      <c r="N66" s="238"/>
      <c r="O66" s="239"/>
      <c r="P66" s="240" t="s">
        <v>306</v>
      </c>
      <c r="Q66" s="241" t="s">
        <v>307</v>
      </c>
      <c r="R66" s="75" t="s">
        <v>349</v>
      </c>
      <c r="S66" s="76">
        <f t="shared" si="0"/>
        <v>680</v>
      </c>
      <c r="T66" s="77">
        <v>680</v>
      </c>
      <c r="U66" s="78"/>
      <c r="V66" s="79"/>
      <c r="W66" s="80">
        <f t="shared" si="1"/>
        <v>0</v>
      </c>
      <c r="X66" s="81">
        <f t="shared" si="2"/>
        <v>0</v>
      </c>
      <c r="Y66" s="59"/>
      <c r="Z66" s="82"/>
      <c r="AA66" s="83"/>
      <c r="AB66" s="84"/>
      <c r="AC66" s="85"/>
    </row>
    <row r="67" spans="1:29" ht="15.75" customHeight="1" x14ac:dyDescent="0.2">
      <c r="A67" s="64" t="s">
        <v>118</v>
      </c>
      <c r="B67" s="65" t="s">
        <v>125</v>
      </c>
      <c r="C67" s="66" t="s">
        <v>126</v>
      </c>
      <c r="D67" s="67" t="s">
        <v>119</v>
      </c>
      <c r="E67" s="68" t="s">
        <v>120</v>
      </c>
      <c r="F67" s="69"/>
      <c r="G67" s="70" t="s">
        <v>186</v>
      </c>
      <c r="H67" s="71" t="s">
        <v>187</v>
      </c>
      <c r="I67" s="68" t="s">
        <v>123</v>
      </c>
      <c r="J67" s="72">
        <v>1990</v>
      </c>
      <c r="K67" s="73">
        <v>0.75</v>
      </c>
      <c r="L67" s="74">
        <v>2</v>
      </c>
      <c r="M67" s="237">
        <v>-0.5</v>
      </c>
      <c r="N67" s="238"/>
      <c r="O67" s="239"/>
      <c r="P67" s="240" t="s">
        <v>308</v>
      </c>
      <c r="Q67" s="241" t="s">
        <v>309</v>
      </c>
      <c r="R67" s="75" t="s">
        <v>349</v>
      </c>
      <c r="S67" s="76">
        <f t="shared" si="0"/>
        <v>480</v>
      </c>
      <c r="T67" s="77">
        <v>480</v>
      </c>
      <c r="U67" s="78"/>
      <c r="V67" s="79"/>
      <c r="W67" s="80">
        <f t="shared" si="1"/>
        <v>0</v>
      </c>
      <c r="X67" s="81">
        <f t="shared" si="2"/>
        <v>0</v>
      </c>
      <c r="Y67" s="59"/>
      <c r="Z67" s="82"/>
      <c r="AA67" s="83"/>
      <c r="AB67" s="84"/>
      <c r="AC67" s="85"/>
    </row>
    <row r="68" spans="1:29" ht="15.75" customHeight="1" x14ac:dyDescent="0.2">
      <c r="A68" s="64" t="s">
        <v>118</v>
      </c>
      <c r="B68" s="65" t="s">
        <v>125</v>
      </c>
      <c r="C68" s="66" t="s">
        <v>126</v>
      </c>
      <c r="D68" s="67" t="s">
        <v>119</v>
      </c>
      <c r="E68" s="68" t="s">
        <v>120</v>
      </c>
      <c r="F68" s="69"/>
      <c r="G68" s="70" t="s">
        <v>188</v>
      </c>
      <c r="H68" s="71" t="s">
        <v>189</v>
      </c>
      <c r="I68" s="68" t="s">
        <v>123</v>
      </c>
      <c r="J68" s="72">
        <v>1998</v>
      </c>
      <c r="K68" s="73">
        <v>0.75</v>
      </c>
      <c r="L68" s="74">
        <v>1</v>
      </c>
      <c r="M68" s="237">
        <v>-1</v>
      </c>
      <c r="N68" s="238"/>
      <c r="O68" s="239"/>
      <c r="P68" s="240" t="s">
        <v>297</v>
      </c>
      <c r="Q68" s="241" t="s">
        <v>310</v>
      </c>
      <c r="R68" s="75" t="s">
        <v>350</v>
      </c>
      <c r="S68" s="76">
        <f t="shared" si="0"/>
        <v>175</v>
      </c>
      <c r="T68" s="77">
        <v>210</v>
      </c>
      <c r="U68" s="78"/>
      <c r="V68" s="79"/>
      <c r="W68" s="80">
        <f t="shared" si="1"/>
        <v>0</v>
      </c>
      <c r="X68" s="81">
        <f t="shared" si="2"/>
        <v>0</v>
      </c>
      <c r="Y68" s="59"/>
      <c r="Z68" s="82"/>
      <c r="AA68" s="83"/>
      <c r="AB68" s="84"/>
      <c r="AC68" s="85"/>
    </row>
    <row r="69" spans="1:29" ht="15.75" customHeight="1" x14ac:dyDescent="0.2">
      <c r="A69" s="64" t="s">
        <v>118</v>
      </c>
      <c r="B69" s="65" t="s">
        <v>125</v>
      </c>
      <c r="C69" s="66" t="s">
        <v>126</v>
      </c>
      <c r="D69" s="67" t="s">
        <v>119</v>
      </c>
      <c r="E69" s="68" t="s">
        <v>190</v>
      </c>
      <c r="F69" s="69"/>
      <c r="G69" s="70" t="s">
        <v>191</v>
      </c>
      <c r="H69" s="71" t="s">
        <v>192</v>
      </c>
      <c r="I69" s="68" t="s">
        <v>193</v>
      </c>
      <c r="J69" s="72">
        <v>2007</v>
      </c>
      <c r="K69" s="73">
        <v>0.75</v>
      </c>
      <c r="L69" s="74">
        <v>1</v>
      </c>
      <c r="M69" s="237" t="s">
        <v>226</v>
      </c>
      <c r="N69" s="238"/>
      <c r="O69" s="239"/>
      <c r="P69" s="240" t="s">
        <v>311</v>
      </c>
      <c r="Q69" s="241" t="s">
        <v>312</v>
      </c>
      <c r="R69" s="75" t="s">
        <v>349</v>
      </c>
      <c r="S69" s="76">
        <f t="shared" si="0"/>
        <v>200</v>
      </c>
      <c r="T69" s="77">
        <v>200</v>
      </c>
      <c r="U69" s="78"/>
      <c r="V69" s="79"/>
      <c r="W69" s="80">
        <f t="shared" si="1"/>
        <v>0</v>
      </c>
      <c r="X69" s="81">
        <f t="shared" si="2"/>
        <v>0</v>
      </c>
      <c r="Y69" s="59"/>
      <c r="Z69" s="82"/>
      <c r="AA69" s="83"/>
      <c r="AB69" s="84"/>
      <c r="AC69" s="85"/>
    </row>
    <row r="70" spans="1:29" ht="15.75" customHeight="1" x14ac:dyDescent="0.2">
      <c r="A70" s="64" t="s">
        <v>118</v>
      </c>
      <c r="B70" s="65" t="s">
        <v>125</v>
      </c>
      <c r="C70" s="66" t="s">
        <v>126</v>
      </c>
      <c r="D70" s="67" t="s">
        <v>119</v>
      </c>
      <c r="E70" s="68" t="s">
        <v>190</v>
      </c>
      <c r="F70" s="69"/>
      <c r="G70" s="70" t="s">
        <v>191</v>
      </c>
      <c r="H70" s="71" t="s">
        <v>194</v>
      </c>
      <c r="I70" s="68" t="s">
        <v>193</v>
      </c>
      <c r="J70" s="72">
        <v>2011</v>
      </c>
      <c r="K70" s="73">
        <v>0.75</v>
      </c>
      <c r="L70" s="74">
        <v>2</v>
      </c>
      <c r="M70" s="237" t="s">
        <v>226</v>
      </c>
      <c r="N70" s="238"/>
      <c r="O70" s="239"/>
      <c r="P70" s="240" t="s">
        <v>311</v>
      </c>
      <c r="Q70" s="241" t="s">
        <v>313</v>
      </c>
      <c r="R70" s="75" t="s">
        <v>349</v>
      </c>
      <c r="S70" s="76">
        <f t="shared" si="0"/>
        <v>210</v>
      </c>
      <c r="T70" s="77">
        <v>210</v>
      </c>
      <c r="U70" s="78"/>
      <c r="V70" s="79"/>
      <c r="W70" s="80">
        <f t="shared" si="1"/>
        <v>0</v>
      </c>
      <c r="X70" s="81">
        <f t="shared" si="2"/>
        <v>0</v>
      </c>
      <c r="Y70" s="59"/>
      <c r="Z70" s="82"/>
      <c r="AA70" s="83"/>
      <c r="AB70" s="84"/>
      <c r="AC70" s="85"/>
    </row>
    <row r="71" spans="1:29" ht="15.75" customHeight="1" x14ac:dyDescent="0.2">
      <c r="A71" s="64" t="s">
        <v>118</v>
      </c>
      <c r="B71" s="65" t="s">
        <v>125</v>
      </c>
      <c r="C71" s="66" t="s">
        <v>126</v>
      </c>
      <c r="D71" s="67" t="s">
        <v>119</v>
      </c>
      <c r="E71" s="68" t="s">
        <v>190</v>
      </c>
      <c r="F71" s="69"/>
      <c r="G71" s="70" t="s">
        <v>191</v>
      </c>
      <c r="H71" s="71" t="s">
        <v>195</v>
      </c>
      <c r="I71" s="68" t="s">
        <v>193</v>
      </c>
      <c r="J71" s="72">
        <v>2009</v>
      </c>
      <c r="K71" s="73">
        <v>0.75</v>
      </c>
      <c r="L71" s="74">
        <v>1</v>
      </c>
      <c r="M71" s="237" t="s">
        <v>226</v>
      </c>
      <c r="N71" s="238"/>
      <c r="O71" s="239"/>
      <c r="P71" s="240" t="s">
        <v>311</v>
      </c>
      <c r="Q71" s="241" t="s">
        <v>314</v>
      </c>
      <c r="R71" s="75" t="s">
        <v>349</v>
      </c>
      <c r="S71" s="76">
        <f t="shared" si="0"/>
        <v>200</v>
      </c>
      <c r="T71" s="77">
        <v>200</v>
      </c>
      <c r="U71" s="78"/>
      <c r="V71" s="79"/>
      <c r="W71" s="80">
        <f t="shared" si="1"/>
        <v>0</v>
      </c>
      <c r="X71" s="81">
        <f t="shared" si="2"/>
        <v>0</v>
      </c>
      <c r="Y71" s="59"/>
      <c r="Z71" s="82"/>
      <c r="AA71" s="83"/>
      <c r="AB71" s="84"/>
      <c r="AC71" s="85"/>
    </row>
    <row r="72" spans="1:29" ht="15.75" customHeight="1" x14ac:dyDescent="0.2">
      <c r="A72" s="64" t="s">
        <v>118</v>
      </c>
      <c r="B72" s="65" t="s">
        <v>125</v>
      </c>
      <c r="C72" s="66" t="s">
        <v>126</v>
      </c>
      <c r="D72" s="67" t="s">
        <v>119</v>
      </c>
      <c r="E72" s="68" t="s">
        <v>190</v>
      </c>
      <c r="F72" s="69"/>
      <c r="G72" s="70" t="s">
        <v>196</v>
      </c>
      <c r="H72" s="71" t="s">
        <v>197</v>
      </c>
      <c r="I72" s="68" t="s">
        <v>123</v>
      </c>
      <c r="J72" s="72">
        <v>2010</v>
      </c>
      <c r="K72" s="73">
        <v>0.75</v>
      </c>
      <c r="L72" s="74">
        <v>5</v>
      </c>
      <c r="M72" s="237" t="s">
        <v>226</v>
      </c>
      <c r="N72" s="238"/>
      <c r="O72" s="239"/>
      <c r="P72" s="240" t="s">
        <v>315</v>
      </c>
      <c r="Q72" s="241" t="s">
        <v>317</v>
      </c>
      <c r="R72" s="75" t="s">
        <v>349</v>
      </c>
      <c r="S72" s="76">
        <f t="shared" si="0"/>
        <v>160</v>
      </c>
      <c r="T72" s="77">
        <v>160</v>
      </c>
      <c r="U72" s="78"/>
      <c r="V72" s="79"/>
      <c r="W72" s="80">
        <f t="shared" si="1"/>
        <v>0</v>
      </c>
      <c r="X72" s="81">
        <f t="shared" si="2"/>
        <v>0</v>
      </c>
      <c r="Y72" s="59"/>
      <c r="Z72" s="82"/>
      <c r="AA72" s="83"/>
      <c r="AB72" s="84"/>
      <c r="AC72" s="85"/>
    </row>
    <row r="73" spans="1:29" ht="15.75" customHeight="1" x14ac:dyDescent="0.2">
      <c r="A73" s="64" t="s">
        <v>118</v>
      </c>
      <c r="B73" s="65" t="s">
        <v>125</v>
      </c>
      <c r="C73" s="66" t="s">
        <v>126</v>
      </c>
      <c r="D73" s="67" t="s">
        <v>119</v>
      </c>
      <c r="E73" s="68" t="s">
        <v>190</v>
      </c>
      <c r="F73" s="69"/>
      <c r="G73" s="70" t="s">
        <v>198</v>
      </c>
      <c r="H73" s="71" t="s">
        <v>199</v>
      </c>
      <c r="I73" s="68" t="s">
        <v>123</v>
      </c>
      <c r="J73" s="72">
        <v>1998</v>
      </c>
      <c r="K73" s="73">
        <v>0.75</v>
      </c>
      <c r="L73" s="74">
        <v>1</v>
      </c>
      <c r="M73" s="237" t="s">
        <v>226</v>
      </c>
      <c r="N73" s="238"/>
      <c r="O73" s="239"/>
      <c r="P73" s="240" t="s">
        <v>316</v>
      </c>
      <c r="Q73" s="241" t="s">
        <v>318</v>
      </c>
      <c r="R73" s="75" t="s">
        <v>349</v>
      </c>
      <c r="S73" s="76">
        <f t="shared" si="0"/>
        <v>330</v>
      </c>
      <c r="T73" s="77">
        <v>330</v>
      </c>
      <c r="U73" s="78"/>
      <c r="V73" s="79"/>
      <c r="W73" s="80">
        <f t="shared" ref="W73:W90" si="3">V73*S73</f>
        <v>0</v>
      </c>
      <c r="X73" s="81">
        <f t="shared" ref="X73:X90" si="4">V73*T73</f>
        <v>0</v>
      </c>
      <c r="Y73" s="59"/>
      <c r="Z73" s="82"/>
      <c r="AA73" s="83"/>
      <c r="AB73" s="84"/>
      <c r="AC73" s="85"/>
    </row>
    <row r="74" spans="1:29" ht="15.75" customHeight="1" x14ac:dyDescent="0.2">
      <c r="A74" s="64" t="s">
        <v>118</v>
      </c>
      <c r="B74" s="65" t="s">
        <v>125</v>
      </c>
      <c r="C74" s="66" t="s">
        <v>126</v>
      </c>
      <c r="D74" s="67" t="s">
        <v>119</v>
      </c>
      <c r="E74" s="68" t="s">
        <v>190</v>
      </c>
      <c r="F74" s="69"/>
      <c r="G74" s="70" t="s">
        <v>200</v>
      </c>
      <c r="H74" s="71" t="s">
        <v>201</v>
      </c>
      <c r="I74" s="68" t="s">
        <v>193</v>
      </c>
      <c r="J74" s="72">
        <v>2004</v>
      </c>
      <c r="K74" s="73">
        <v>0.75</v>
      </c>
      <c r="L74" s="74">
        <v>3</v>
      </c>
      <c r="M74" s="237" t="s">
        <v>226</v>
      </c>
      <c r="N74" s="238"/>
      <c r="O74" s="239"/>
      <c r="P74" s="240" t="s">
        <v>319</v>
      </c>
      <c r="Q74" s="241" t="s">
        <v>320</v>
      </c>
      <c r="R74" s="75" t="s">
        <v>349</v>
      </c>
      <c r="S74" s="76">
        <f t="shared" si="0"/>
        <v>70</v>
      </c>
      <c r="T74" s="77">
        <v>70</v>
      </c>
      <c r="U74" s="78"/>
      <c r="V74" s="79"/>
      <c r="W74" s="80">
        <f t="shared" si="3"/>
        <v>0</v>
      </c>
      <c r="X74" s="81">
        <f t="shared" si="4"/>
        <v>0</v>
      </c>
      <c r="Y74" s="59"/>
      <c r="Z74" s="82"/>
      <c r="AA74" s="83"/>
      <c r="AB74" s="84"/>
      <c r="AC74" s="85"/>
    </row>
    <row r="75" spans="1:29" ht="15.75" customHeight="1" x14ac:dyDescent="0.2">
      <c r="A75" s="64" t="s">
        <v>118</v>
      </c>
      <c r="B75" s="65" t="s">
        <v>125</v>
      </c>
      <c r="C75" s="66" t="s">
        <v>126</v>
      </c>
      <c r="D75" s="67" t="s">
        <v>119</v>
      </c>
      <c r="E75" s="68" t="s">
        <v>190</v>
      </c>
      <c r="F75" s="69"/>
      <c r="G75" s="70" t="s">
        <v>202</v>
      </c>
      <c r="H75" s="71" t="s">
        <v>203</v>
      </c>
      <c r="I75" s="68" t="s">
        <v>136</v>
      </c>
      <c r="J75" s="72">
        <v>2012</v>
      </c>
      <c r="K75" s="73">
        <v>0.75</v>
      </c>
      <c r="L75" s="74">
        <v>2</v>
      </c>
      <c r="M75" s="237" t="s">
        <v>226</v>
      </c>
      <c r="N75" s="238"/>
      <c r="O75" s="239"/>
      <c r="P75" s="240" t="s">
        <v>321</v>
      </c>
      <c r="Q75" s="241" t="s">
        <v>322</v>
      </c>
      <c r="R75" s="75" t="s">
        <v>349</v>
      </c>
      <c r="S75" s="76">
        <f t="shared" si="0"/>
        <v>320</v>
      </c>
      <c r="T75" s="77">
        <v>320</v>
      </c>
      <c r="U75" s="78"/>
      <c r="V75" s="79"/>
      <c r="W75" s="80">
        <f t="shared" si="3"/>
        <v>0</v>
      </c>
      <c r="X75" s="81">
        <f t="shared" si="4"/>
        <v>0</v>
      </c>
      <c r="Y75" s="59"/>
      <c r="Z75" s="82"/>
      <c r="AA75" s="83"/>
      <c r="AB75" s="84"/>
      <c r="AC75" s="85"/>
    </row>
    <row r="76" spans="1:29" ht="15.75" customHeight="1" x14ac:dyDescent="0.2">
      <c r="A76" s="64" t="s">
        <v>118</v>
      </c>
      <c r="B76" s="65" t="s">
        <v>125</v>
      </c>
      <c r="C76" s="66" t="s">
        <v>126</v>
      </c>
      <c r="D76" s="67" t="s">
        <v>119</v>
      </c>
      <c r="E76" s="68" t="s">
        <v>190</v>
      </c>
      <c r="F76" s="69"/>
      <c r="G76" s="70" t="s">
        <v>202</v>
      </c>
      <c r="H76" s="71" t="s">
        <v>203</v>
      </c>
      <c r="I76" s="68" t="s">
        <v>136</v>
      </c>
      <c r="J76" s="72">
        <v>2013</v>
      </c>
      <c r="K76" s="73">
        <v>0.75</v>
      </c>
      <c r="L76" s="74">
        <v>3</v>
      </c>
      <c r="M76" s="237" t="s">
        <v>226</v>
      </c>
      <c r="N76" s="238"/>
      <c r="O76" s="239"/>
      <c r="P76" s="240" t="s">
        <v>321</v>
      </c>
      <c r="Q76" s="241" t="s">
        <v>323</v>
      </c>
      <c r="R76" s="75" t="s">
        <v>349</v>
      </c>
      <c r="S76" s="76">
        <f t="shared" si="0"/>
        <v>320</v>
      </c>
      <c r="T76" s="77">
        <v>320</v>
      </c>
      <c r="U76" s="78"/>
      <c r="V76" s="79"/>
      <c r="W76" s="80">
        <f t="shared" si="3"/>
        <v>0</v>
      </c>
      <c r="X76" s="81">
        <f t="shared" si="4"/>
        <v>0</v>
      </c>
      <c r="Y76" s="59"/>
      <c r="Z76" s="82"/>
      <c r="AA76" s="83"/>
      <c r="AB76" s="84"/>
      <c r="AC76" s="85"/>
    </row>
    <row r="77" spans="1:29" ht="15.75" customHeight="1" x14ac:dyDescent="0.2">
      <c r="A77" s="64" t="s">
        <v>118</v>
      </c>
      <c r="B77" s="65" t="s">
        <v>125</v>
      </c>
      <c r="C77" s="66" t="s">
        <v>126</v>
      </c>
      <c r="D77" s="67" t="s">
        <v>119</v>
      </c>
      <c r="E77" s="68" t="s">
        <v>190</v>
      </c>
      <c r="F77" s="69"/>
      <c r="G77" s="70" t="s">
        <v>204</v>
      </c>
      <c r="H77" s="71" t="s">
        <v>205</v>
      </c>
      <c r="I77" s="68" t="s">
        <v>123</v>
      </c>
      <c r="J77" s="72">
        <v>2012</v>
      </c>
      <c r="K77" s="73">
        <v>0.75</v>
      </c>
      <c r="L77" s="74">
        <v>2</v>
      </c>
      <c r="M77" s="237" t="s">
        <v>226</v>
      </c>
      <c r="N77" s="238"/>
      <c r="O77" s="239"/>
      <c r="P77" s="240" t="s">
        <v>229</v>
      </c>
      <c r="Q77" s="241" t="s">
        <v>324</v>
      </c>
      <c r="R77" s="95" t="s">
        <v>349</v>
      </c>
      <c r="S77" s="76">
        <f t="shared" si="0"/>
        <v>160</v>
      </c>
      <c r="T77" s="77">
        <v>160</v>
      </c>
      <c r="U77" s="78"/>
      <c r="V77" s="79"/>
      <c r="W77" s="80">
        <f t="shared" si="3"/>
        <v>0</v>
      </c>
      <c r="X77" s="81">
        <f t="shared" si="4"/>
        <v>0</v>
      </c>
      <c r="Y77" s="59"/>
      <c r="Z77" s="82"/>
      <c r="AA77" s="83"/>
      <c r="AB77" s="84"/>
      <c r="AC77" s="85"/>
    </row>
    <row r="78" spans="1:29" ht="15.75" customHeight="1" x14ac:dyDescent="0.2">
      <c r="A78" s="64" t="s">
        <v>118</v>
      </c>
      <c r="B78" s="65" t="s">
        <v>125</v>
      </c>
      <c r="C78" s="66" t="s">
        <v>126</v>
      </c>
      <c r="D78" s="67" t="s">
        <v>119</v>
      </c>
      <c r="E78" s="68" t="s">
        <v>190</v>
      </c>
      <c r="F78" s="69"/>
      <c r="G78" s="70" t="s">
        <v>204</v>
      </c>
      <c r="H78" s="71" t="s">
        <v>206</v>
      </c>
      <c r="I78" s="68" t="s">
        <v>123</v>
      </c>
      <c r="J78" s="72">
        <v>2009</v>
      </c>
      <c r="K78" s="73">
        <v>0.75</v>
      </c>
      <c r="L78" s="74">
        <v>2</v>
      </c>
      <c r="M78" s="237" t="s">
        <v>226</v>
      </c>
      <c r="N78" s="238"/>
      <c r="O78" s="239"/>
      <c r="P78" s="240" t="s">
        <v>325</v>
      </c>
      <c r="Q78" s="241" t="s">
        <v>326</v>
      </c>
      <c r="R78" s="75" t="s">
        <v>349</v>
      </c>
      <c r="S78" s="76">
        <f t="shared" si="0"/>
        <v>60</v>
      </c>
      <c r="T78" s="77">
        <v>60</v>
      </c>
      <c r="U78" s="78"/>
      <c r="V78" s="79"/>
      <c r="W78" s="80">
        <f t="shared" si="3"/>
        <v>0</v>
      </c>
      <c r="X78" s="81">
        <f t="shared" si="4"/>
        <v>0</v>
      </c>
      <c r="Y78" s="59"/>
      <c r="Z78" s="82"/>
      <c r="AA78" s="83"/>
      <c r="AB78" s="84"/>
      <c r="AC78" s="85"/>
    </row>
    <row r="79" spans="1:29" ht="15.75" customHeight="1" x14ac:dyDescent="0.2">
      <c r="A79" s="64" t="s">
        <v>118</v>
      </c>
      <c r="B79" s="65" t="s">
        <v>125</v>
      </c>
      <c r="C79" s="66" t="s">
        <v>126</v>
      </c>
      <c r="D79" s="67" t="s">
        <v>119</v>
      </c>
      <c r="E79" s="68" t="s">
        <v>190</v>
      </c>
      <c r="F79" s="69"/>
      <c r="G79" s="70" t="s">
        <v>207</v>
      </c>
      <c r="H79" s="71" t="s">
        <v>208</v>
      </c>
      <c r="I79" s="68" t="s">
        <v>123</v>
      </c>
      <c r="J79" s="72">
        <v>2002</v>
      </c>
      <c r="K79" s="73">
        <v>0.75</v>
      </c>
      <c r="L79" s="74">
        <v>1</v>
      </c>
      <c r="M79" s="237" t="s">
        <v>226</v>
      </c>
      <c r="N79" s="238"/>
      <c r="O79" s="239"/>
      <c r="P79" s="240" t="s">
        <v>327</v>
      </c>
      <c r="Q79" s="241" t="s">
        <v>328</v>
      </c>
      <c r="R79" s="95" t="s">
        <v>349</v>
      </c>
      <c r="S79" s="76">
        <f t="shared" ref="S79:S90" si="5">IF(R79="U",T79/1.2,T79)</f>
        <v>190</v>
      </c>
      <c r="T79" s="77">
        <v>190</v>
      </c>
      <c r="U79" s="78"/>
      <c r="V79" s="79"/>
      <c r="W79" s="80">
        <f t="shared" si="3"/>
        <v>0</v>
      </c>
      <c r="X79" s="81">
        <f t="shared" si="4"/>
        <v>0</v>
      </c>
      <c r="Y79" s="59"/>
      <c r="Z79" s="82"/>
      <c r="AA79" s="83"/>
      <c r="AB79" s="84"/>
      <c r="AC79" s="85"/>
    </row>
    <row r="80" spans="1:29" ht="15.75" customHeight="1" x14ac:dyDescent="0.2">
      <c r="A80" s="64" t="s">
        <v>118</v>
      </c>
      <c r="B80" s="65" t="s">
        <v>125</v>
      </c>
      <c r="C80" s="66" t="s">
        <v>126</v>
      </c>
      <c r="D80" s="67" t="s">
        <v>119</v>
      </c>
      <c r="E80" s="68" t="s">
        <v>190</v>
      </c>
      <c r="F80" s="69"/>
      <c r="G80" s="70" t="s">
        <v>209</v>
      </c>
      <c r="H80" s="71" t="s">
        <v>210</v>
      </c>
      <c r="I80" s="68" t="s">
        <v>193</v>
      </c>
      <c r="J80" s="72">
        <v>2011</v>
      </c>
      <c r="K80" s="73">
        <v>0.75</v>
      </c>
      <c r="L80" s="74">
        <v>2</v>
      </c>
      <c r="M80" s="237" t="s">
        <v>226</v>
      </c>
      <c r="N80" s="238"/>
      <c r="O80" s="239"/>
      <c r="P80" s="240" t="s">
        <v>329</v>
      </c>
      <c r="Q80" s="241" t="s">
        <v>331</v>
      </c>
      <c r="R80" s="75" t="s">
        <v>349</v>
      </c>
      <c r="S80" s="76">
        <f t="shared" si="5"/>
        <v>160</v>
      </c>
      <c r="T80" s="77">
        <v>160</v>
      </c>
      <c r="U80" s="78"/>
      <c r="V80" s="79"/>
      <c r="W80" s="80">
        <f t="shared" si="3"/>
        <v>0</v>
      </c>
      <c r="X80" s="81">
        <f t="shared" si="4"/>
        <v>0</v>
      </c>
      <c r="Y80" s="59"/>
      <c r="Z80" s="82"/>
      <c r="AA80" s="83"/>
      <c r="AB80" s="84"/>
      <c r="AC80" s="85"/>
    </row>
    <row r="81" spans="1:29" ht="15.75" customHeight="1" x14ac:dyDescent="0.2">
      <c r="A81" s="64" t="s">
        <v>118</v>
      </c>
      <c r="B81" s="65" t="s">
        <v>125</v>
      </c>
      <c r="C81" s="66" t="s">
        <v>126</v>
      </c>
      <c r="D81" s="67" t="s">
        <v>119</v>
      </c>
      <c r="E81" s="68" t="s">
        <v>190</v>
      </c>
      <c r="F81" s="69"/>
      <c r="G81" s="70" t="s">
        <v>209</v>
      </c>
      <c r="H81" s="71" t="s">
        <v>211</v>
      </c>
      <c r="I81" s="68" t="s">
        <v>193</v>
      </c>
      <c r="J81" s="72">
        <v>2012</v>
      </c>
      <c r="K81" s="73">
        <v>0.75</v>
      </c>
      <c r="L81" s="74">
        <v>2</v>
      </c>
      <c r="M81" s="237" t="s">
        <v>226</v>
      </c>
      <c r="N81" s="238"/>
      <c r="O81" s="239"/>
      <c r="P81" s="240" t="s">
        <v>330</v>
      </c>
      <c r="Q81" s="241" t="s">
        <v>332</v>
      </c>
      <c r="R81" s="75" t="s">
        <v>349</v>
      </c>
      <c r="S81" s="76">
        <f t="shared" si="5"/>
        <v>190</v>
      </c>
      <c r="T81" s="77">
        <v>190</v>
      </c>
      <c r="U81" s="78"/>
      <c r="V81" s="79"/>
      <c r="W81" s="80">
        <f t="shared" si="3"/>
        <v>0</v>
      </c>
      <c r="X81" s="81">
        <f t="shared" si="4"/>
        <v>0</v>
      </c>
      <c r="Y81" s="59"/>
      <c r="Z81" s="82"/>
      <c r="AA81" s="83"/>
      <c r="AB81" s="84"/>
      <c r="AC81" s="85"/>
    </row>
    <row r="82" spans="1:29" ht="15.75" customHeight="1" x14ac:dyDescent="0.2">
      <c r="A82" s="64" t="s">
        <v>118</v>
      </c>
      <c r="B82" s="65" t="s">
        <v>125</v>
      </c>
      <c r="C82" s="66" t="s">
        <v>126</v>
      </c>
      <c r="D82" s="67" t="s">
        <v>119</v>
      </c>
      <c r="E82" s="68" t="s">
        <v>190</v>
      </c>
      <c r="F82" s="69"/>
      <c r="G82" s="70" t="s">
        <v>212</v>
      </c>
      <c r="H82" s="71" t="s">
        <v>213</v>
      </c>
      <c r="I82" s="68" t="s">
        <v>214</v>
      </c>
      <c r="J82" s="72">
        <v>2013</v>
      </c>
      <c r="K82" s="73">
        <v>0.75</v>
      </c>
      <c r="L82" s="74">
        <v>2</v>
      </c>
      <c r="M82" s="237" t="s">
        <v>226</v>
      </c>
      <c r="N82" s="238"/>
      <c r="O82" s="239"/>
      <c r="P82" s="240" t="s">
        <v>333</v>
      </c>
      <c r="Q82" s="241" t="s">
        <v>334</v>
      </c>
      <c r="R82" s="75" t="s">
        <v>349</v>
      </c>
      <c r="S82" s="76">
        <f t="shared" si="5"/>
        <v>90</v>
      </c>
      <c r="T82" s="77">
        <v>90</v>
      </c>
      <c r="U82" s="78"/>
      <c r="V82" s="79"/>
      <c r="W82" s="80">
        <f t="shared" si="3"/>
        <v>0</v>
      </c>
      <c r="X82" s="81">
        <f t="shared" si="4"/>
        <v>0</v>
      </c>
      <c r="Y82" s="59"/>
      <c r="Z82" s="82"/>
      <c r="AA82" s="83"/>
      <c r="AB82" s="84"/>
      <c r="AC82" s="85"/>
    </row>
    <row r="83" spans="1:29" ht="15.75" customHeight="1" x14ac:dyDescent="0.2">
      <c r="A83" s="64" t="s">
        <v>118</v>
      </c>
      <c r="B83" s="65" t="s">
        <v>125</v>
      </c>
      <c r="C83" s="66" t="s">
        <v>126</v>
      </c>
      <c r="D83" s="67" t="s">
        <v>119</v>
      </c>
      <c r="E83" s="68" t="s">
        <v>190</v>
      </c>
      <c r="F83" s="69"/>
      <c r="G83" s="70" t="s">
        <v>215</v>
      </c>
      <c r="H83" s="71" t="s">
        <v>216</v>
      </c>
      <c r="I83" s="68" t="s">
        <v>123</v>
      </c>
      <c r="J83" s="72">
        <v>2012</v>
      </c>
      <c r="K83" s="73">
        <v>0.75</v>
      </c>
      <c r="L83" s="74">
        <v>5</v>
      </c>
      <c r="M83" s="237" t="s">
        <v>226</v>
      </c>
      <c r="N83" s="238"/>
      <c r="O83" s="239"/>
      <c r="P83" s="240" t="s">
        <v>335</v>
      </c>
      <c r="Q83" s="241" t="s">
        <v>336</v>
      </c>
      <c r="R83" s="95" t="s">
        <v>349</v>
      </c>
      <c r="S83" s="76">
        <f t="shared" si="5"/>
        <v>90</v>
      </c>
      <c r="T83" s="77">
        <v>90</v>
      </c>
      <c r="U83" s="78"/>
      <c r="V83" s="79"/>
      <c r="W83" s="80">
        <f t="shared" si="3"/>
        <v>0</v>
      </c>
      <c r="X83" s="81">
        <f t="shared" si="4"/>
        <v>0</v>
      </c>
      <c r="Y83" s="59"/>
      <c r="Z83" s="82"/>
      <c r="AA83" s="83"/>
      <c r="AB83" s="84"/>
      <c r="AC83" s="85"/>
    </row>
    <row r="84" spans="1:29" ht="15.75" customHeight="1" x14ac:dyDescent="0.2">
      <c r="A84" s="64" t="s">
        <v>118</v>
      </c>
      <c r="B84" s="65" t="s">
        <v>125</v>
      </c>
      <c r="C84" s="66" t="s">
        <v>126</v>
      </c>
      <c r="D84" s="67" t="s">
        <v>119</v>
      </c>
      <c r="E84" s="68" t="s">
        <v>190</v>
      </c>
      <c r="F84" s="69"/>
      <c r="G84" s="70" t="s">
        <v>217</v>
      </c>
      <c r="H84" s="71" t="s">
        <v>157</v>
      </c>
      <c r="I84" s="68" t="s">
        <v>193</v>
      </c>
      <c r="J84" s="72">
        <v>2002</v>
      </c>
      <c r="K84" s="73">
        <v>0.75</v>
      </c>
      <c r="L84" s="74">
        <v>2</v>
      </c>
      <c r="M84" s="237" t="s">
        <v>226</v>
      </c>
      <c r="N84" s="238"/>
      <c r="O84" s="239"/>
      <c r="P84" s="240" t="s">
        <v>337</v>
      </c>
      <c r="Q84" s="241" t="s">
        <v>340</v>
      </c>
      <c r="R84" s="95" t="s">
        <v>349</v>
      </c>
      <c r="S84" s="76">
        <f t="shared" si="5"/>
        <v>100</v>
      </c>
      <c r="T84" s="77">
        <v>100</v>
      </c>
      <c r="U84" s="78"/>
      <c r="V84" s="79"/>
      <c r="W84" s="80">
        <f t="shared" si="3"/>
        <v>0</v>
      </c>
      <c r="X84" s="81">
        <f t="shared" si="4"/>
        <v>0</v>
      </c>
      <c r="Y84" s="59"/>
      <c r="Z84" s="82"/>
      <c r="AA84" s="83"/>
      <c r="AB84" s="84"/>
      <c r="AC84" s="85"/>
    </row>
    <row r="85" spans="1:29" ht="15.75" customHeight="1" x14ac:dyDescent="0.2">
      <c r="A85" s="64" t="s">
        <v>118</v>
      </c>
      <c r="B85" s="65" t="s">
        <v>125</v>
      </c>
      <c r="C85" s="66" t="s">
        <v>126</v>
      </c>
      <c r="D85" s="67" t="s">
        <v>119</v>
      </c>
      <c r="E85" s="68" t="s">
        <v>190</v>
      </c>
      <c r="F85" s="69"/>
      <c r="G85" s="70" t="s">
        <v>217</v>
      </c>
      <c r="H85" s="71" t="s">
        <v>218</v>
      </c>
      <c r="I85" s="68" t="s">
        <v>193</v>
      </c>
      <c r="J85" s="72">
        <v>2004</v>
      </c>
      <c r="K85" s="73">
        <v>0.75</v>
      </c>
      <c r="L85" s="74">
        <v>6</v>
      </c>
      <c r="M85" s="237" t="s">
        <v>226</v>
      </c>
      <c r="N85" s="238"/>
      <c r="O85" s="239"/>
      <c r="P85" s="240" t="s">
        <v>338</v>
      </c>
      <c r="Q85" s="241" t="s">
        <v>341</v>
      </c>
      <c r="R85" s="95" t="s">
        <v>349</v>
      </c>
      <c r="S85" s="76">
        <f t="shared" si="5"/>
        <v>120</v>
      </c>
      <c r="T85" s="77">
        <v>120</v>
      </c>
      <c r="U85" s="78"/>
      <c r="V85" s="79"/>
      <c r="W85" s="80">
        <f t="shared" si="3"/>
        <v>0</v>
      </c>
      <c r="X85" s="81">
        <f t="shared" si="4"/>
        <v>0</v>
      </c>
      <c r="Y85" s="59"/>
      <c r="Z85" s="82"/>
      <c r="AA85" s="83"/>
      <c r="AB85" s="84"/>
      <c r="AC85" s="85"/>
    </row>
    <row r="86" spans="1:29" ht="15.75" customHeight="1" x14ac:dyDescent="0.2">
      <c r="A86" s="64" t="s">
        <v>118</v>
      </c>
      <c r="B86" s="65" t="s">
        <v>125</v>
      </c>
      <c r="C86" s="66" t="s">
        <v>126</v>
      </c>
      <c r="D86" s="67" t="s">
        <v>119</v>
      </c>
      <c r="E86" s="68" t="s">
        <v>190</v>
      </c>
      <c r="F86" s="69"/>
      <c r="G86" s="70" t="s">
        <v>217</v>
      </c>
      <c r="H86" s="71" t="s">
        <v>218</v>
      </c>
      <c r="I86" s="68" t="s">
        <v>193</v>
      </c>
      <c r="J86" s="72">
        <v>2005</v>
      </c>
      <c r="K86" s="73">
        <v>0.75</v>
      </c>
      <c r="L86" s="74">
        <v>5</v>
      </c>
      <c r="M86" s="237" t="s">
        <v>226</v>
      </c>
      <c r="N86" s="238"/>
      <c r="O86" s="239"/>
      <c r="P86" s="240" t="s">
        <v>339</v>
      </c>
      <c r="Q86" s="241" t="s">
        <v>342</v>
      </c>
      <c r="R86" s="95" t="s">
        <v>349</v>
      </c>
      <c r="S86" s="76">
        <f t="shared" si="5"/>
        <v>120</v>
      </c>
      <c r="T86" s="77">
        <v>120</v>
      </c>
      <c r="U86" s="78"/>
      <c r="V86" s="79"/>
      <c r="W86" s="80">
        <f t="shared" si="3"/>
        <v>0</v>
      </c>
      <c r="X86" s="81">
        <f t="shared" si="4"/>
        <v>0</v>
      </c>
      <c r="Y86" s="59"/>
      <c r="Z86" s="82"/>
      <c r="AA86" s="83"/>
      <c r="AB86" s="84"/>
      <c r="AC86" s="85"/>
    </row>
    <row r="87" spans="1:29" ht="15.75" customHeight="1" x14ac:dyDescent="0.2">
      <c r="A87" s="64" t="s">
        <v>118</v>
      </c>
      <c r="B87" s="65" t="s">
        <v>125</v>
      </c>
      <c r="C87" s="66" t="s">
        <v>126</v>
      </c>
      <c r="D87" s="67" t="s">
        <v>119</v>
      </c>
      <c r="E87" s="68" t="s">
        <v>190</v>
      </c>
      <c r="F87" s="69"/>
      <c r="G87" s="70" t="s">
        <v>219</v>
      </c>
      <c r="H87" s="71" t="s">
        <v>220</v>
      </c>
      <c r="I87" s="68" t="s">
        <v>123</v>
      </c>
      <c r="J87" s="72" t="s">
        <v>221</v>
      </c>
      <c r="K87" s="73">
        <v>0.75</v>
      </c>
      <c r="L87" s="74">
        <v>2</v>
      </c>
      <c r="M87" s="237" t="s">
        <v>226</v>
      </c>
      <c r="N87" s="238"/>
      <c r="O87" s="239"/>
      <c r="P87" s="240" t="s">
        <v>343</v>
      </c>
      <c r="Q87" s="241" t="s">
        <v>345</v>
      </c>
      <c r="R87" s="95" t="s">
        <v>349</v>
      </c>
      <c r="S87" s="76">
        <f t="shared" si="5"/>
        <v>100</v>
      </c>
      <c r="T87" s="77">
        <v>100</v>
      </c>
      <c r="U87" s="78"/>
      <c r="V87" s="79"/>
      <c r="W87" s="80">
        <f t="shared" si="3"/>
        <v>0</v>
      </c>
      <c r="X87" s="81">
        <f t="shared" si="4"/>
        <v>0</v>
      </c>
      <c r="Y87" s="59"/>
      <c r="Z87" s="82"/>
      <c r="AA87" s="83"/>
      <c r="AB87" s="84"/>
      <c r="AC87" s="85"/>
    </row>
    <row r="88" spans="1:29" ht="15.75" customHeight="1" x14ac:dyDescent="0.2">
      <c r="A88" s="64" t="s">
        <v>118</v>
      </c>
      <c r="B88" s="65" t="s">
        <v>125</v>
      </c>
      <c r="C88" s="66" t="s">
        <v>126</v>
      </c>
      <c r="D88" s="67" t="s">
        <v>119</v>
      </c>
      <c r="E88" s="68" t="s">
        <v>190</v>
      </c>
      <c r="F88" s="69"/>
      <c r="G88" s="70" t="s">
        <v>219</v>
      </c>
      <c r="H88" s="71" t="s">
        <v>222</v>
      </c>
      <c r="I88" s="68" t="s">
        <v>214</v>
      </c>
      <c r="J88" s="72">
        <v>2003</v>
      </c>
      <c r="K88" s="73">
        <v>0.75</v>
      </c>
      <c r="L88" s="74">
        <v>1</v>
      </c>
      <c r="M88" s="237" t="s">
        <v>226</v>
      </c>
      <c r="N88" s="238"/>
      <c r="O88" s="239"/>
      <c r="P88" s="240" t="s">
        <v>343</v>
      </c>
      <c r="Q88" s="241" t="s">
        <v>346</v>
      </c>
      <c r="R88" s="95" t="s">
        <v>349</v>
      </c>
      <c r="S88" s="76">
        <f t="shared" si="5"/>
        <v>160</v>
      </c>
      <c r="T88" s="77">
        <v>160</v>
      </c>
      <c r="U88" s="78"/>
      <c r="V88" s="79"/>
      <c r="W88" s="80">
        <f t="shared" si="3"/>
        <v>0</v>
      </c>
      <c r="X88" s="81">
        <f t="shared" si="4"/>
        <v>0</v>
      </c>
      <c r="Y88" s="59"/>
      <c r="Z88" s="82"/>
      <c r="AA88" s="83"/>
      <c r="AB88" s="84"/>
      <c r="AC88" s="85"/>
    </row>
    <row r="89" spans="1:29" ht="15.75" customHeight="1" x14ac:dyDescent="0.2">
      <c r="A89" s="64" t="s">
        <v>118</v>
      </c>
      <c r="B89" s="65" t="s">
        <v>125</v>
      </c>
      <c r="C89" s="66" t="s">
        <v>126</v>
      </c>
      <c r="D89" s="67" t="s">
        <v>119</v>
      </c>
      <c r="E89" s="68" t="s">
        <v>190</v>
      </c>
      <c r="F89" s="69"/>
      <c r="G89" s="70" t="s">
        <v>223</v>
      </c>
      <c r="H89" s="71" t="s">
        <v>224</v>
      </c>
      <c r="I89" s="68" t="s">
        <v>123</v>
      </c>
      <c r="J89" s="72">
        <v>2007</v>
      </c>
      <c r="K89" s="73">
        <v>0.75</v>
      </c>
      <c r="L89" s="74">
        <v>2</v>
      </c>
      <c r="M89" s="237" t="s">
        <v>226</v>
      </c>
      <c r="N89" s="238"/>
      <c r="O89" s="239"/>
      <c r="P89" s="240" t="s">
        <v>344</v>
      </c>
      <c r="Q89" s="241" t="s">
        <v>347</v>
      </c>
      <c r="R89" s="95" t="s">
        <v>349</v>
      </c>
      <c r="S89" s="76">
        <f t="shared" si="5"/>
        <v>60</v>
      </c>
      <c r="T89" s="77">
        <v>60</v>
      </c>
      <c r="U89" s="78"/>
      <c r="V89" s="79"/>
      <c r="W89" s="80">
        <f t="shared" si="3"/>
        <v>0</v>
      </c>
      <c r="X89" s="81">
        <f t="shared" si="4"/>
        <v>0</v>
      </c>
      <c r="Y89" s="59"/>
      <c r="Z89" s="82"/>
      <c r="AA89" s="83"/>
      <c r="AB89" s="84"/>
      <c r="AC89" s="85"/>
    </row>
    <row r="90" spans="1:29" ht="15.75" customHeight="1" x14ac:dyDescent="0.2">
      <c r="A90" s="64" t="s">
        <v>118</v>
      </c>
      <c r="B90" s="65" t="s">
        <v>125</v>
      </c>
      <c r="C90" s="66" t="s">
        <v>126</v>
      </c>
      <c r="D90" s="67" t="s">
        <v>119</v>
      </c>
      <c r="E90" s="68" t="s">
        <v>190</v>
      </c>
      <c r="F90" s="69"/>
      <c r="G90" s="70" t="s">
        <v>223</v>
      </c>
      <c r="H90" s="71" t="s">
        <v>225</v>
      </c>
      <c r="I90" s="68" t="s">
        <v>123</v>
      </c>
      <c r="J90" s="72">
        <v>2012</v>
      </c>
      <c r="K90" s="73">
        <v>0.75</v>
      </c>
      <c r="L90" s="74">
        <v>4</v>
      </c>
      <c r="M90" s="237" t="s">
        <v>226</v>
      </c>
      <c r="N90" s="238"/>
      <c r="O90" s="239"/>
      <c r="P90" s="240" t="s">
        <v>344</v>
      </c>
      <c r="Q90" s="241" t="s">
        <v>348</v>
      </c>
      <c r="R90" s="95" t="s">
        <v>349</v>
      </c>
      <c r="S90" s="76">
        <f t="shared" si="5"/>
        <v>60</v>
      </c>
      <c r="T90" s="77">
        <v>60</v>
      </c>
      <c r="U90" s="78"/>
      <c r="V90" s="79"/>
      <c r="W90" s="80">
        <f t="shared" si="3"/>
        <v>0</v>
      </c>
      <c r="X90" s="81">
        <f t="shared" si="4"/>
        <v>0</v>
      </c>
      <c r="Y90" s="59"/>
      <c r="Z90" s="82"/>
      <c r="AA90" s="83"/>
      <c r="AB90" s="84"/>
      <c r="AC90" s="85"/>
    </row>
  </sheetData>
  <autoFilter ref="A14:X90" xr:uid="{00000000-0009-0000-0000-000000000000}"/>
  <mergeCells count="31">
    <mergeCell ref="A13:C13"/>
    <mergeCell ref="D13:F13"/>
    <mergeCell ref="G13:L13"/>
    <mergeCell ref="M13:O13"/>
    <mergeCell ref="P13:T13"/>
    <mergeCell ref="J11:K11"/>
    <mergeCell ref="L11:M11"/>
    <mergeCell ref="N11:O11"/>
    <mergeCell ref="V11:W11"/>
    <mergeCell ref="V13:X13"/>
    <mergeCell ref="V9:W9"/>
    <mergeCell ref="J10:K10"/>
    <mergeCell ref="L10:M10"/>
    <mergeCell ref="N10:O10"/>
    <mergeCell ref="V10:W10"/>
    <mergeCell ref="V2:X2"/>
    <mergeCell ref="J3:O3"/>
    <mergeCell ref="J4:O4"/>
    <mergeCell ref="J5:O5"/>
    <mergeCell ref="J8:K8"/>
    <mergeCell ref="L8:M8"/>
    <mergeCell ref="N8:O8"/>
    <mergeCell ref="V8:W8"/>
    <mergeCell ref="H6:O6"/>
    <mergeCell ref="D6:G9"/>
    <mergeCell ref="D5:G5"/>
    <mergeCell ref="D4:G4"/>
    <mergeCell ref="J2:O2"/>
    <mergeCell ref="J9:K9"/>
    <mergeCell ref="L9:M9"/>
    <mergeCell ref="N9:O9"/>
  </mergeCells>
  <conditionalFormatting sqref="R15:R1048576">
    <cfRule type="containsText" dxfId="2" priority="3" operator="containsText" text="U">
      <formula>NOT(ISERROR(SEARCH("U",R15)))</formula>
    </cfRule>
    <cfRule type="cellIs" dxfId="1" priority="4" operator="equal">
      <formula>"D"</formula>
    </cfRule>
  </conditionalFormatting>
  <conditionalFormatting sqref="Q15:Q90">
    <cfRule type="duplicateValues" dxfId="0" priority="1"/>
  </conditionalFormatting>
  <dataValidations count="6">
    <dataValidation type="whole" allowBlank="1" showInputMessage="1" showErrorMessage="1" sqref="Z1:AA12 Z15:AA90" xr:uid="{00000000-0002-0000-0000-000000000000}">
      <formula1>-500</formula1>
      <formula2>500</formula2>
    </dataValidation>
    <dataValidation type="list" allowBlank="1" showInputMessage="1" showErrorMessage="1" sqref="AB1:AB12 AB15:AB90" xr:uid="{00000000-0002-0000-0000-000001000000}">
      <formula1>"VERKAUFT,ALTE PREISLISTE,FEHLBESTAND,ZUSTAND,BRUCH"</formula1>
      <formula2>0</formula2>
    </dataValidation>
    <dataValidation type="whole" allowBlank="1" showInputMessage="1" showErrorMessage="1" sqref="L15:L90" xr:uid="{00000000-0002-0000-0000-000002000000}">
      <formula1>0</formula1>
      <formula2>1000</formula2>
    </dataValidation>
    <dataValidation type="list" allowBlank="1" showInputMessage="1" showErrorMessage="1" sqref="A15:A90" xr:uid="{00000000-0002-0000-0000-000003000000}">
      <formula1>"Wein,Schaumwein,Fortfied,Spirituose"</formula1>
      <formula2>0</formula2>
    </dataValidation>
    <dataValidation type="list" allowBlank="1" showInputMessage="1" showErrorMessage="1" sqref="B15:B90" xr:uid="{00000000-0002-0000-0000-000004000000}">
      <formula1>"weiÃ,rot,rosÃ©,n.a."</formula1>
      <formula2>0</formula2>
    </dataValidation>
    <dataValidation type="list" allowBlank="1" showInputMessage="1" showErrorMessage="1" sqref="C15:C90" xr:uid="{00000000-0002-0000-0000-000005000000}">
      <formula1>"trocken,sÃ¼Ã,halbtrocken,n.a."</formula1>
      <formula2>0</formula2>
    </dataValidation>
  </dataValidations>
  <hyperlinks>
    <hyperlink ref="M13:O13" location="Gesamtliste!J2510" display="ZUSTAND / CONDITION" xr:uid="{7177F37C-F6DB-634E-A8B9-D13333F25BAC}"/>
  </hyperlinks>
  <pageMargins left="0.25" right="0.25" top="0.75" bottom="0.75" header="0.3" footer="0.3"/>
  <pageSetup paperSize="9" scale="57" firstPageNumber="0" fitToHeight="0" orientation="landscape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841B2-4837-5544-AA48-4E43AAB9C1D0}">
  <sheetPr>
    <tabColor theme="9"/>
    <pageSetUpPr fitToPage="1"/>
  </sheetPr>
  <dimension ref="A1:O19"/>
  <sheetViews>
    <sheetView showGridLines="0" zoomScale="80" zoomScaleNormal="80" zoomScalePageLayoutView="92" workbookViewId="0">
      <selection activeCell="I10" sqref="I10"/>
    </sheetView>
  </sheetViews>
  <sheetFormatPr baseColWidth="10" defaultRowHeight="16" x14ac:dyDescent="0.2"/>
  <cols>
    <col min="1" max="1" width="13.83203125" style="110" customWidth="1"/>
    <col min="2" max="2" width="19.33203125" style="110" customWidth="1"/>
    <col min="3" max="3" width="12.83203125" style="110" bestFit="1" customWidth="1"/>
    <col min="4" max="4" width="11.5" style="110" customWidth="1"/>
    <col min="5" max="5" width="23.5" style="110" customWidth="1"/>
    <col min="6" max="6" width="31.6640625" style="110" bestFit="1" customWidth="1"/>
    <col min="7" max="9" width="10.83203125" style="110"/>
    <col min="10" max="10" width="17.1640625" style="110" customWidth="1"/>
    <col min="11" max="11" width="8" style="110" customWidth="1"/>
    <col min="12" max="12" width="8.1640625" style="110" customWidth="1"/>
    <col min="13" max="13" width="7.83203125" style="110" customWidth="1"/>
    <col min="14" max="16384" width="10.83203125" style="110"/>
  </cols>
  <sheetData>
    <row r="1" spans="1:15" ht="17" thickBot="1" x14ac:dyDescent="0.25"/>
    <row r="2" spans="1:15" s="111" customFormat="1" ht="29" customHeight="1" x14ac:dyDescent="0.2">
      <c r="D2" s="220" t="s">
        <v>49</v>
      </c>
      <c r="E2" s="221"/>
      <c r="F2" s="112" t="s">
        <v>1</v>
      </c>
      <c r="G2" s="222"/>
      <c r="H2" s="223"/>
      <c r="I2" s="224"/>
      <c r="J2" s="113"/>
      <c r="K2" s="225" t="s">
        <v>2</v>
      </c>
      <c r="L2" s="226"/>
      <c r="M2" s="226"/>
      <c r="N2" s="226"/>
      <c r="O2" s="227"/>
    </row>
    <row r="3" spans="1:15" s="111" customFormat="1" ht="31" customHeight="1" thickBot="1" x14ac:dyDescent="0.25">
      <c r="D3" s="215" t="s">
        <v>50</v>
      </c>
      <c r="E3" s="216"/>
      <c r="F3" s="114" t="s">
        <v>3</v>
      </c>
      <c r="G3" s="228"/>
      <c r="H3" s="229"/>
      <c r="I3" s="230"/>
      <c r="J3" s="113"/>
      <c r="K3" s="115" t="s">
        <v>51</v>
      </c>
      <c r="L3" s="116" t="s">
        <v>52</v>
      </c>
      <c r="M3" s="117" t="s">
        <v>63</v>
      </c>
      <c r="N3" s="118" t="s">
        <v>5</v>
      </c>
      <c r="O3" s="119" t="s">
        <v>6</v>
      </c>
    </row>
    <row r="4" spans="1:15" s="111" customFormat="1" ht="28" customHeight="1" x14ac:dyDescent="0.2">
      <c r="A4" s="231" t="s">
        <v>53</v>
      </c>
      <c r="B4" s="231"/>
      <c r="C4" s="231"/>
      <c r="D4" s="232" t="s">
        <v>54</v>
      </c>
      <c r="E4" s="216"/>
      <c r="F4" s="120" t="s">
        <v>7</v>
      </c>
      <c r="G4" s="228"/>
      <c r="H4" s="229"/>
      <c r="I4" s="230"/>
      <c r="J4" s="113"/>
      <c r="K4" s="233">
        <f>SUM(K9:K3493)</f>
        <v>0</v>
      </c>
      <c r="L4" s="235">
        <f>SUM(L9:L3493)</f>
        <v>0</v>
      </c>
      <c r="M4" s="208">
        <f>SUM(M9:M3493)</f>
        <v>0</v>
      </c>
      <c r="N4" s="210">
        <f>SUM(N9:N3493)</f>
        <v>0</v>
      </c>
      <c r="O4" s="212">
        <f>SUM(O9:O3493)</f>
        <v>0</v>
      </c>
    </row>
    <row r="5" spans="1:15" s="111" customFormat="1" ht="32" customHeight="1" thickBot="1" x14ac:dyDescent="0.25">
      <c r="A5" s="214" t="s">
        <v>117</v>
      </c>
      <c r="B5" s="214"/>
      <c r="D5" s="215" t="s">
        <v>55</v>
      </c>
      <c r="E5" s="216"/>
      <c r="F5" s="121" t="s">
        <v>8</v>
      </c>
      <c r="G5" s="217"/>
      <c r="H5" s="218"/>
      <c r="I5" s="219"/>
      <c r="J5" s="113"/>
      <c r="K5" s="234"/>
      <c r="L5" s="236"/>
      <c r="M5" s="209"/>
      <c r="N5" s="211"/>
      <c r="O5" s="213"/>
    </row>
    <row r="6" spans="1:15" s="111" customFormat="1" ht="14" customHeight="1" thickBot="1" x14ac:dyDescent="0.25">
      <c r="D6" s="122"/>
      <c r="E6" s="122"/>
      <c r="F6" s="123"/>
      <c r="G6" s="124"/>
      <c r="H6" s="125"/>
      <c r="I6" s="125"/>
      <c r="J6" s="113"/>
      <c r="K6" s="126"/>
      <c r="L6" s="126"/>
      <c r="M6" s="126"/>
      <c r="N6" s="126"/>
      <c r="O6" s="126"/>
    </row>
    <row r="7" spans="1:15" s="127" customFormat="1" ht="26.25" customHeight="1" x14ac:dyDescent="0.2">
      <c r="A7" s="194" t="s">
        <v>56</v>
      </c>
      <c r="B7" s="195"/>
      <c r="C7" s="195"/>
      <c r="D7" s="196"/>
      <c r="E7" s="197" t="s">
        <v>57</v>
      </c>
      <c r="F7" s="199" t="s">
        <v>58</v>
      </c>
      <c r="G7" s="199" t="s">
        <v>59</v>
      </c>
      <c r="H7" s="201"/>
      <c r="I7" s="202"/>
      <c r="J7" s="203" t="s">
        <v>19</v>
      </c>
      <c r="K7" s="205" t="s">
        <v>25</v>
      </c>
      <c r="L7" s="206"/>
      <c r="M7" s="206"/>
      <c r="N7" s="206"/>
      <c r="O7" s="207"/>
    </row>
    <row r="8" spans="1:15" s="111" customFormat="1" ht="41" customHeight="1" thickBot="1" x14ac:dyDescent="0.25">
      <c r="A8" s="128" t="s">
        <v>28</v>
      </c>
      <c r="B8" s="129" t="s">
        <v>60</v>
      </c>
      <c r="C8" s="130" t="s">
        <v>61</v>
      </c>
      <c r="D8" s="131" t="s">
        <v>62</v>
      </c>
      <c r="E8" s="198"/>
      <c r="F8" s="200"/>
      <c r="G8" s="132" t="s">
        <v>51</v>
      </c>
      <c r="H8" s="133" t="s">
        <v>52</v>
      </c>
      <c r="I8" s="134" t="s">
        <v>63</v>
      </c>
      <c r="J8" s="204"/>
      <c r="K8" s="135" t="s">
        <v>64</v>
      </c>
      <c r="L8" s="136" t="s">
        <v>65</v>
      </c>
      <c r="M8" s="136" t="s">
        <v>66</v>
      </c>
      <c r="N8" s="137" t="s">
        <v>5</v>
      </c>
      <c r="O8" s="138" t="s">
        <v>6</v>
      </c>
    </row>
    <row r="9" spans="1:15" s="111" customFormat="1" ht="171" customHeight="1" x14ac:dyDescent="0.2">
      <c r="A9" s="139" t="s">
        <v>67</v>
      </c>
      <c r="B9" s="140" t="s">
        <v>68</v>
      </c>
      <c r="C9" s="141" t="s">
        <v>69</v>
      </c>
      <c r="D9" s="142" t="s">
        <v>70</v>
      </c>
      <c r="E9" s="143"/>
      <c r="F9" s="144" t="s">
        <v>102</v>
      </c>
      <c r="G9" s="145">
        <v>51.1</v>
      </c>
      <c r="H9" s="146">
        <v>101</v>
      </c>
      <c r="I9" s="147">
        <v>299.39999999999998</v>
      </c>
      <c r="J9" s="148"/>
      <c r="K9" s="149"/>
      <c r="L9" s="150"/>
      <c r="M9" s="150"/>
      <c r="N9" s="151">
        <f t="shared" ref="N9:N19" si="0">O9/1.2</f>
        <v>0</v>
      </c>
      <c r="O9" s="152">
        <f>K9*G9+L9*H9+M9*I9</f>
        <v>0</v>
      </c>
    </row>
    <row r="10" spans="1:15" s="111" customFormat="1" ht="171" customHeight="1" x14ac:dyDescent="0.2">
      <c r="A10" s="139" t="s">
        <v>67</v>
      </c>
      <c r="B10" s="140" t="s">
        <v>43</v>
      </c>
      <c r="C10" s="141" t="s">
        <v>71</v>
      </c>
      <c r="D10" s="142" t="s">
        <v>72</v>
      </c>
      <c r="E10" s="143"/>
      <c r="F10" s="144" t="s">
        <v>103</v>
      </c>
      <c r="G10" s="145">
        <v>48.1</v>
      </c>
      <c r="H10" s="146">
        <v>95</v>
      </c>
      <c r="I10" s="147">
        <v>281.39999999999998</v>
      </c>
      <c r="J10" s="148"/>
      <c r="K10" s="149"/>
      <c r="L10" s="150"/>
      <c r="M10" s="150"/>
      <c r="N10" s="151">
        <f t="shared" si="0"/>
        <v>0</v>
      </c>
      <c r="O10" s="152">
        <f t="shared" ref="O10:O12" si="1">K10*G10+L10*H10+M10*I10</f>
        <v>0</v>
      </c>
    </row>
    <row r="11" spans="1:15" s="111" customFormat="1" ht="183" customHeight="1" x14ac:dyDescent="0.2">
      <c r="A11" s="139" t="s">
        <v>67</v>
      </c>
      <c r="B11" s="140" t="s">
        <v>73</v>
      </c>
      <c r="C11" s="141" t="s">
        <v>74</v>
      </c>
      <c r="D11" s="142" t="s">
        <v>75</v>
      </c>
      <c r="E11" s="143"/>
      <c r="F11" s="144" t="s">
        <v>104</v>
      </c>
      <c r="G11" s="145">
        <v>47.1</v>
      </c>
      <c r="H11" s="146">
        <v>93</v>
      </c>
      <c r="I11" s="147">
        <v>275.39999999999998</v>
      </c>
      <c r="J11" s="148"/>
      <c r="K11" s="149"/>
      <c r="L11" s="150"/>
      <c r="M11" s="150"/>
      <c r="N11" s="151">
        <f t="shared" si="0"/>
        <v>0</v>
      </c>
      <c r="O11" s="152">
        <f t="shared" si="1"/>
        <v>0</v>
      </c>
    </row>
    <row r="12" spans="1:15" s="111" customFormat="1" ht="187" customHeight="1" x14ac:dyDescent="0.2">
      <c r="A12" s="139" t="s">
        <v>67</v>
      </c>
      <c r="B12" s="140" t="s">
        <v>76</v>
      </c>
      <c r="C12" s="141" t="s">
        <v>69</v>
      </c>
      <c r="D12" s="142" t="s">
        <v>77</v>
      </c>
      <c r="E12" s="143"/>
      <c r="F12" s="144" t="s">
        <v>105</v>
      </c>
      <c r="G12" s="145">
        <v>46.1</v>
      </c>
      <c r="H12" s="146">
        <v>91</v>
      </c>
      <c r="I12" s="147">
        <v>269.39999999999998</v>
      </c>
      <c r="J12" s="148"/>
      <c r="K12" s="149"/>
      <c r="L12" s="150"/>
      <c r="M12" s="150"/>
      <c r="N12" s="151">
        <f t="shared" si="0"/>
        <v>0</v>
      </c>
      <c r="O12" s="152">
        <f t="shared" si="1"/>
        <v>0</v>
      </c>
    </row>
    <row r="13" spans="1:15" s="111" customFormat="1" ht="171" customHeight="1" x14ac:dyDescent="0.2">
      <c r="A13" s="139" t="s">
        <v>78</v>
      </c>
      <c r="B13" s="140" t="s">
        <v>79</v>
      </c>
      <c r="C13" s="141" t="s">
        <v>80</v>
      </c>
      <c r="D13" s="142" t="s">
        <v>81</v>
      </c>
      <c r="E13" s="143"/>
      <c r="F13" s="144" t="s">
        <v>106</v>
      </c>
      <c r="G13" s="145">
        <v>98.9</v>
      </c>
      <c r="H13" s="146" t="s">
        <v>45</v>
      </c>
      <c r="I13" s="147" t="s">
        <v>45</v>
      </c>
      <c r="J13" s="148"/>
      <c r="K13" s="149"/>
      <c r="L13" s="150" t="s">
        <v>45</v>
      </c>
      <c r="M13" s="150" t="s">
        <v>45</v>
      </c>
      <c r="N13" s="151">
        <f t="shared" si="0"/>
        <v>0</v>
      </c>
      <c r="O13" s="152">
        <f t="shared" ref="O13:O19" si="2">K13*G13</f>
        <v>0</v>
      </c>
    </row>
    <row r="14" spans="1:15" s="111" customFormat="1" ht="171" customHeight="1" x14ac:dyDescent="0.2">
      <c r="A14" s="139" t="s">
        <v>78</v>
      </c>
      <c r="B14" s="140" t="s">
        <v>44</v>
      </c>
      <c r="C14" s="141" t="s">
        <v>82</v>
      </c>
      <c r="D14" s="142" t="s">
        <v>83</v>
      </c>
      <c r="E14" s="143"/>
      <c r="F14" s="144" t="s">
        <v>107</v>
      </c>
      <c r="G14" s="145">
        <v>114.9</v>
      </c>
      <c r="H14" s="146" t="s">
        <v>45</v>
      </c>
      <c r="I14" s="147" t="s">
        <v>45</v>
      </c>
      <c r="J14" s="148"/>
      <c r="K14" s="149"/>
      <c r="L14" s="150" t="s">
        <v>45</v>
      </c>
      <c r="M14" s="150" t="s">
        <v>45</v>
      </c>
      <c r="N14" s="151">
        <f t="shared" si="0"/>
        <v>0</v>
      </c>
      <c r="O14" s="152">
        <f t="shared" si="2"/>
        <v>0</v>
      </c>
    </row>
    <row r="15" spans="1:15" s="111" customFormat="1" ht="171" customHeight="1" x14ac:dyDescent="0.2">
      <c r="A15" s="139" t="s">
        <v>78</v>
      </c>
      <c r="B15" s="140" t="s">
        <v>84</v>
      </c>
      <c r="C15" s="141" t="s">
        <v>85</v>
      </c>
      <c r="D15" s="142" t="s">
        <v>86</v>
      </c>
      <c r="E15" s="143"/>
      <c r="F15" s="144" t="s">
        <v>108</v>
      </c>
      <c r="G15" s="145">
        <v>45.9</v>
      </c>
      <c r="H15" s="146" t="s">
        <v>45</v>
      </c>
      <c r="I15" s="147" t="s">
        <v>45</v>
      </c>
      <c r="J15" s="148"/>
      <c r="K15" s="149"/>
      <c r="L15" s="150" t="s">
        <v>45</v>
      </c>
      <c r="M15" s="150" t="s">
        <v>45</v>
      </c>
      <c r="N15" s="151">
        <f t="shared" si="0"/>
        <v>0</v>
      </c>
      <c r="O15" s="152">
        <f t="shared" si="2"/>
        <v>0</v>
      </c>
    </row>
    <row r="16" spans="1:15" s="111" customFormat="1" ht="171" customHeight="1" x14ac:dyDescent="0.2">
      <c r="A16" s="139" t="s">
        <v>78</v>
      </c>
      <c r="B16" s="140" t="s">
        <v>87</v>
      </c>
      <c r="C16" s="141" t="s">
        <v>88</v>
      </c>
      <c r="D16" s="142" t="s">
        <v>89</v>
      </c>
      <c r="E16" s="143"/>
      <c r="F16" s="144" t="s">
        <v>109</v>
      </c>
      <c r="G16" s="145">
        <v>63.9</v>
      </c>
      <c r="H16" s="146" t="s">
        <v>45</v>
      </c>
      <c r="I16" s="147" t="s">
        <v>45</v>
      </c>
      <c r="J16" s="148"/>
      <c r="K16" s="149"/>
      <c r="L16" s="150" t="s">
        <v>45</v>
      </c>
      <c r="M16" s="150" t="s">
        <v>45</v>
      </c>
      <c r="N16" s="151">
        <f t="shared" si="0"/>
        <v>0</v>
      </c>
      <c r="O16" s="152">
        <f t="shared" si="2"/>
        <v>0</v>
      </c>
    </row>
    <row r="17" spans="1:15" s="111" customFormat="1" ht="189" customHeight="1" x14ac:dyDescent="0.2">
      <c r="A17" s="139" t="s">
        <v>78</v>
      </c>
      <c r="B17" s="140" t="s">
        <v>90</v>
      </c>
      <c r="C17" s="141" t="s">
        <v>91</v>
      </c>
      <c r="D17" s="142" t="s">
        <v>92</v>
      </c>
      <c r="E17" s="143"/>
      <c r="F17" s="144" t="s">
        <v>110</v>
      </c>
      <c r="G17" s="145">
        <v>79.900000000000006</v>
      </c>
      <c r="H17" s="146" t="s">
        <v>45</v>
      </c>
      <c r="I17" s="147" t="s">
        <v>45</v>
      </c>
      <c r="J17" s="148"/>
      <c r="K17" s="149"/>
      <c r="L17" s="150" t="s">
        <v>45</v>
      </c>
      <c r="M17" s="150" t="s">
        <v>45</v>
      </c>
      <c r="N17" s="151">
        <f t="shared" si="0"/>
        <v>0</v>
      </c>
      <c r="O17" s="152">
        <f t="shared" si="2"/>
        <v>0</v>
      </c>
    </row>
    <row r="18" spans="1:15" s="111" customFormat="1" ht="171" customHeight="1" thickBot="1" x14ac:dyDescent="0.25">
      <c r="A18" s="139" t="s">
        <v>78</v>
      </c>
      <c r="B18" s="140" t="s">
        <v>93</v>
      </c>
      <c r="C18" s="141" t="s">
        <v>94</v>
      </c>
      <c r="D18" s="142" t="s">
        <v>95</v>
      </c>
      <c r="E18" s="143"/>
      <c r="F18" s="153" t="s">
        <v>111</v>
      </c>
      <c r="G18" s="145">
        <v>50.9</v>
      </c>
      <c r="H18" s="146" t="s">
        <v>45</v>
      </c>
      <c r="I18" s="147" t="s">
        <v>45</v>
      </c>
      <c r="J18" s="148"/>
      <c r="K18" s="149"/>
      <c r="L18" s="150" t="s">
        <v>45</v>
      </c>
      <c r="M18" s="150" t="s">
        <v>45</v>
      </c>
      <c r="N18" s="151">
        <f t="shared" si="0"/>
        <v>0</v>
      </c>
      <c r="O18" s="152">
        <f t="shared" si="2"/>
        <v>0</v>
      </c>
    </row>
    <row r="19" spans="1:15" s="111" customFormat="1" ht="171" customHeight="1" thickBot="1" x14ac:dyDescent="0.25">
      <c r="A19" s="154" t="s">
        <v>78</v>
      </c>
      <c r="B19" s="155" t="s">
        <v>96</v>
      </c>
      <c r="C19" s="156" t="s">
        <v>97</v>
      </c>
      <c r="D19" s="157" t="s">
        <v>98</v>
      </c>
      <c r="E19" s="158"/>
      <c r="F19" s="153" t="s">
        <v>112</v>
      </c>
      <c r="G19" s="159">
        <v>81.900000000000006</v>
      </c>
      <c r="H19" s="146" t="s">
        <v>45</v>
      </c>
      <c r="I19" s="147" t="s">
        <v>45</v>
      </c>
      <c r="J19" s="160"/>
      <c r="K19" s="161"/>
      <c r="L19" s="162" t="s">
        <v>45</v>
      </c>
      <c r="M19" s="162" t="s">
        <v>45</v>
      </c>
      <c r="N19" s="163">
        <f t="shared" si="0"/>
        <v>0</v>
      </c>
      <c r="O19" s="164">
        <f t="shared" si="2"/>
        <v>0</v>
      </c>
    </row>
  </sheetData>
  <mergeCells count="22">
    <mergeCell ref="D2:E2"/>
    <mergeCell ref="G2:I2"/>
    <mergeCell ref="K2:O2"/>
    <mergeCell ref="D3:E3"/>
    <mergeCell ref="G3:I3"/>
    <mergeCell ref="K7:O7"/>
    <mergeCell ref="M4:M5"/>
    <mergeCell ref="N4:N5"/>
    <mergeCell ref="O4:O5"/>
    <mergeCell ref="A5:B5"/>
    <mergeCell ref="D5:E5"/>
    <mergeCell ref="G5:I5"/>
    <mergeCell ref="A4:C4"/>
    <mergeCell ref="D4:E4"/>
    <mergeCell ref="G4:I4"/>
    <mergeCell ref="K4:K5"/>
    <mergeCell ref="L4:L5"/>
    <mergeCell ref="A7:D7"/>
    <mergeCell ref="E7:E8"/>
    <mergeCell ref="F7:F8"/>
    <mergeCell ref="G7:I7"/>
    <mergeCell ref="J7:J8"/>
  </mergeCells>
  <hyperlinks>
    <hyperlink ref="D4" r:id="rId1" xr:uid="{9B641D1A-E001-D24C-ADBF-BBEE9BF3ABE6}"/>
  </hyperlinks>
  <printOptions horizontalCentered="1"/>
  <pageMargins left="0.2" right="0.2" top="0.39370078740157483" bottom="0.39370078740157483" header="0.39370078740157483" footer="0.39370078740157483"/>
  <pageSetup paperSize="9" scale="65" fitToHeight="4" orientation="landscape" horizontalDpi="0" verticalDpi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Gesamtliste</vt:lpstr>
      <vt:lpstr>Zalto Denk'Art</vt:lpstr>
      <vt:lpstr>Gesamtliste!Druckbereich</vt:lpstr>
      <vt:lpstr>'Zalto Denk''Art'!Druckbereich</vt:lpstr>
    </vt:vector>
  </TitlesOfParts>
  <Company>beBrand B.V.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Clemens Riedl</dc:creator>
  <dc:description/>
  <cp:lastModifiedBy>Judith Wippel</cp:lastModifiedBy>
  <cp:revision>3</cp:revision>
  <cp:lastPrinted>2024-10-15T09:03:26Z</cp:lastPrinted>
  <dcterms:created xsi:type="dcterms:W3CDTF">2014-09-02T10:40:28Z</dcterms:created>
  <dcterms:modified xsi:type="dcterms:W3CDTF">2024-10-15T09:03:32Z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beBrand B.V.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