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Desktop/"/>
    </mc:Choice>
  </mc:AlternateContent>
  <xr:revisionPtr revIDLastSave="0" documentId="13_ncr:1_{A8C240C2-EA67-2E4C-9987-C5787A37E842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Gesamtliste!$A$14:$X$103</definedName>
    <definedName name="_xlnm.Print_Area" localSheetId="0">Gesamtliste!$A$1:$X$103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76" i="1" l="1"/>
  <c r="S70" i="1"/>
  <c r="S60" i="1"/>
  <c r="S49" i="1"/>
  <c r="S47" i="1"/>
  <c r="S46" i="1"/>
  <c r="S45" i="1"/>
  <c r="S41" i="1"/>
  <c r="S40" i="1"/>
  <c r="S37" i="1"/>
  <c r="S35" i="1"/>
  <c r="S34" i="1"/>
  <c r="S32" i="1"/>
  <c r="S31" i="1"/>
  <c r="S30" i="1"/>
  <c r="S27" i="1"/>
  <c r="S26" i="1"/>
  <c r="S25" i="1"/>
  <c r="S24" i="1"/>
  <c r="O19" i="5" l="1"/>
  <c r="N19" i="5" s="1"/>
  <c r="O18" i="5"/>
  <c r="N18" i="5" s="1"/>
  <c r="O17" i="5"/>
  <c r="N17" i="5" s="1"/>
  <c r="O16" i="5"/>
  <c r="N16" i="5" s="1"/>
  <c r="O15" i="5"/>
  <c r="N15" i="5" s="1"/>
  <c r="O14" i="5"/>
  <c r="N14" i="5" s="1"/>
  <c r="O13" i="5"/>
  <c r="N13" i="5" s="1"/>
  <c r="O12" i="5"/>
  <c r="N12" i="5" s="1"/>
  <c r="O11" i="5"/>
  <c r="N11" i="5" s="1"/>
  <c r="O10" i="5"/>
  <c r="N10" i="5" s="1"/>
  <c r="O9" i="5"/>
  <c r="N9" i="5" s="1"/>
  <c r="M4" i="5"/>
  <c r="L4" i="5"/>
  <c r="K4" i="5"/>
  <c r="N4" i="5" l="1"/>
  <c r="O4" i="5"/>
  <c r="V5" i="1"/>
  <c r="V4" i="1"/>
  <c r="X99" i="1"/>
  <c r="X98" i="1"/>
  <c r="X97" i="1"/>
  <c r="X96" i="1"/>
  <c r="X95" i="1"/>
  <c r="X17" i="1"/>
  <c r="X94" i="1"/>
  <c r="X93" i="1"/>
  <c r="X92" i="1"/>
  <c r="X91" i="1"/>
  <c r="X90" i="1"/>
  <c r="X103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15" i="1"/>
  <c r="X102" i="1"/>
  <c r="X72" i="1"/>
  <c r="X71" i="1"/>
  <c r="X70" i="1"/>
  <c r="X69" i="1"/>
  <c r="X68" i="1"/>
  <c r="X65" i="1"/>
  <c r="X61" i="1"/>
  <c r="X60" i="1"/>
  <c r="X54" i="1"/>
  <c r="X53" i="1"/>
  <c r="X52" i="1"/>
  <c r="X49" i="1"/>
  <c r="X47" i="1"/>
  <c r="X46" i="1"/>
  <c r="X45" i="1"/>
  <c r="X42" i="1"/>
  <c r="X41" i="1"/>
  <c r="X40" i="1"/>
  <c r="X37" i="1"/>
  <c r="X35" i="1"/>
  <c r="X34" i="1"/>
  <c r="X33" i="1"/>
  <c r="X32" i="1"/>
  <c r="X31" i="1"/>
  <c r="X30" i="1"/>
  <c r="X29" i="1"/>
  <c r="X27" i="1"/>
  <c r="X26" i="1"/>
  <c r="X25" i="1"/>
  <c r="X24" i="1"/>
  <c r="X23" i="1"/>
  <c r="X16" i="1"/>
  <c r="X22" i="1"/>
  <c r="X89" i="1"/>
  <c r="X21" i="1"/>
  <c r="X20" i="1"/>
  <c r="X19" i="1"/>
  <c r="X101" i="1"/>
  <c r="X100" i="1"/>
  <c r="X18" i="1"/>
  <c r="X67" i="1"/>
  <c r="X66" i="1"/>
  <c r="X64" i="1"/>
  <c r="X63" i="1"/>
  <c r="X62" i="1"/>
  <c r="X59" i="1"/>
  <c r="X58" i="1"/>
  <c r="X57" i="1"/>
  <c r="X56" i="1"/>
  <c r="X55" i="1"/>
  <c r="X51" i="1"/>
  <c r="X50" i="1"/>
  <c r="X48" i="1"/>
  <c r="X44" i="1"/>
  <c r="X43" i="1"/>
  <c r="X39" i="1"/>
  <c r="X38" i="1"/>
  <c r="X36" i="1"/>
  <c r="X28" i="1"/>
  <c r="X4" i="1" l="1"/>
  <c r="X5" i="1"/>
  <c r="S36" i="1"/>
  <c r="W36" i="1" s="1"/>
  <c r="S28" i="1"/>
  <c r="W28" i="1" s="1"/>
  <c r="S38" i="1"/>
  <c r="W38" i="1" s="1"/>
  <c r="S39" i="1"/>
  <c r="W39" i="1" s="1"/>
  <c r="S43" i="1"/>
  <c r="W43" i="1" s="1"/>
  <c r="S44" i="1"/>
  <c r="W44" i="1" s="1"/>
  <c r="S48" i="1"/>
  <c r="W48" i="1" s="1"/>
  <c r="S50" i="1"/>
  <c r="W50" i="1" s="1"/>
  <c r="S51" i="1"/>
  <c r="W51" i="1" s="1"/>
  <c r="S55" i="1"/>
  <c r="W55" i="1" s="1"/>
  <c r="S56" i="1"/>
  <c r="W56" i="1" s="1"/>
  <c r="S57" i="1"/>
  <c r="W57" i="1" s="1"/>
  <c r="S58" i="1"/>
  <c r="W58" i="1" s="1"/>
  <c r="S59" i="1"/>
  <c r="W59" i="1" s="1"/>
  <c r="S62" i="1"/>
  <c r="W62" i="1" s="1"/>
  <c r="S63" i="1"/>
  <c r="W63" i="1" s="1"/>
  <c r="S64" i="1"/>
  <c r="W64" i="1" s="1"/>
  <c r="S66" i="1"/>
  <c r="W66" i="1" s="1"/>
  <c r="S67" i="1"/>
  <c r="W67" i="1" s="1"/>
  <c r="S18" i="1"/>
  <c r="W18" i="1" s="1"/>
  <c r="S100" i="1"/>
  <c r="W100" i="1" s="1"/>
  <c r="S101" i="1"/>
  <c r="W101" i="1" s="1"/>
  <c r="S19" i="1"/>
  <c r="W19" i="1" s="1"/>
  <c r="S20" i="1"/>
  <c r="W20" i="1" s="1"/>
  <c r="S21" i="1"/>
  <c r="W21" i="1" s="1"/>
  <c r="S89" i="1"/>
  <c r="W89" i="1" s="1"/>
  <c r="S22" i="1"/>
  <c r="W22" i="1" s="1"/>
  <c r="S16" i="1"/>
  <c r="W16" i="1" s="1"/>
  <c r="W23" i="1"/>
  <c r="W24" i="1"/>
  <c r="W25" i="1"/>
  <c r="W26" i="1"/>
  <c r="W27" i="1"/>
  <c r="W29" i="1"/>
  <c r="W30" i="1"/>
  <c r="W31" i="1"/>
  <c r="W32" i="1"/>
  <c r="W33" i="1"/>
  <c r="W34" i="1"/>
  <c r="W35" i="1"/>
  <c r="W37" i="1"/>
  <c r="W40" i="1"/>
  <c r="W41" i="1"/>
  <c r="W42" i="1"/>
  <c r="W45" i="1"/>
  <c r="W46" i="1"/>
  <c r="W47" i="1"/>
  <c r="W49" i="1"/>
  <c r="W52" i="1"/>
  <c r="W53" i="1"/>
  <c r="W54" i="1"/>
  <c r="W60" i="1"/>
  <c r="W61" i="1"/>
  <c r="W65" i="1"/>
  <c r="W68" i="1"/>
  <c r="W69" i="1"/>
  <c r="W70" i="1"/>
  <c r="W71" i="1"/>
  <c r="W72" i="1"/>
  <c r="W102" i="1"/>
  <c r="W15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103" i="1"/>
  <c r="W90" i="1"/>
  <c r="W91" i="1"/>
  <c r="W92" i="1"/>
  <c r="W93" i="1"/>
  <c r="W94" i="1"/>
  <c r="W17" i="1"/>
  <c r="W95" i="1"/>
  <c r="W96" i="1"/>
  <c r="W97" i="1"/>
  <c r="W98" i="1"/>
  <c r="W99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<sst xmlns="http://schemas.openxmlformats.org/spreadsheetml/2006/main" count="1346" uniqueCount="321">
  <si>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</si>
  <si>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</si>
  <si>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</si>
  <si>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</si>
  <si>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</si>
  <si>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</si>
  <si>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</si>
  <si>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</si>
  <si>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</si>
  <si>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</si>
  <si>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</si>
  <si>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</si>
  <si>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</si>
  <si>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</si>
  <si>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</si>
  <si>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</si>
  <si>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</si>
  <si>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</si>
  <si>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</si>
  <si>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</si>
  <si>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</si>
  <si>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</si>
  <si>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</si>
  <si>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</si>
  <si>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</si>
  <si>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</si>
  <si>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</si>
  <si>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</si>
  <si>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</si>
  <si>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</si>
  <si>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</si>
  <si>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</si>
  <si>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</si>
  <si>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</si>
  <si>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</si>
  <si>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</si>
  <si>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</si>
  <si>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</si>
  <si>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</si>
  <si>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</si>
  <si>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</si>
  <si>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</si>
  <si>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</si>
  <si>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</si>
  <si>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</si>
  <si>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</si>
  <si>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</si>
  <si>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</si>
  <si>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</si>
  <si>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</si>
  <si>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</si>
  <si>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</si>
  <si>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</si>
  <si>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</si>
  <si>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</si>
  <si>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</si>
  <si>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</si>
  <si>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</si>
  <si>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</si>
  <si>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</si>
  <si>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</si>
  <si>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</si>
  <si>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</si>
  <si>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</si>
  <si>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</si>
  <si>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</si>
  <si>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</si>
  <si>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</si>
  <si>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</si>
  <si>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</si>
  <si>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</si>
  <si>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</si>
  <si>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</si>
  <si>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</si>
  <si>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</si>
  <si>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</si>
  <si>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</si>
  <si>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</si>
  <si>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</si>
  <si>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</si>
  <si>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</si>
  <si>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</si>
  <si>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</si>
  <si>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</si>
  <si>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</si>
  <si>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</si>
  <si>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</si>
  <si>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</si>
  <si>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</si>
  <si>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</si>
  <si>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</si>
  <si>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</si>
  <si>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</si>
  <si>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</si>
  <si>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</si>
  <si>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</si>
  <si>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</si>
  <si>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</si>
  <si>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</si>
  <si>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</si>
  <si>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</si>
  <si>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</si>
  <si>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</si>
  <si>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</si>
  <si>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</si>
  <si>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</si>
  <si>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</si>
  <si>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</si>
  <si>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</si>
  <si>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</si>
  <si>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</si>
  <si>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</si>
  <si>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</si>
  <si>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ZUSTAND / CONDITION</t>
  </si>
  <si>
    <t>STAND 22-06-2023</t>
  </si>
  <si>
    <t>Wein</t>
  </si>
  <si>
    <t>rot</t>
  </si>
  <si>
    <t>trocken</t>
  </si>
  <si>
    <t>USA</t>
  </si>
  <si>
    <t>Kalifornien</t>
  </si>
  <si>
    <t>Sine Qua Non</t>
  </si>
  <si>
    <t>E-Raised Syrah</t>
  </si>
  <si>
    <t>Syrah</t>
  </si>
  <si>
    <t>div.</t>
  </si>
  <si>
    <t>In the Crosshairs Grenache Eleven Confessions</t>
  </si>
  <si>
    <t>Grenache</t>
  </si>
  <si>
    <t>Shot in the Dark Syrah Eleven Confessions</t>
  </si>
  <si>
    <t>Dangerous Birds Grenache Eleven Confessions</t>
  </si>
  <si>
    <t>Dangerous Birds Syrah Eleven Confessions</t>
  </si>
  <si>
    <t>Darkl Blossom Grenache</t>
  </si>
  <si>
    <t>Dark Blossom Syrah</t>
  </si>
  <si>
    <t>Stein Grenache</t>
  </si>
  <si>
    <t>Stock Syrah</t>
  </si>
  <si>
    <t>The Writing on the Wall Collectors Case</t>
  </si>
  <si>
    <t>Petite Sirah</t>
  </si>
  <si>
    <t>Jusqu'a l'os Grenache Eleven Confessions</t>
  </si>
  <si>
    <t>Le Supplement Syrah  Eleven Confessions</t>
  </si>
  <si>
    <t>"E" Grenache Eleven Confessions</t>
  </si>
  <si>
    <t>"M" Syrah Eleven Confessions</t>
  </si>
  <si>
    <t>Le Chemin Vers L'Heresie Grenache</t>
  </si>
  <si>
    <t>Pajarito del Amor Grenache Eleven Confessions</t>
  </si>
  <si>
    <t>Subir Syrah Eleven Confessions</t>
  </si>
  <si>
    <t>Next of Kyn</t>
  </si>
  <si>
    <t>Touriga Nacional Numero Dois</t>
  </si>
  <si>
    <t>Touriga Nacional</t>
  </si>
  <si>
    <t>The Third Twin</t>
  </si>
  <si>
    <t>Graciano  - OHK4 (2*2016, 2*2017)</t>
  </si>
  <si>
    <t>Graciano</t>
  </si>
  <si>
    <t>Nuestra Senora del Tercer Gemolo</t>
  </si>
  <si>
    <t>Cuvee</t>
  </si>
  <si>
    <t>Touriga Nacional Numero Quatro</t>
  </si>
  <si>
    <t>Touriga Nacional Numero Cinco</t>
  </si>
  <si>
    <t>Next of Kyn Syrah Cumulus Vineyard Collectors Case</t>
  </si>
  <si>
    <t>Cumulus Vineyard No. 14</t>
  </si>
  <si>
    <t>Fingers Crossed - Nikolas Krankl</t>
  </si>
  <si>
    <t>Grenache Unanswered Prayers</t>
  </si>
  <si>
    <t>hf</t>
  </si>
  <si>
    <t>U</t>
  </si>
  <si>
    <t>#la</t>
  </si>
  <si>
    <t>TBD</t>
  </si>
  <si>
    <t>KRANKL &amp; CO</t>
  </si>
  <si>
    <t>STAND: 24.10.2024</t>
  </si>
  <si>
    <t>VERFÜGBARKEIT</t>
  </si>
  <si>
    <t>Ende Q1/2025</t>
  </si>
  <si>
    <t>Tant Pis Grenache</t>
  </si>
  <si>
    <t>weiß</t>
  </si>
  <si>
    <t>Omadhaun &amp; Poltroon (white)</t>
  </si>
  <si>
    <t xml:space="preserve">Imposter McCoy Syrah </t>
  </si>
  <si>
    <t>Impostor Mc Coy Syrah</t>
  </si>
  <si>
    <t>Twisted &amp; Bent (white)</t>
  </si>
  <si>
    <t>The Antagonist Grenache</t>
  </si>
  <si>
    <t>Veiled Pinot Noir</t>
  </si>
  <si>
    <t>Pinot Noir</t>
  </si>
  <si>
    <t xml:space="preserve">Incognito Grenache </t>
  </si>
  <si>
    <t>The Hussy (3*0,75 &amp; 1*1,50) - OHK4</t>
  </si>
  <si>
    <t>Roussanne</t>
  </si>
  <si>
    <t>Just for the love of it Syrah</t>
  </si>
  <si>
    <t>Papa Syrah</t>
  </si>
  <si>
    <t>Atlantis Grenache</t>
  </si>
  <si>
    <t>süß</t>
  </si>
  <si>
    <t>Mr. K The Noble Man Chardonnay</t>
  </si>
  <si>
    <t>Chardonnay</t>
  </si>
  <si>
    <t>Raven Syrah</t>
  </si>
  <si>
    <t>Pictures Grenache</t>
  </si>
  <si>
    <t>The Duel Grenache Eleven Confessions</t>
  </si>
  <si>
    <t>Upside Down Grenache</t>
  </si>
  <si>
    <t>Five Shooter Grenache</t>
  </si>
  <si>
    <t>Dark Blossom Grenache</t>
  </si>
  <si>
    <t>Patine Grenache Eleven Confessions</t>
  </si>
  <si>
    <t>Patine Syrah Eleven Confessions</t>
  </si>
  <si>
    <t>Female Grenache</t>
  </si>
  <si>
    <t>Dirt Vernacular Grenache</t>
  </si>
  <si>
    <t>The Gorgeous Victim Grenache</t>
  </si>
  <si>
    <t>The Third Twin (SQN)</t>
  </si>
  <si>
    <t>Nuestra Senora - OHK5</t>
  </si>
  <si>
    <t>Off the Record Grenache</t>
  </si>
  <si>
    <t>Aperta (white)</t>
  </si>
  <si>
    <t>Profuga Grenache</t>
  </si>
  <si>
    <t>Distenta I Syrah</t>
  </si>
  <si>
    <t>Distenta I White</t>
  </si>
  <si>
    <t>Eleven Confessions MAG Assortment (1 Syrah &amp; 1 Grenache) - OHK2</t>
  </si>
  <si>
    <t>Magnum-Set Distenta I (1*Syrah, 1*Grenache)</t>
  </si>
  <si>
    <t>Distenta II Grenache</t>
  </si>
  <si>
    <t>Distenta II Syrah</t>
  </si>
  <si>
    <t>Distenta II White</t>
  </si>
  <si>
    <t>Magnum-Set Distenta II (1*Syrah, 1*Grenache)</t>
  </si>
  <si>
    <t>Collectors Case - 3* Syrah, 3* Grenache - OHK6</t>
  </si>
  <si>
    <t>Distenta III Grenache</t>
  </si>
  <si>
    <t>Distenta III Syrah</t>
  </si>
  <si>
    <t>Distenta III White</t>
  </si>
  <si>
    <t>in</t>
  </si>
  <si>
    <t>ohne</t>
  </si>
  <si>
    <t>1*ohne</t>
  </si>
  <si>
    <t>ORANGE-C/03</t>
  </si>
  <si>
    <t>tr-16-24460</t>
  </si>
  <si>
    <t>RM-A/01-2</t>
  </si>
  <si>
    <t>RM-A/01-3</t>
  </si>
  <si>
    <t>tr-16-32049</t>
  </si>
  <si>
    <t>tr-16-32059</t>
  </si>
  <si>
    <t>ORANGE-C/02-I</t>
  </si>
  <si>
    <t>RM-A/01-4</t>
  </si>
  <si>
    <t>tr-16-35221</t>
  </si>
  <si>
    <t>tr-16-32070</t>
  </si>
  <si>
    <t>ORANGE-B/02-A</t>
  </si>
  <si>
    <t>tr-16-24468</t>
  </si>
  <si>
    <t>tr-16-37301</t>
  </si>
  <si>
    <t>RH-K/00-A</t>
  </si>
  <si>
    <t>tr-16-33788</t>
  </si>
  <si>
    <t>ORANGE-B/01-E</t>
  </si>
  <si>
    <t>tr-16-32048</t>
  </si>
  <si>
    <t>RH-K/03</t>
  </si>
  <si>
    <t>tr-16-26224</t>
  </si>
  <si>
    <t>RH-J/03</t>
  </si>
  <si>
    <t>tr-16-27816</t>
  </si>
  <si>
    <t>RM-A/01-5</t>
  </si>
  <si>
    <t>RM-A/01-10</t>
  </si>
  <si>
    <t>O-BOX-K/07</t>
  </si>
  <si>
    <t>O-BOX-B/01</t>
  </si>
  <si>
    <t>tr-16-33783</t>
  </si>
  <si>
    <t>tr-16-32045</t>
  </si>
  <si>
    <t>tr-16-33023</t>
  </si>
  <si>
    <t>tr-16-34059</t>
  </si>
  <si>
    <t>RH-F/03-3</t>
  </si>
  <si>
    <t>RH-I/01-2</t>
  </si>
  <si>
    <t>tr-16-35306</t>
  </si>
  <si>
    <t>tr-16-32305</t>
  </si>
  <si>
    <t>tr-16-32308</t>
  </si>
  <si>
    <t>RH-I/01-3</t>
  </si>
  <si>
    <t>RH-I/02-1</t>
  </si>
  <si>
    <t>RM-A/00-3</t>
  </si>
  <si>
    <t>RM-A/00-1</t>
  </si>
  <si>
    <t>tr-16-32306</t>
  </si>
  <si>
    <t>tr-16-32312</t>
  </si>
  <si>
    <t>tr-16-35509</t>
  </si>
  <si>
    <t>tr-16-35511</t>
  </si>
  <si>
    <t>tr-16-35499</t>
  </si>
  <si>
    <t>RH-I/02-4</t>
  </si>
  <si>
    <t>tr-16-32318</t>
  </si>
  <si>
    <t>RM-OHK</t>
  </si>
  <si>
    <t>RH-K/00-7</t>
  </si>
  <si>
    <t>tr-16-29325</t>
  </si>
  <si>
    <t>tr-16-27266</t>
  </si>
  <si>
    <t>tr-16-35498</t>
  </si>
  <si>
    <t>tr-16-25393</t>
  </si>
  <si>
    <t>tr-16-27924</t>
  </si>
  <si>
    <t>RH-F/01-2</t>
  </si>
  <si>
    <t>tr-16-24507</t>
  </si>
  <si>
    <t>tr-16-27208</t>
  </si>
  <si>
    <t>tr-16-25502</t>
  </si>
  <si>
    <t>tr-16-24532</t>
  </si>
  <si>
    <t>RM-B/00-4</t>
  </si>
  <si>
    <t>tr-16-27269</t>
  </si>
  <si>
    <t>tr-16-30617</t>
  </si>
  <si>
    <t>tr-16-32175</t>
  </si>
  <si>
    <t>RM-B/00</t>
  </si>
  <si>
    <t>tr-16-32299</t>
  </si>
  <si>
    <t>tr-16-24538</t>
  </si>
  <si>
    <t>tr-16-24537</t>
  </si>
  <si>
    <t>RH-K/00-2</t>
  </si>
  <si>
    <t>tr-16-24539</t>
  </si>
  <si>
    <t>tr-16-27272</t>
  </si>
  <si>
    <t>RH-F/01-1</t>
  </si>
  <si>
    <t>tr-16-28526</t>
  </si>
  <si>
    <t>RH-F/03</t>
  </si>
  <si>
    <t>tr-16-24559</t>
  </si>
  <si>
    <t>RM-B/00-3</t>
  </si>
  <si>
    <t>tr-16-27273</t>
  </si>
  <si>
    <t>RH-K/01</t>
  </si>
  <si>
    <t>tr-16-32176</t>
  </si>
  <si>
    <t>tr-16-31728</t>
  </si>
  <si>
    <t>tr-16-31727</t>
  </si>
  <si>
    <t>tr-16-24563</t>
  </si>
  <si>
    <t>tr-16-27881</t>
  </si>
  <si>
    <t>tr-16-30621</t>
  </si>
  <si>
    <t>tr-16-32834</t>
  </si>
  <si>
    <t>RH-G/00</t>
  </si>
  <si>
    <t>tr-16-30615</t>
  </si>
  <si>
    <t>tr-16-30616</t>
  </si>
  <si>
    <t>RM-A/01</t>
  </si>
  <si>
    <t>tr-16-37056</t>
  </si>
  <si>
    <t>GFR-A/03</t>
  </si>
  <si>
    <t>tr-16-32174</t>
  </si>
  <si>
    <t>tr-16-35491</t>
  </si>
  <si>
    <t>RM-A/00</t>
  </si>
  <si>
    <t>tr-16-35495</t>
  </si>
  <si>
    <t>tr-16-37055</t>
  </si>
  <si>
    <t>tr-16-35496</t>
  </si>
  <si>
    <t>tr-16-37054</t>
  </si>
  <si>
    <t>tr-16-35497</t>
  </si>
  <si>
    <t>D</t>
  </si>
  <si>
    <t>LAGERND</t>
  </si>
  <si>
    <t>98+</t>
  </si>
  <si>
    <t>(97-99)</t>
  </si>
  <si>
    <t>Parker</t>
  </si>
  <si>
    <t>100/97</t>
  </si>
  <si>
    <t>100/100</t>
  </si>
  <si>
    <t>99+</t>
  </si>
  <si>
    <t>Kapsel</t>
  </si>
  <si>
    <t>Eleven Confessions Assortment (4 Syrah &amp; 2 Grenache) - OHK6</t>
  </si>
  <si>
    <t>Eleven Confessions Assortment (3 Syrah &amp; 3 Grenache) - OHK6</t>
  </si>
  <si>
    <t>98/97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</si>
</sst>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29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164" fontId="20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0" borderId="37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87" xfId="0" applyFont="1" applyFill="1" applyBorder="1" applyAlignment="1">
      <alignment horizontal="center" vertical="center"/>
    </xf>
    <xf numFmtId="0" fontId="3" fillId="4" borderId="90" xfId="0" applyFont="1" applyFill="1" applyBorder="1" applyAlignment="1">
      <alignment horizontal="center" vertical="center"/>
    </xf>
    <xf numFmtId="0" fontId="38" fillId="4" borderId="82" xfId="0" applyFont="1" applyFill="1" applyBorder="1" applyAlignment="1">
      <alignment horizontal="center" vertical="center" wrapText="1"/>
    </xf>
    <xf numFmtId="0" fontId="38" fillId="4" borderId="83" xfId="0" applyFont="1" applyFill="1" applyBorder="1" applyAlignment="1">
      <alignment horizontal="center" vertical="center" wrapText="1"/>
    </xf>
    <xf numFmtId="49" fontId="35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8" fillId="0" borderId="94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9" fillId="0" borderId="93" xfId="0" applyFont="1" applyBorder="1"/>
    <xf numFmtId="0" fontId="19" fillId="0" borderId="94" xfId="0" applyFont="1" applyBorder="1"/>
    <xf numFmtId="0" fontId="19" fillId="0" borderId="3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/>
    </xf>
    <xf numFmtId="0" fontId="19" fillId="3" borderId="31" xfId="0" applyFont="1" applyFill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49" fontId="15" fillId="0" borderId="94" xfId="1" applyNumberFormat="1" applyFont="1" applyBorder="1" applyAlignment="1" applyProtection="1">
      <alignment horizontal="center" vertical="center"/>
    </xf>
    <xf numFmtId="164" fontId="18" fillId="6" borderId="95" xfId="1" applyFont="1" applyFill="1" applyBorder="1" applyAlignment="1" applyProtection="1">
      <alignment horizontal="right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1" fillId="0" borderId="2" xfId="5" applyFont="1" applyBorder="1" applyAlignment="1">
      <alignment horizontal="right" vertical="center"/>
    </xf>
    <xf numFmtId="0" fontId="23" fillId="0" borderId="0" xfId="5" applyFont="1" applyAlignment="1">
      <alignment horizontal="center" vertical="center"/>
    </xf>
    <xf numFmtId="0" fontId="21" fillId="0" borderId="5" xfId="5" applyFont="1" applyBorder="1" applyAlignment="1">
      <alignment horizontal="right" vertical="center"/>
    </xf>
    <xf numFmtId="0" fontId="21" fillId="10" borderId="8" xfId="5" applyFont="1" applyFill="1" applyBorder="1" applyAlignment="1">
      <alignment horizontal="center" vertical="center"/>
    </xf>
    <xf numFmtId="0" fontId="21" fillId="10" borderId="9" xfId="5" applyFont="1" applyFill="1" applyBorder="1" applyAlignment="1">
      <alignment horizontal="center" vertical="center"/>
    </xf>
    <xf numFmtId="0" fontId="21" fillId="10" borderId="55" xfId="5" applyFont="1" applyFill="1" applyBorder="1" applyAlignment="1">
      <alignment horizontal="center" vertical="center"/>
    </xf>
    <xf numFmtId="0" fontId="24" fillId="10" borderId="9" xfId="5" applyFont="1" applyFill="1" applyBorder="1" applyAlignment="1">
      <alignment horizontal="center" vertical="center" wrapText="1"/>
    </xf>
    <xf numFmtId="0" fontId="24" fillId="10" borderId="10" xfId="5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right" vertical="center"/>
    </xf>
    <xf numFmtId="0" fontId="21" fillId="0" borderId="11" xfId="5" applyFont="1" applyBorder="1" applyAlignment="1">
      <alignment horizontal="right" vertical="center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center"/>
    </xf>
    <xf numFmtId="2" fontId="29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1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1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1" fillId="13" borderId="20" xfId="6" applyNumberFormat="1" applyFont="1" applyFill="1" applyBorder="1" applyAlignment="1">
      <alignment horizontal="center" vertical="center"/>
    </xf>
    <xf numFmtId="166" fontId="21" fillId="13" borderId="22" xfId="6" applyNumberFormat="1" applyFont="1" applyFill="1" applyBorder="1" applyAlignment="1">
      <alignment horizontal="center" vertical="center"/>
    </xf>
    <xf numFmtId="166" fontId="21" fillId="13" borderId="23" xfId="6" applyNumberFormat="1" applyFont="1" applyFill="1" applyBorder="1" applyAlignment="1">
      <alignment horizontal="center" vertical="center"/>
    </xf>
    <xf numFmtId="0" fontId="21" fillId="10" borderId="71" xfId="5" applyFont="1" applyFill="1" applyBorder="1" applyAlignment="1">
      <alignment horizontal="center" vertical="center"/>
    </xf>
    <xf numFmtId="0" fontId="21" fillId="10" borderId="22" xfId="5" applyFont="1" applyFill="1" applyBorder="1" applyAlignment="1">
      <alignment horizontal="center" vertical="center"/>
    </xf>
    <xf numFmtId="0" fontId="24" fillId="10" borderId="22" xfId="5" applyFont="1" applyFill="1" applyBorder="1" applyAlignment="1">
      <alignment horizontal="center" vertical="center" wrapText="1"/>
    </xf>
    <xf numFmtId="0" fontId="24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2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1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1" fillId="9" borderId="17" xfId="5" applyNumberFormat="1" applyFont="1" applyFill="1" applyBorder="1" applyAlignment="1">
      <alignment horizontal="center" vertical="center"/>
    </xf>
    <xf numFmtId="166" fontId="21" fillId="9" borderId="18" xfId="5" applyNumberFormat="1" applyFont="1" applyFill="1" applyBorder="1" applyAlignment="1">
      <alignment horizontal="center" vertical="center"/>
    </xf>
    <xf numFmtId="166" fontId="21" fillId="9" borderId="19" xfId="5" applyNumberFormat="1" applyFont="1" applyFill="1" applyBorder="1" applyAlignment="1">
      <alignment horizontal="center" vertical="center"/>
    </xf>
    <xf numFmtId="0" fontId="23" fillId="0" borderId="53" xfId="5" applyFont="1" applyBorder="1" applyAlignment="1">
      <alignment horizontal="center" vertical="center"/>
    </xf>
    <xf numFmtId="0" fontId="33" fillId="11" borderId="73" xfId="5" applyFont="1" applyFill="1" applyBorder="1" applyAlignment="1">
      <alignment horizontal="center" vertical="center"/>
    </xf>
    <xf numFmtId="0" fontId="33" fillId="11" borderId="18" xfId="5" applyFont="1" applyFill="1" applyBorder="1" applyAlignment="1">
      <alignment horizontal="center" vertical="center"/>
    </xf>
    <xf numFmtId="43" fontId="34" fillId="12" borderId="74" xfId="5" applyNumberFormat="1" applyFont="1" applyFill="1" applyBorder="1" applyAlignment="1">
      <alignment horizontal="center" vertical="center"/>
    </xf>
    <xf numFmtId="43" fontId="33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2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1" fillId="0" borderId="76" xfId="5" applyFont="1" applyBorder="1" applyAlignment="1">
      <alignment vertical="center"/>
    </xf>
    <xf numFmtId="166" fontId="21" fillId="9" borderId="20" xfId="5" applyNumberFormat="1" applyFont="1" applyFill="1" applyBorder="1" applyAlignment="1">
      <alignment horizontal="center" vertical="center"/>
    </xf>
    <xf numFmtId="0" fontId="23" fillId="0" borderId="72" xfId="5" applyFont="1" applyBorder="1" applyAlignment="1">
      <alignment horizontal="center" vertical="center"/>
    </xf>
    <xf numFmtId="0" fontId="33" fillId="11" borderId="77" xfId="5" applyFont="1" applyFill="1" applyBorder="1" applyAlignment="1">
      <alignment horizontal="center" vertical="center"/>
    </xf>
    <xf numFmtId="0" fontId="33" fillId="11" borderId="78" xfId="5" applyFont="1" applyFill="1" applyBorder="1" applyAlignment="1">
      <alignment horizontal="center" vertical="center"/>
    </xf>
    <xf numFmtId="43" fontId="34" fillId="12" borderId="79" xfId="5" applyNumberFormat="1" applyFont="1" applyFill="1" applyBorder="1" applyAlignment="1">
      <alignment horizontal="center" vertical="center"/>
    </xf>
    <xf numFmtId="43" fontId="33" fillId="9" borderId="80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9" fillId="2" borderId="98" xfId="0" applyFont="1" applyFill="1" applyBorder="1" applyAlignment="1">
      <alignment horizontal="center" vertical="center"/>
    </xf>
    <xf numFmtId="0" fontId="39" fillId="2" borderId="97" xfId="0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30" fillId="13" borderId="3" xfId="5" applyFont="1" applyFill="1" applyBorder="1" applyAlignment="1">
      <alignment horizontal="center" vertical="center"/>
    </xf>
    <xf numFmtId="0" fontId="30" fillId="13" borderId="14" xfId="5" applyFont="1" applyFill="1" applyBorder="1" applyAlignment="1">
      <alignment horizontal="center" vertical="center"/>
    </xf>
    <xf numFmtId="0" fontId="30" fillId="13" borderId="66" xfId="5" applyFont="1" applyFill="1" applyBorder="1" applyAlignment="1">
      <alignment horizontal="center" vertical="center"/>
    </xf>
    <xf numFmtId="0" fontId="21" fillId="13" borderId="67" xfId="5" applyFont="1" applyFill="1" applyBorder="1" applyAlignment="1">
      <alignment horizontal="center" vertical="center"/>
    </xf>
    <xf numFmtId="0" fontId="21" fillId="13" borderId="11" xfId="5" applyFont="1" applyFill="1" applyBorder="1" applyAlignment="1">
      <alignment horizontal="center" vertical="center"/>
    </xf>
    <xf numFmtId="0" fontId="21" fillId="13" borderId="3" xfId="5" applyFont="1" applyFill="1" applyBorder="1" applyAlignment="1">
      <alignment horizontal="center" vertical="center"/>
    </xf>
    <xf numFmtId="0" fontId="21" fillId="13" borderId="12" xfId="5" applyFont="1" applyFill="1" applyBorder="1" applyAlignment="1">
      <alignment horizontal="center" vertical="center"/>
    </xf>
    <xf numFmtId="0" fontId="21" fillId="13" borderId="14" xfId="5" applyFont="1" applyFill="1" applyBorder="1" applyAlignment="1">
      <alignment horizontal="center" vertical="center"/>
    </xf>
    <xf numFmtId="0" fontId="21" fillId="13" borderId="66" xfId="5" applyFont="1" applyFill="1" applyBorder="1" applyAlignment="1">
      <alignment horizontal="center" vertical="center"/>
    </xf>
    <xf numFmtId="0" fontId="24" fillId="13" borderId="14" xfId="5" applyFont="1" applyFill="1" applyBorder="1" applyAlignment="1">
      <alignment horizontal="center" vertical="center" wrapText="1"/>
    </xf>
    <xf numFmtId="0" fontId="24" fillId="13" borderId="21" xfId="5" applyFont="1" applyFill="1" applyBorder="1" applyAlignment="1">
      <alignment horizontal="center" vertical="center" wrapText="1"/>
    </xf>
    <xf numFmtId="0" fontId="21" fillId="10" borderId="68" xfId="5" applyFont="1" applyFill="1" applyBorder="1" applyAlignment="1">
      <alignment horizontal="center" vertical="center"/>
    </xf>
    <xf numFmtId="0" fontId="21" fillId="10" borderId="69" xfId="5" applyFont="1" applyFill="1" applyBorder="1" applyAlignment="1">
      <alignment horizontal="center" vertical="center"/>
    </xf>
    <xf numFmtId="0" fontId="21" fillId="10" borderId="70" xfId="5" applyFont="1" applyFill="1" applyBorder="1" applyAlignment="1">
      <alignment horizontal="center" vertical="center"/>
    </xf>
    <xf numFmtId="0" fontId="21" fillId="11" borderId="58" xfId="5" applyFont="1" applyFill="1" applyBorder="1" applyAlignment="1">
      <alignment horizontal="center" vertical="center"/>
    </xf>
    <xf numFmtId="0" fontId="21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1" fillId="9" borderId="59" xfId="5" applyNumberFormat="1" applyFont="1" applyFill="1" applyBorder="1" applyAlignment="1">
      <alignment horizontal="center" vertical="center"/>
    </xf>
    <xf numFmtId="43" fontId="21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2" fillId="9" borderId="60" xfId="5" applyFont="1" applyFill="1" applyBorder="1" applyAlignment="1">
      <alignment horizontal="center" vertical="center"/>
    </xf>
    <xf numFmtId="0" fontId="22" fillId="9" borderId="61" xfId="5" applyFont="1" applyFill="1" applyBorder="1" applyAlignment="1">
      <alignment horizontal="center" vertical="center"/>
    </xf>
    <xf numFmtId="0" fontId="22" fillId="9" borderId="62" xfId="5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2" fillId="9" borderId="47" xfId="5" applyFont="1" applyFill="1" applyBorder="1" applyAlignment="1">
      <alignment horizontal="center" vertical="center"/>
    </xf>
    <xf numFmtId="0" fontId="22" fillId="9" borderId="48" xfId="5" applyFont="1" applyFill="1" applyBorder="1" applyAlignment="1">
      <alignment horizontal="center" vertical="center"/>
    </xf>
    <xf numFmtId="0" fontId="22" fillId="9" borderId="49" xfId="5" applyFont="1" applyFill="1" applyBorder="1" applyAlignment="1">
      <alignment horizontal="center" vertical="center"/>
    </xf>
    <xf numFmtId="0" fontId="21" fillId="10" borderId="50" xfId="5" applyFont="1" applyFill="1" applyBorder="1" applyAlignment="1">
      <alignment horizontal="center" vertical="center"/>
    </xf>
    <xf numFmtId="0" fontId="21" fillId="10" borderId="51" xfId="5" applyFont="1" applyFill="1" applyBorder="1" applyAlignment="1">
      <alignment horizontal="center" vertical="center"/>
    </xf>
    <xf numFmtId="0" fontId="21" fillId="10" borderId="52" xfId="5" applyFont="1" applyFill="1" applyBorder="1" applyAlignment="1">
      <alignment horizontal="center" vertical="center"/>
    </xf>
    <xf numFmtId="0" fontId="22" fillId="9" borderId="39" xfId="5" applyFont="1" applyFill="1" applyBorder="1" applyAlignment="1">
      <alignment horizontal="center" vertical="center"/>
    </xf>
    <xf numFmtId="0" fontId="22" fillId="9" borderId="53" xfId="5" applyFont="1" applyFill="1" applyBorder="1" applyAlignment="1">
      <alignment horizontal="center" vertical="center"/>
    </xf>
    <xf numFmtId="0" fontId="22" fillId="9" borderId="54" xfId="5" applyFont="1" applyFill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3" applyBorder="1" applyAlignment="1">
      <alignment horizontal="center" vertical="center" wrapText="1"/>
    </xf>
    <xf numFmtId="0" fontId="21" fillId="11" borderId="56" xfId="5" applyFont="1" applyFill="1" applyBorder="1" applyAlignment="1">
      <alignment horizontal="center" vertical="center"/>
    </xf>
    <xf numFmtId="0" fontId="21" fillId="11" borderId="46" xfId="5" applyFont="1" applyFill="1" applyBorder="1" applyAlignment="1">
      <alignment horizontal="center" vertical="center"/>
    </xf>
    <xf numFmtId="0" fontId="21" fillId="11" borderId="57" xfId="5" applyFont="1" applyFill="1" applyBorder="1" applyAlignment="1">
      <alignment horizontal="center" vertical="center"/>
    </xf>
    <xf numFmtId="0" fontId="21" fillId="11" borderId="63" xfId="5" applyFont="1" applyFill="1" applyBorder="1" applyAlignment="1">
      <alignment horizontal="center" vertical="center"/>
    </xf>
    <xf numFmtId="49" fontId="12" fillId="8" borderId="42" xfId="1" applyNumberFormat="1" applyFont="1" applyFill="1" applyBorder="1" applyAlignment="1" applyProtection="1">
      <alignment horizontal="center" vertical="center"/>
    </xf>
    <xf numFmtId="0" fontId="18" fillId="0" borderId="100" xfId="0" applyFont="1" applyBorder="1" applyAlignment="1">
      <alignment vertical="center"/>
    </xf>
    <xf numFmtId="0" fontId="18" fillId="0" borderId="101" xfId="0" applyFont="1" applyBorder="1" applyAlignment="1">
      <alignment vertical="center"/>
    </xf>
    <xf numFmtId="0" fontId="19" fillId="0" borderId="99" xfId="0" applyFont="1" applyBorder="1"/>
    <xf numFmtId="0" fontId="19" fillId="0" borderId="100" xfId="0" applyFont="1" applyBorder="1"/>
    <xf numFmtId="0" fontId="19" fillId="0" borderId="101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/>
    </xf>
    <xf numFmtId="0" fontId="19" fillId="3" borderId="101" xfId="0" applyFont="1" applyFill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49" fontId="15" fillId="0" borderId="100" xfId="1" applyNumberFormat="1" applyFont="1" applyBorder="1" applyAlignment="1" applyProtection="1">
      <alignment horizontal="center" vertical="center"/>
    </xf>
    <xf numFmtId="164" fontId="19" fillId="3" borderId="41" xfId="1" applyFont="1" applyFill="1" applyBorder="1" applyAlignment="1" applyProtection="1">
      <alignment horizontal="right" vertical="center"/>
    </xf>
    <xf numFmtId="49" fontId="12" fillId="8" borderId="103" xfId="1" applyNumberFormat="1" applyFont="1" applyFill="1" applyBorder="1" applyAlignment="1" applyProtection="1">
      <alignment horizontal="center" vertical="center"/>
    </xf>
    <xf numFmtId="0" fontId="19" fillId="5" borderId="104" xfId="0" applyFont="1" applyFill="1" applyBorder="1" applyAlignment="1">
      <alignment horizontal="center" vertical="center"/>
    </xf>
    <xf numFmtId="164" fontId="18" fillId="6" borderId="41" xfId="0" applyNumberFormat="1" applyFont="1" applyFill="1" applyBorder="1" applyAlignment="1">
      <alignment horizontal="center" vertical="center"/>
    </xf>
    <xf numFmtId="164" fontId="19" fillId="3" borderId="75" xfId="0" applyNumberFormat="1" applyFont="1" applyFill="1" applyBorder="1" applyAlignment="1">
      <alignment horizontal="center" vertical="center"/>
    </xf>
    <xf numFmtId="49" fontId="35" fillId="0" borderId="95" xfId="1" applyNumberFormat="1" applyFont="1" applyBorder="1" applyAlignment="1" applyProtection="1">
      <alignment horizontal="center" vertical="center"/>
    </xf>
    <xf numFmtId="164" fontId="19" fillId="3" borderId="95" xfId="1" applyFont="1" applyFill="1" applyBorder="1" applyAlignment="1" applyProtection="1">
      <alignment horizontal="right" vertical="center"/>
    </xf>
    <xf numFmtId="49" fontId="19" fillId="8" borderId="105" xfId="1" applyNumberFormat="1" applyFont="1" applyFill="1" applyBorder="1" applyAlignment="1" applyProtection="1">
      <alignment horizontal="center" vertical="center"/>
    </xf>
    <xf numFmtId="0" fontId="19" fillId="5" borderId="106" xfId="0" applyFont="1" applyFill="1" applyBorder="1" applyAlignment="1">
      <alignment horizontal="center" vertical="center"/>
    </xf>
    <xf numFmtId="164" fontId="18" fillId="6" borderId="95" xfId="0" applyNumberFormat="1" applyFont="1" applyFill="1" applyBorder="1" applyAlignment="1">
      <alignment horizontal="center" vertical="center"/>
    </xf>
    <xf numFmtId="164" fontId="19" fillId="3" borderId="96" xfId="0" applyNumberFormat="1" applyFont="1" applyFill="1" applyBorder="1" applyAlignment="1">
      <alignment horizontal="center" vertical="center"/>
    </xf>
    <xf numFmtId="49" fontId="19" fillId="8" borderId="103" xfId="1" applyNumberFormat="1" applyFont="1" applyFill="1" applyBorder="1" applyAlignment="1" applyProtection="1">
      <alignment horizontal="center" vertical="center"/>
    </xf>
    <xf numFmtId="49" fontId="12" fillId="8" borderId="105" xfId="1" applyNumberFormat="1" applyFont="1" applyFill="1" applyBorder="1" applyAlignment="1" applyProtection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235416</xdr:colOff>
      <xdr:row>1</xdr:row>
      <xdr:rowOff>33120</xdr:rowOff>
    </xdr:from>
    <xdr:to>
      <xdr:col>6</xdr:col>
      <xdr:colOff>1872294</xdr:colOff>
      <xdr:row>2</xdr:row>
      <xdr:rowOff>182881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5416" y="249020"/>
          <a:ext cx="2995778" cy="51806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104</xdr:row>
      <xdr:rowOff>43052</xdr:rowOff>
    </xdr:from>
    <xdr:to>
      <xdr:col>24</xdr:col>
      <xdr:colOff>47714</xdr:colOff>
      <xdr:row>129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20705952"/>
          <a:ext cx="18094414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3"/>
  <sheetViews>
    <sheetView showGridLines="0" tabSelected="1" topLeftCell="L77" zoomScaleNormal="80" workbookViewId="0">
      <selection activeCell="T88" sqref="T88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hidden="1" customWidth="1" outlineLevel="1"/>
    <col min="5" max="5" width="17.83203125" style="1" customWidth="1" collapsed="1"/>
    <col min="6" max="6" width="18.5" style="1" hidden="1" customWidth="1" outlineLevel="1"/>
    <col min="7" max="7" width="26.6640625" style="2" customWidth="1" collapsed="1"/>
    <col min="8" max="8" width="53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9" style="5" customWidth="1"/>
    <col min="14" max="14" width="7" style="5" customWidth="1"/>
    <col min="15" max="15" width="10.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18.5" style="2" customWidth="1"/>
    <col min="22" max="22" width="7" style="9" customWidth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22"/>
      <c r="H2" s="10" t="s">
        <v>1</v>
      </c>
      <c r="I2" s="11"/>
      <c r="J2" s="184"/>
      <c r="K2" s="185"/>
      <c r="L2" s="185"/>
      <c r="M2" s="185"/>
      <c r="N2" s="185"/>
      <c r="O2" s="185"/>
      <c r="V2" s="189" t="s">
        <v>2</v>
      </c>
      <c r="W2" s="190"/>
      <c r="X2" s="190"/>
    </row>
    <row r="3" spans="1:1024" ht="37" customHeight="1" thickBot="1" x14ac:dyDescent="0.25">
      <c r="G3" s="122"/>
      <c r="H3" s="12" t="s">
        <v>3</v>
      </c>
      <c r="I3" s="13"/>
      <c r="J3" s="191"/>
      <c r="K3" s="191"/>
      <c r="L3" s="191"/>
      <c r="M3" s="191"/>
      <c r="N3" s="191"/>
      <c r="O3" s="191"/>
      <c r="V3" s="90" t="s">
        <v>4</v>
      </c>
      <c r="W3" s="94" t="s">
        <v>98</v>
      </c>
      <c r="X3" s="95" t="s">
        <v>99</v>
      </c>
    </row>
    <row r="4" spans="1:1024" ht="28" customHeight="1" x14ac:dyDescent="0.2">
      <c r="D4" s="182" t="s">
        <v>160</v>
      </c>
      <c r="E4" s="182"/>
      <c r="F4" s="182"/>
      <c r="G4" s="183"/>
      <c r="H4" s="14" t="s">
        <v>7</v>
      </c>
      <c r="I4" s="13"/>
      <c r="J4" s="191"/>
      <c r="K4" s="191"/>
      <c r="L4" s="191"/>
      <c r="M4" s="191"/>
      <c r="N4" s="191"/>
      <c r="O4" s="191"/>
      <c r="U4" s="91" t="s">
        <v>47</v>
      </c>
      <c r="V4" s="97">
        <f>SUMIF(R15:R568,"D",V15:V568)</f>
        <v>0</v>
      </c>
      <c r="W4" s="98">
        <f>SUMIF(R15:R568,"D",W15:W568)</f>
        <v>0</v>
      </c>
      <c r="X4" s="99">
        <f>SUMIF(R15:R568,"D",X15:X568)</f>
        <v>0</v>
      </c>
    </row>
    <row r="5" spans="1:1024" ht="32" customHeight="1" thickBot="1" x14ac:dyDescent="0.25">
      <c r="D5" s="180" t="s">
        <v>161</v>
      </c>
      <c r="E5" s="180"/>
      <c r="F5" s="180"/>
      <c r="G5" s="181"/>
      <c r="H5" s="15" t="s">
        <v>8</v>
      </c>
      <c r="I5" s="16"/>
      <c r="J5" s="192"/>
      <c r="K5" s="192"/>
      <c r="L5" s="192"/>
      <c r="M5" s="192"/>
      <c r="N5" s="192"/>
      <c r="O5" s="192"/>
      <c r="U5" s="92" t="s">
        <v>45</v>
      </c>
      <c r="V5" s="100">
        <f>SUMIF(R15:R568,"U",V15:V568)</f>
        <v>0</v>
      </c>
      <c r="W5" s="101">
        <f>SUMIF(R15:R568,"U",W15:W568)</f>
        <v>0</v>
      </c>
      <c r="X5" s="102">
        <f>SUMIF(R15:R568,"U",X15:X568)</f>
        <v>0</v>
      </c>
    </row>
    <row r="6" spans="1:1024" ht="32" customHeight="1" thickBot="1" x14ac:dyDescent="0.25">
      <c r="D6" s="179" t="s">
        <v>0</v>
      </c>
      <c r="E6" s="179"/>
      <c r="F6" s="179"/>
      <c r="G6" s="179"/>
      <c r="H6" s="197"/>
      <c r="I6" s="197"/>
      <c r="J6" s="197"/>
      <c r="K6" s="197"/>
      <c r="L6" s="197"/>
      <c r="M6" s="197"/>
      <c r="N6" s="197"/>
      <c r="O6" s="197"/>
      <c r="U6" s="93" t="s">
        <v>46</v>
      </c>
      <c r="V6" s="103">
        <f>V4+V5</f>
        <v>0</v>
      </c>
      <c r="W6" s="104">
        <f>W4+W5</f>
        <v>0</v>
      </c>
      <c r="X6" s="105">
        <f>X4+X5</f>
        <v>0</v>
      </c>
    </row>
    <row r="7" spans="1:1024" ht="14" customHeight="1" x14ac:dyDescent="0.2">
      <c r="D7" s="179"/>
      <c r="E7" s="179"/>
      <c r="F7" s="179"/>
      <c r="G7" s="179"/>
      <c r="H7" s="18"/>
      <c r="J7" s="19"/>
      <c r="U7" s="20"/>
    </row>
    <row r="8" spans="1:1024" ht="20" hidden="1" customHeight="1" outlineLevel="1" x14ac:dyDescent="0.2">
      <c r="D8" s="179"/>
      <c r="E8" s="179"/>
      <c r="F8" s="179"/>
      <c r="G8" s="179"/>
      <c r="H8" s="21" t="s">
        <v>9</v>
      </c>
      <c r="I8" s="22"/>
      <c r="J8" s="193"/>
      <c r="K8" s="193"/>
      <c r="L8" s="194"/>
      <c r="M8" s="194"/>
      <c r="N8" s="195"/>
      <c r="O8" s="195"/>
      <c r="U8" s="20"/>
      <c r="V8" s="196" t="s">
        <v>10</v>
      </c>
      <c r="W8" s="196"/>
      <c r="X8" s="23"/>
    </row>
    <row r="9" spans="1:1024" ht="20" hidden="1" customHeight="1" outlineLevel="1" x14ac:dyDescent="0.2">
      <c r="D9" s="179"/>
      <c r="E9" s="179"/>
      <c r="F9" s="179"/>
      <c r="G9" s="179"/>
      <c r="H9" s="24" t="s">
        <v>11</v>
      </c>
      <c r="I9" s="25"/>
      <c r="J9" s="186"/>
      <c r="K9" s="186"/>
      <c r="L9" s="187"/>
      <c r="M9" s="187"/>
      <c r="N9" s="188"/>
      <c r="O9" s="188"/>
      <c r="U9" s="20"/>
      <c r="V9" s="198" t="s">
        <v>12</v>
      </c>
      <c r="W9" s="198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6"/>
      <c r="K10" s="186"/>
      <c r="L10" s="187"/>
      <c r="M10" s="187"/>
      <c r="N10" s="188"/>
      <c r="O10" s="188"/>
      <c r="U10" s="20"/>
      <c r="V10" s="198" t="s">
        <v>14</v>
      </c>
      <c r="W10" s="198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99"/>
      <c r="K11" s="199"/>
      <c r="L11" s="200"/>
      <c r="M11" s="200"/>
      <c r="N11" s="201"/>
      <c r="O11" s="201"/>
      <c r="U11" s="20"/>
      <c r="V11" s="202" t="s">
        <v>16</v>
      </c>
      <c r="W11" s="202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204" t="s">
        <v>20</v>
      </c>
      <c r="B13" s="204"/>
      <c r="C13" s="204"/>
      <c r="D13" s="204" t="s">
        <v>21</v>
      </c>
      <c r="E13" s="204"/>
      <c r="F13" s="204"/>
      <c r="G13" s="205" t="s">
        <v>22</v>
      </c>
      <c r="H13" s="205"/>
      <c r="I13" s="205"/>
      <c r="J13" s="205"/>
      <c r="K13" s="205"/>
      <c r="L13" s="205"/>
      <c r="M13" s="206" t="s">
        <v>113</v>
      </c>
      <c r="N13" s="206"/>
      <c r="O13" s="207"/>
      <c r="P13" s="208" t="s">
        <v>23</v>
      </c>
      <c r="Q13" s="208"/>
      <c r="R13" s="208"/>
      <c r="S13" s="208"/>
      <c r="T13" s="209"/>
      <c r="U13" s="123" t="s">
        <v>162</v>
      </c>
      <c r="V13" s="203" t="s">
        <v>24</v>
      </c>
      <c r="W13" s="203"/>
      <c r="X13" s="203"/>
      <c r="Z13" s="36" t="s">
        <v>25</v>
      </c>
      <c r="AA13" s="37" t="s">
        <v>26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27</v>
      </c>
      <c r="B14" s="41" t="s">
        <v>28</v>
      </c>
      <c r="C14" s="42" t="s">
        <v>29</v>
      </c>
      <c r="D14" s="43" t="s">
        <v>30</v>
      </c>
      <c r="E14" s="44" t="s">
        <v>31</v>
      </c>
      <c r="F14" s="45" t="s">
        <v>32</v>
      </c>
      <c r="G14" s="46" t="s">
        <v>33</v>
      </c>
      <c r="H14" s="47" t="s">
        <v>34</v>
      </c>
      <c r="I14" s="44" t="s">
        <v>35</v>
      </c>
      <c r="J14" s="48" t="s">
        <v>36</v>
      </c>
      <c r="K14" s="49" t="s">
        <v>37</v>
      </c>
      <c r="L14" s="50" t="s">
        <v>4</v>
      </c>
      <c r="M14" s="119" t="s">
        <v>112</v>
      </c>
      <c r="N14" s="120" t="s">
        <v>317</v>
      </c>
      <c r="O14" s="121" t="s">
        <v>313</v>
      </c>
      <c r="P14" s="52" t="s">
        <v>38</v>
      </c>
      <c r="Q14" s="51" t="s">
        <v>39</v>
      </c>
      <c r="R14" s="52" t="s">
        <v>100</v>
      </c>
      <c r="S14" s="53" t="s">
        <v>40</v>
      </c>
      <c r="T14" s="54" t="s">
        <v>41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115</v>
      </c>
      <c r="B15" s="65" t="s">
        <v>116</v>
      </c>
      <c r="C15" s="66" t="s">
        <v>117</v>
      </c>
      <c r="D15" s="67" t="s">
        <v>118</v>
      </c>
      <c r="E15" s="68" t="s">
        <v>119</v>
      </c>
      <c r="F15" s="69"/>
      <c r="G15" s="70" t="s">
        <v>154</v>
      </c>
      <c r="H15" s="71" t="s">
        <v>195</v>
      </c>
      <c r="I15" s="68" t="s">
        <v>125</v>
      </c>
      <c r="J15" s="72">
        <v>2018</v>
      </c>
      <c r="K15" s="73">
        <v>0.75</v>
      </c>
      <c r="L15" s="74">
        <v>1</v>
      </c>
      <c r="M15" s="75" t="s">
        <v>156</v>
      </c>
      <c r="N15" s="76"/>
      <c r="O15" s="77">
        <v>96</v>
      </c>
      <c r="P15" s="78" t="s">
        <v>265</v>
      </c>
      <c r="Q15" s="79" t="s">
        <v>269</v>
      </c>
      <c r="R15" s="96" t="s">
        <v>157</v>
      </c>
      <c r="S15" s="80">
        <v>400</v>
      </c>
      <c r="T15" s="81">
        <v>480</v>
      </c>
      <c r="U15" s="82" t="s">
        <v>310</v>
      </c>
      <c r="V15" s="83"/>
      <c r="W15" s="84">
        <f>V15*S15</f>
        <v>0</v>
      </c>
      <c r="X15" s="85">
        <f>V15*T15</f>
        <v>0</v>
      </c>
      <c r="Y15" s="59"/>
      <c r="Z15" s="86"/>
      <c r="AA15" s="87"/>
      <c r="AB15" s="88"/>
      <c r="AC15" s="89"/>
    </row>
    <row r="16" spans="1:1024" ht="15.75" customHeight="1" x14ac:dyDescent="0.2">
      <c r="A16" s="64" t="s">
        <v>115</v>
      </c>
      <c r="B16" s="65" t="s">
        <v>116</v>
      </c>
      <c r="C16" s="66" t="s">
        <v>117</v>
      </c>
      <c r="D16" s="67" t="s">
        <v>118</v>
      </c>
      <c r="E16" s="68" t="s">
        <v>119</v>
      </c>
      <c r="F16" s="69"/>
      <c r="G16" s="70" t="s">
        <v>154</v>
      </c>
      <c r="H16" s="71" t="s">
        <v>155</v>
      </c>
      <c r="I16" s="68" t="s">
        <v>125</v>
      </c>
      <c r="J16" s="72">
        <v>2021</v>
      </c>
      <c r="K16" s="73">
        <v>0.75</v>
      </c>
      <c r="L16" s="74">
        <v>3</v>
      </c>
      <c r="M16" s="75" t="s">
        <v>156</v>
      </c>
      <c r="N16" s="76"/>
      <c r="O16" s="77"/>
      <c r="P16" s="78" t="s">
        <v>159</v>
      </c>
      <c r="Q16" s="79" t="s">
        <v>158</v>
      </c>
      <c r="R16" s="96" t="s">
        <v>157</v>
      </c>
      <c r="S16" s="80">
        <f>IF(R16="U",T16/1.2,T16)</f>
        <v>250</v>
      </c>
      <c r="T16" s="81">
        <v>300</v>
      </c>
      <c r="U16" s="253" t="s">
        <v>163</v>
      </c>
      <c r="V16" s="83"/>
      <c r="W16" s="84">
        <f>V16*S16</f>
        <v>0</v>
      </c>
      <c r="X16" s="85">
        <f>V16*T16</f>
        <v>0</v>
      </c>
      <c r="Y16" s="59"/>
      <c r="Z16" s="86"/>
      <c r="AA16" s="87"/>
      <c r="AB16" s="88"/>
      <c r="AC16" s="89"/>
    </row>
    <row r="17" spans="1:29" ht="15.75" customHeight="1" thickBot="1" x14ac:dyDescent="0.25">
      <c r="A17" s="64" t="s">
        <v>115</v>
      </c>
      <c r="B17" s="65" t="s">
        <v>116</v>
      </c>
      <c r="C17" s="66" t="s">
        <v>117</v>
      </c>
      <c r="D17" s="67" t="s">
        <v>118</v>
      </c>
      <c r="E17" s="106" t="s">
        <v>119</v>
      </c>
      <c r="F17" s="107"/>
      <c r="G17" s="108" t="s">
        <v>154</v>
      </c>
      <c r="H17" s="109" t="s">
        <v>206</v>
      </c>
      <c r="I17" s="106" t="s">
        <v>123</v>
      </c>
      <c r="J17" s="110">
        <v>2021</v>
      </c>
      <c r="K17" s="111">
        <v>0.75</v>
      </c>
      <c r="L17" s="112">
        <v>2</v>
      </c>
      <c r="M17" s="113" t="s">
        <v>156</v>
      </c>
      <c r="N17" s="114"/>
      <c r="O17" s="115"/>
      <c r="P17" s="116" t="s">
        <v>300</v>
      </c>
      <c r="Q17" s="117" t="s">
        <v>302</v>
      </c>
      <c r="R17" s="271" t="s">
        <v>157</v>
      </c>
      <c r="S17" s="118">
        <v>1791.6666666666667</v>
      </c>
      <c r="T17" s="272">
        <v>2150</v>
      </c>
      <c r="U17" s="273" t="s">
        <v>310</v>
      </c>
      <c r="V17" s="274"/>
      <c r="W17" s="275">
        <f>V17*S17</f>
        <v>0</v>
      </c>
      <c r="X17" s="276">
        <f>V17*T17</f>
        <v>0</v>
      </c>
      <c r="Y17" s="59"/>
      <c r="Z17" s="86"/>
      <c r="AA17" s="87"/>
      <c r="AB17" s="88"/>
      <c r="AC17" s="89"/>
    </row>
    <row r="18" spans="1:29" ht="15.75" customHeight="1" x14ac:dyDescent="0.2">
      <c r="A18" s="64" t="s">
        <v>115</v>
      </c>
      <c r="B18" s="65" t="s">
        <v>116</v>
      </c>
      <c r="C18" s="66" t="s">
        <v>117</v>
      </c>
      <c r="D18" s="67" t="s">
        <v>118</v>
      </c>
      <c r="E18" s="254" t="s">
        <v>119</v>
      </c>
      <c r="F18" s="255"/>
      <c r="G18" s="256" t="s">
        <v>142</v>
      </c>
      <c r="H18" s="257" t="s">
        <v>143</v>
      </c>
      <c r="I18" s="254" t="s">
        <v>144</v>
      </c>
      <c r="J18" s="258">
        <v>2016</v>
      </c>
      <c r="K18" s="259">
        <v>0.75</v>
      </c>
      <c r="L18" s="260">
        <v>1</v>
      </c>
      <c r="M18" s="261" t="s">
        <v>156</v>
      </c>
      <c r="N18" s="262"/>
      <c r="O18" s="263">
        <v>97</v>
      </c>
      <c r="P18" s="264" t="s">
        <v>159</v>
      </c>
      <c r="Q18" s="265" t="s">
        <v>158</v>
      </c>
      <c r="R18" s="96" t="s">
        <v>157</v>
      </c>
      <c r="S18" s="80">
        <f>IF(R18="U",T18/1.2,T18)</f>
        <v>400</v>
      </c>
      <c r="T18" s="266">
        <v>480</v>
      </c>
      <c r="U18" s="267" t="s">
        <v>163</v>
      </c>
      <c r="V18" s="268"/>
      <c r="W18" s="269">
        <f>V18*S18</f>
        <v>0</v>
      </c>
      <c r="X18" s="270">
        <f>V18*T18</f>
        <v>0</v>
      </c>
      <c r="Y18" s="59"/>
      <c r="Z18" s="86"/>
      <c r="AA18" s="87"/>
      <c r="AB18" s="88"/>
      <c r="AC18" s="89"/>
    </row>
    <row r="19" spans="1:29" ht="15.75" customHeight="1" x14ac:dyDescent="0.2">
      <c r="A19" s="64" t="s">
        <v>115</v>
      </c>
      <c r="B19" s="65" t="s">
        <v>116</v>
      </c>
      <c r="C19" s="66" t="s">
        <v>117</v>
      </c>
      <c r="D19" s="67" t="s">
        <v>118</v>
      </c>
      <c r="E19" s="68" t="s">
        <v>119</v>
      </c>
      <c r="F19" s="69"/>
      <c r="G19" s="70" t="s">
        <v>142</v>
      </c>
      <c r="H19" s="71" t="s">
        <v>150</v>
      </c>
      <c r="I19" s="68" t="s">
        <v>144</v>
      </c>
      <c r="J19" s="72">
        <v>2018</v>
      </c>
      <c r="K19" s="73">
        <v>0.75</v>
      </c>
      <c r="L19" s="74">
        <v>1</v>
      </c>
      <c r="M19" s="75" t="s">
        <v>156</v>
      </c>
      <c r="N19" s="76"/>
      <c r="O19" s="77">
        <v>98</v>
      </c>
      <c r="P19" s="78" t="s">
        <v>159</v>
      </c>
      <c r="Q19" s="79" t="s">
        <v>158</v>
      </c>
      <c r="R19" s="96" t="s">
        <v>157</v>
      </c>
      <c r="S19" s="80">
        <f>IF(R19="U",T19/1.2,T19)</f>
        <v>350</v>
      </c>
      <c r="T19" s="81">
        <v>420</v>
      </c>
      <c r="U19" s="253" t="s">
        <v>163</v>
      </c>
      <c r="V19" s="83"/>
      <c r="W19" s="84">
        <f>V19*S19</f>
        <v>0</v>
      </c>
      <c r="X19" s="85">
        <f>V19*T19</f>
        <v>0</v>
      </c>
      <c r="Y19" s="59"/>
      <c r="Z19" s="86"/>
      <c r="AA19" s="87"/>
      <c r="AB19" s="88"/>
      <c r="AC19" s="89"/>
    </row>
    <row r="20" spans="1:29" ht="15.75" customHeight="1" x14ac:dyDescent="0.2">
      <c r="A20" s="64" t="s">
        <v>115</v>
      </c>
      <c r="B20" s="65" t="s">
        <v>116</v>
      </c>
      <c r="C20" s="66" t="s">
        <v>117</v>
      </c>
      <c r="D20" s="67" t="s">
        <v>118</v>
      </c>
      <c r="E20" s="68" t="s">
        <v>119</v>
      </c>
      <c r="F20" s="69"/>
      <c r="G20" s="70" t="s">
        <v>142</v>
      </c>
      <c r="H20" s="71" t="s">
        <v>151</v>
      </c>
      <c r="I20" s="68" t="s">
        <v>144</v>
      </c>
      <c r="J20" s="72">
        <v>2019</v>
      </c>
      <c r="K20" s="73">
        <v>0.75</v>
      </c>
      <c r="L20" s="74">
        <v>2</v>
      </c>
      <c r="M20" s="75" t="s">
        <v>156</v>
      </c>
      <c r="N20" s="76"/>
      <c r="O20" s="77">
        <v>98</v>
      </c>
      <c r="P20" s="78" t="s">
        <v>159</v>
      </c>
      <c r="Q20" s="79" t="s">
        <v>158</v>
      </c>
      <c r="R20" s="96" t="s">
        <v>157</v>
      </c>
      <c r="S20" s="80">
        <f>IF(R20="U",T20/1.2,T20)</f>
        <v>325</v>
      </c>
      <c r="T20" s="81">
        <v>390</v>
      </c>
      <c r="U20" s="253" t="s">
        <v>163</v>
      </c>
      <c r="V20" s="83"/>
      <c r="W20" s="84">
        <f>V20*S20</f>
        <v>0</v>
      </c>
      <c r="X20" s="85">
        <f>V20*T20</f>
        <v>0</v>
      </c>
      <c r="Y20" s="59"/>
      <c r="Z20" s="86"/>
      <c r="AA20" s="87"/>
      <c r="AB20" s="88"/>
      <c r="AC20" s="89"/>
    </row>
    <row r="21" spans="1:29" ht="15.75" customHeight="1" x14ac:dyDescent="0.2">
      <c r="A21" s="64" t="s">
        <v>115</v>
      </c>
      <c r="B21" s="65" t="s">
        <v>116</v>
      </c>
      <c r="C21" s="66" t="s">
        <v>117</v>
      </c>
      <c r="D21" s="67" t="s">
        <v>118</v>
      </c>
      <c r="E21" s="68" t="s">
        <v>119</v>
      </c>
      <c r="F21" s="69"/>
      <c r="G21" s="70" t="s">
        <v>142</v>
      </c>
      <c r="H21" s="71" t="s">
        <v>152</v>
      </c>
      <c r="I21" s="68" t="s">
        <v>149</v>
      </c>
      <c r="J21" s="72">
        <v>2019</v>
      </c>
      <c r="K21" s="73">
        <v>0.75</v>
      </c>
      <c r="L21" s="74">
        <v>1</v>
      </c>
      <c r="M21" s="75" t="s">
        <v>156</v>
      </c>
      <c r="N21" s="76"/>
      <c r="O21" s="77">
        <v>99</v>
      </c>
      <c r="P21" s="78" t="s">
        <v>159</v>
      </c>
      <c r="Q21" s="79" t="s">
        <v>158</v>
      </c>
      <c r="R21" s="96" t="s">
        <v>157</v>
      </c>
      <c r="S21" s="80">
        <f>IF(R21="U",T21/1.2,T21)</f>
        <v>2000</v>
      </c>
      <c r="T21" s="81">
        <v>2400</v>
      </c>
      <c r="U21" s="253" t="s">
        <v>163</v>
      </c>
      <c r="V21" s="83"/>
      <c r="W21" s="84">
        <f>V21*S21</f>
        <v>0</v>
      </c>
      <c r="X21" s="85">
        <f>V21*T21</f>
        <v>0</v>
      </c>
      <c r="Y21" s="59"/>
      <c r="Z21" s="86"/>
      <c r="AA21" s="87"/>
      <c r="AB21" s="88"/>
      <c r="AC21" s="89"/>
    </row>
    <row r="22" spans="1:29" ht="15.75" customHeight="1" thickBot="1" x14ac:dyDescent="0.25">
      <c r="A22" s="64" t="s">
        <v>115</v>
      </c>
      <c r="B22" s="65" t="s">
        <v>116</v>
      </c>
      <c r="C22" s="66" t="s">
        <v>117</v>
      </c>
      <c r="D22" s="67" t="s">
        <v>118</v>
      </c>
      <c r="E22" s="106" t="s">
        <v>119</v>
      </c>
      <c r="F22" s="107"/>
      <c r="G22" s="108" t="s">
        <v>142</v>
      </c>
      <c r="H22" s="109" t="s">
        <v>153</v>
      </c>
      <c r="I22" s="106" t="s">
        <v>149</v>
      </c>
      <c r="J22" s="110">
        <v>2020</v>
      </c>
      <c r="K22" s="111">
        <v>0.75</v>
      </c>
      <c r="L22" s="112">
        <v>3</v>
      </c>
      <c r="M22" s="113" t="s">
        <v>156</v>
      </c>
      <c r="N22" s="114"/>
      <c r="O22" s="115">
        <v>97</v>
      </c>
      <c r="P22" s="116" t="s">
        <v>159</v>
      </c>
      <c r="Q22" s="117" t="s">
        <v>158</v>
      </c>
      <c r="R22" s="271" t="s">
        <v>157</v>
      </c>
      <c r="S22" s="118">
        <f>IF(R22="U",T22/1.2,T22)</f>
        <v>408.33333333333337</v>
      </c>
      <c r="T22" s="272">
        <v>490</v>
      </c>
      <c r="U22" s="278" t="s">
        <v>163</v>
      </c>
      <c r="V22" s="274"/>
      <c r="W22" s="275">
        <f>V22*S22</f>
        <v>0</v>
      </c>
      <c r="X22" s="276">
        <f>V22*T22</f>
        <v>0</v>
      </c>
      <c r="Y22" s="59"/>
      <c r="Z22" s="86"/>
      <c r="AA22" s="87"/>
      <c r="AB22" s="88"/>
      <c r="AC22" s="89"/>
    </row>
    <row r="23" spans="1:29" ht="15.75" customHeight="1" x14ac:dyDescent="0.2">
      <c r="A23" s="64" t="s">
        <v>115</v>
      </c>
      <c r="B23" s="65" t="s">
        <v>116</v>
      </c>
      <c r="C23" s="66" t="s">
        <v>117</v>
      </c>
      <c r="D23" s="67" t="s">
        <v>118</v>
      </c>
      <c r="E23" s="254" t="s">
        <v>119</v>
      </c>
      <c r="F23" s="255"/>
      <c r="G23" s="256" t="s">
        <v>120</v>
      </c>
      <c r="H23" s="257" t="s">
        <v>164</v>
      </c>
      <c r="I23" s="254" t="s">
        <v>125</v>
      </c>
      <c r="J23" s="258">
        <v>1995</v>
      </c>
      <c r="K23" s="259">
        <v>1.5</v>
      </c>
      <c r="L23" s="260">
        <v>1</v>
      </c>
      <c r="M23" s="261" t="s">
        <v>156</v>
      </c>
      <c r="N23" s="262"/>
      <c r="O23" s="263"/>
      <c r="P23" s="264" t="s">
        <v>213</v>
      </c>
      <c r="Q23" s="265" t="s">
        <v>214</v>
      </c>
      <c r="R23" s="96" t="s">
        <v>157</v>
      </c>
      <c r="S23" s="80">
        <v>15833.333333333334</v>
      </c>
      <c r="T23" s="266">
        <v>19000</v>
      </c>
      <c r="U23" s="277" t="s">
        <v>310</v>
      </c>
      <c r="V23" s="268"/>
      <c r="W23" s="269">
        <f>V23*S23</f>
        <v>0</v>
      </c>
      <c r="X23" s="270">
        <f>V23*T23</f>
        <v>0</v>
      </c>
      <c r="Y23" s="59"/>
      <c r="Z23" s="86"/>
      <c r="AA23" s="87"/>
      <c r="AB23" s="88"/>
      <c r="AC23" s="89"/>
    </row>
    <row r="24" spans="1:29" ht="15.75" customHeight="1" x14ac:dyDescent="0.2">
      <c r="A24" s="64" t="s">
        <v>115</v>
      </c>
      <c r="B24" s="65" t="s">
        <v>165</v>
      </c>
      <c r="C24" s="66" t="s">
        <v>117</v>
      </c>
      <c r="D24" s="67" t="s">
        <v>118</v>
      </c>
      <c r="E24" s="68" t="s">
        <v>119</v>
      </c>
      <c r="F24" s="69"/>
      <c r="G24" s="70" t="s">
        <v>120</v>
      </c>
      <c r="H24" s="71" t="s">
        <v>166</v>
      </c>
      <c r="I24" s="68" t="s">
        <v>149</v>
      </c>
      <c r="J24" s="72">
        <v>1996</v>
      </c>
      <c r="K24" s="73">
        <v>0.75</v>
      </c>
      <c r="L24" s="74">
        <v>2</v>
      </c>
      <c r="M24" s="75" t="s">
        <v>156</v>
      </c>
      <c r="N24" s="76"/>
      <c r="O24" s="77"/>
      <c r="P24" s="78" t="s">
        <v>215</v>
      </c>
      <c r="Q24" s="79" t="s">
        <v>217</v>
      </c>
      <c r="R24" s="96" t="s">
        <v>309</v>
      </c>
      <c r="S24" s="80">
        <f>T24</f>
        <v>1100</v>
      </c>
      <c r="T24" s="81">
        <v>1100</v>
      </c>
      <c r="U24" s="82" t="s">
        <v>310</v>
      </c>
      <c r="V24" s="83"/>
      <c r="W24" s="84">
        <f>V24*S24</f>
        <v>0</v>
      </c>
      <c r="X24" s="85">
        <f>V24*T24</f>
        <v>0</v>
      </c>
      <c r="Y24" s="59"/>
      <c r="Z24" s="86"/>
      <c r="AA24" s="87"/>
      <c r="AB24" s="88"/>
      <c r="AC24" s="89"/>
    </row>
    <row r="25" spans="1:29" ht="15.75" customHeight="1" x14ac:dyDescent="0.2">
      <c r="A25" s="64" t="s">
        <v>115</v>
      </c>
      <c r="B25" s="65" t="s">
        <v>116</v>
      </c>
      <c r="C25" s="66" t="s">
        <v>117</v>
      </c>
      <c r="D25" s="67" t="s">
        <v>118</v>
      </c>
      <c r="E25" s="68" t="s">
        <v>119</v>
      </c>
      <c r="F25" s="69"/>
      <c r="G25" s="70" t="s">
        <v>120</v>
      </c>
      <c r="H25" s="71" t="s">
        <v>167</v>
      </c>
      <c r="I25" s="68" t="s">
        <v>122</v>
      </c>
      <c r="J25" s="72">
        <v>1997</v>
      </c>
      <c r="K25" s="73">
        <v>0.75</v>
      </c>
      <c r="L25" s="74">
        <v>1</v>
      </c>
      <c r="M25" s="75" t="s">
        <v>156</v>
      </c>
      <c r="N25" s="76"/>
      <c r="O25" s="77"/>
      <c r="P25" s="78" t="s">
        <v>216</v>
      </c>
      <c r="Q25" s="79" t="s">
        <v>218</v>
      </c>
      <c r="R25" s="96" t="s">
        <v>309</v>
      </c>
      <c r="S25" s="80">
        <f t="shared" ref="S25:S27" si="0">T25</f>
        <v>1100</v>
      </c>
      <c r="T25" s="81">
        <v>1100</v>
      </c>
      <c r="U25" s="82" t="s">
        <v>310</v>
      </c>
      <c r="V25" s="83"/>
      <c r="W25" s="84">
        <f>V25*S25</f>
        <v>0</v>
      </c>
      <c r="X25" s="85">
        <f>V25*T25</f>
        <v>0</v>
      </c>
      <c r="Y25" s="59"/>
      <c r="Z25" s="86"/>
      <c r="AA25" s="87"/>
      <c r="AB25" s="88"/>
      <c r="AC25" s="89"/>
    </row>
    <row r="26" spans="1:29" ht="15.75" customHeight="1" x14ac:dyDescent="0.2">
      <c r="A26" s="64" t="s">
        <v>115</v>
      </c>
      <c r="B26" s="65" t="s">
        <v>116</v>
      </c>
      <c r="C26" s="66" t="s">
        <v>117</v>
      </c>
      <c r="D26" s="67" t="s">
        <v>118</v>
      </c>
      <c r="E26" s="68" t="s">
        <v>119</v>
      </c>
      <c r="F26" s="69"/>
      <c r="G26" s="70" t="s">
        <v>120</v>
      </c>
      <c r="H26" s="71" t="s">
        <v>168</v>
      </c>
      <c r="I26" s="68" t="s">
        <v>122</v>
      </c>
      <c r="J26" s="72">
        <v>1997</v>
      </c>
      <c r="K26" s="73">
        <v>0.75</v>
      </c>
      <c r="L26" s="74">
        <v>1</v>
      </c>
      <c r="M26" s="75" t="s">
        <v>210</v>
      </c>
      <c r="N26" s="76"/>
      <c r="O26" s="77"/>
      <c r="P26" s="78" t="s">
        <v>219</v>
      </c>
      <c r="Q26" s="79" t="s">
        <v>221</v>
      </c>
      <c r="R26" s="96" t="s">
        <v>309</v>
      </c>
      <c r="S26" s="80">
        <f t="shared" si="0"/>
        <v>1100</v>
      </c>
      <c r="T26" s="81">
        <v>1100</v>
      </c>
      <c r="U26" s="82" t="s">
        <v>310</v>
      </c>
      <c r="V26" s="83"/>
      <c r="W26" s="84">
        <f>V26*S26</f>
        <v>0</v>
      </c>
      <c r="X26" s="85">
        <f>V26*T26</f>
        <v>0</v>
      </c>
      <c r="Y26" s="59"/>
      <c r="Z26" s="86"/>
      <c r="AA26" s="87"/>
      <c r="AB26" s="88"/>
      <c r="AC26" s="89"/>
    </row>
    <row r="27" spans="1:29" ht="15.75" customHeight="1" x14ac:dyDescent="0.2">
      <c r="A27" s="64" t="s">
        <v>115</v>
      </c>
      <c r="B27" s="65" t="s">
        <v>165</v>
      </c>
      <c r="C27" s="66" t="s">
        <v>117</v>
      </c>
      <c r="D27" s="67" t="s">
        <v>118</v>
      </c>
      <c r="E27" s="68" t="s">
        <v>119</v>
      </c>
      <c r="F27" s="69"/>
      <c r="G27" s="70" t="s">
        <v>120</v>
      </c>
      <c r="H27" s="71" t="s">
        <v>169</v>
      </c>
      <c r="I27" s="68" t="s">
        <v>149</v>
      </c>
      <c r="J27" s="72">
        <v>1997</v>
      </c>
      <c r="K27" s="73">
        <v>0.75</v>
      </c>
      <c r="L27" s="74">
        <v>1</v>
      </c>
      <c r="M27" s="75" t="s">
        <v>156</v>
      </c>
      <c r="N27" s="76"/>
      <c r="O27" s="77"/>
      <c r="P27" s="78" t="s">
        <v>220</v>
      </c>
      <c r="Q27" s="79" t="s">
        <v>222</v>
      </c>
      <c r="R27" s="96" t="s">
        <v>309</v>
      </c>
      <c r="S27" s="80">
        <f t="shared" si="0"/>
        <v>760</v>
      </c>
      <c r="T27" s="81">
        <v>760</v>
      </c>
      <c r="U27" s="82" t="s">
        <v>310</v>
      </c>
      <c r="V27" s="83"/>
      <c r="W27" s="84">
        <f>V27*S27</f>
        <v>0</v>
      </c>
      <c r="X27" s="85">
        <f>V27*T27</f>
        <v>0</v>
      </c>
      <c r="Y27" s="59"/>
      <c r="Z27" s="86"/>
      <c r="AA27" s="87"/>
      <c r="AB27" s="88"/>
      <c r="AC27" s="89"/>
    </row>
    <row r="28" spans="1:29" ht="15.75" customHeight="1" x14ac:dyDescent="0.2">
      <c r="A28" s="64" t="s">
        <v>115</v>
      </c>
      <c r="B28" s="65" t="s">
        <v>116</v>
      </c>
      <c r="C28" s="66" t="s">
        <v>117</v>
      </c>
      <c r="D28" s="67" t="s">
        <v>118</v>
      </c>
      <c r="E28" s="68" t="s">
        <v>119</v>
      </c>
      <c r="F28" s="69"/>
      <c r="G28" s="70" t="s">
        <v>120</v>
      </c>
      <c r="H28" s="71" t="s">
        <v>121</v>
      </c>
      <c r="I28" s="68" t="s">
        <v>122</v>
      </c>
      <c r="J28" s="72">
        <v>1998</v>
      </c>
      <c r="K28" s="73">
        <v>0.75</v>
      </c>
      <c r="L28" s="74">
        <v>9</v>
      </c>
      <c r="M28" s="75">
        <v>-1</v>
      </c>
      <c r="N28" s="76"/>
      <c r="O28" s="77">
        <v>97</v>
      </c>
      <c r="P28" s="78" t="s">
        <v>159</v>
      </c>
      <c r="Q28" s="79" t="s">
        <v>158</v>
      </c>
      <c r="R28" s="96" t="s">
        <v>157</v>
      </c>
      <c r="S28" s="80">
        <f>IF(R28="U",T28/1.2,T28)</f>
        <v>916.66666666666674</v>
      </c>
      <c r="T28" s="81">
        <v>1100</v>
      </c>
      <c r="U28" s="253" t="s">
        <v>163</v>
      </c>
      <c r="V28" s="83"/>
      <c r="W28" s="84">
        <f>V28*S28</f>
        <v>0</v>
      </c>
      <c r="X28" s="85">
        <f>V28*T28</f>
        <v>0</v>
      </c>
      <c r="Y28" s="59"/>
      <c r="Z28" s="86"/>
      <c r="AA28" s="87"/>
      <c r="AB28" s="88"/>
      <c r="AC28" s="89"/>
    </row>
    <row r="29" spans="1:29" ht="15.75" customHeight="1" x14ac:dyDescent="0.2">
      <c r="A29" s="64" t="s">
        <v>115</v>
      </c>
      <c r="B29" s="65" t="s">
        <v>116</v>
      </c>
      <c r="C29" s="66" t="s">
        <v>117</v>
      </c>
      <c r="D29" s="67" t="s">
        <v>118</v>
      </c>
      <c r="E29" s="68" t="s">
        <v>119</v>
      </c>
      <c r="F29" s="69"/>
      <c r="G29" s="70" t="s">
        <v>120</v>
      </c>
      <c r="H29" s="71" t="s">
        <v>170</v>
      </c>
      <c r="I29" s="68" t="s">
        <v>125</v>
      </c>
      <c r="J29" s="72">
        <v>1998</v>
      </c>
      <c r="K29" s="73">
        <v>0.75</v>
      </c>
      <c r="L29" s="74">
        <v>1</v>
      </c>
      <c r="M29" s="75" t="s">
        <v>156</v>
      </c>
      <c r="N29" s="76"/>
      <c r="O29" s="77">
        <v>95</v>
      </c>
      <c r="P29" s="78" t="s">
        <v>223</v>
      </c>
      <c r="Q29" s="79" t="s">
        <v>224</v>
      </c>
      <c r="R29" s="96" t="s">
        <v>157</v>
      </c>
      <c r="S29" s="80">
        <v>1375</v>
      </c>
      <c r="T29" s="81">
        <v>1650</v>
      </c>
      <c r="U29" s="82" t="s">
        <v>310</v>
      </c>
      <c r="V29" s="83"/>
      <c r="W29" s="84">
        <f>V29*S29</f>
        <v>0</v>
      </c>
      <c r="X29" s="85">
        <f>V29*T29</f>
        <v>0</v>
      </c>
      <c r="Y29" s="59"/>
      <c r="Z29" s="86"/>
      <c r="AA29" s="87"/>
      <c r="AB29" s="88"/>
      <c r="AC29" s="89"/>
    </row>
    <row r="30" spans="1:29" ht="15.75" customHeight="1" x14ac:dyDescent="0.2">
      <c r="A30" s="64" t="s">
        <v>115</v>
      </c>
      <c r="B30" s="65" t="s">
        <v>116</v>
      </c>
      <c r="C30" s="66" t="s">
        <v>117</v>
      </c>
      <c r="D30" s="67" t="s">
        <v>118</v>
      </c>
      <c r="E30" s="68" t="s">
        <v>119</v>
      </c>
      <c r="F30" s="69"/>
      <c r="G30" s="70" t="s">
        <v>120</v>
      </c>
      <c r="H30" s="71" t="s">
        <v>170</v>
      </c>
      <c r="I30" s="68" t="s">
        <v>125</v>
      </c>
      <c r="J30" s="72">
        <v>1998</v>
      </c>
      <c r="K30" s="73">
        <v>0.75</v>
      </c>
      <c r="L30" s="74">
        <v>1</v>
      </c>
      <c r="M30" s="75">
        <v>-1</v>
      </c>
      <c r="N30" s="76" t="s">
        <v>211</v>
      </c>
      <c r="O30" s="77">
        <v>95</v>
      </c>
      <c r="P30" s="78" t="s">
        <v>223</v>
      </c>
      <c r="Q30" s="79" t="s">
        <v>225</v>
      </c>
      <c r="R30" s="96" t="s">
        <v>309</v>
      </c>
      <c r="S30" s="80">
        <f t="shared" ref="S30:S32" si="1">T30</f>
        <v>1650</v>
      </c>
      <c r="T30" s="81">
        <v>1650</v>
      </c>
      <c r="U30" s="82" t="s">
        <v>310</v>
      </c>
      <c r="V30" s="83"/>
      <c r="W30" s="84">
        <f>V30*S30</f>
        <v>0</v>
      </c>
      <c r="X30" s="85">
        <f>V30*T30</f>
        <v>0</v>
      </c>
      <c r="Y30" s="59"/>
      <c r="Z30" s="86"/>
      <c r="AA30" s="87"/>
      <c r="AB30" s="88"/>
      <c r="AC30" s="89"/>
    </row>
    <row r="31" spans="1:29" ht="15.75" customHeight="1" x14ac:dyDescent="0.2">
      <c r="A31" s="64" t="s">
        <v>115</v>
      </c>
      <c r="B31" s="65" t="s">
        <v>116</v>
      </c>
      <c r="C31" s="66" t="s">
        <v>117</v>
      </c>
      <c r="D31" s="67" t="s">
        <v>118</v>
      </c>
      <c r="E31" s="68" t="s">
        <v>119</v>
      </c>
      <c r="F31" s="69"/>
      <c r="G31" s="70" t="s">
        <v>120</v>
      </c>
      <c r="H31" s="71" t="s">
        <v>171</v>
      </c>
      <c r="I31" s="68" t="s">
        <v>172</v>
      </c>
      <c r="J31" s="72">
        <v>1998</v>
      </c>
      <c r="K31" s="73">
        <v>0.75</v>
      </c>
      <c r="L31" s="74">
        <v>1</v>
      </c>
      <c r="M31" s="75" t="s">
        <v>156</v>
      </c>
      <c r="N31" s="76"/>
      <c r="O31" s="77"/>
      <c r="P31" s="78" t="s">
        <v>226</v>
      </c>
      <c r="Q31" s="79" t="s">
        <v>227</v>
      </c>
      <c r="R31" s="96" t="s">
        <v>309</v>
      </c>
      <c r="S31" s="80">
        <f t="shared" si="1"/>
        <v>800</v>
      </c>
      <c r="T31" s="81">
        <v>800</v>
      </c>
      <c r="U31" s="82" t="s">
        <v>310</v>
      </c>
      <c r="V31" s="83"/>
      <c r="W31" s="84">
        <f>V31*S31</f>
        <v>0</v>
      </c>
      <c r="X31" s="85">
        <f>V31*T31</f>
        <v>0</v>
      </c>
      <c r="Y31" s="59"/>
      <c r="Z31" s="86"/>
      <c r="AA31" s="87"/>
      <c r="AB31" s="88"/>
      <c r="AC31" s="89"/>
    </row>
    <row r="32" spans="1:29" ht="15.75" customHeight="1" x14ac:dyDescent="0.2">
      <c r="A32" s="64" t="s">
        <v>115</v>
      </c>
      <c r="B32" s="65" t="s">
        <v>116</v>
      </c>
      <c r="C32" s="66" t="s">
        <v>117</v>
      </c>
      <c r="D32" s="67" t="s">
        <v>118</v>
      </c>
      <c r="E32" s="68" t="s">
        <v>119</v>
      </c>
      <c r="F32" s="69"/>
      <c r="G32" s="70" t="s">
        <v>120</v>
      </c>
      <c r="H32" s="71" t="s">
        <v>173</v>
      </c>
      <c r="I32" s="68" t="s">
        <v>125</v>
      </c>
      <c r="J32" s="72">
        <v>2000</v>
      </c>
      <c r="K32" s="73">
        <v>0.75</v>
      </c>
      <c r="L32" s="74">
        <v>1</v>
      </c>
      <c r="M32" s="75" t="s">
        <v>156</v>
      </c>
      <c r="N32" s="76"/>
      <c r="O32" s="77"/>
      <c r="P32" s="78" t="s">
        <v>228</v>
      </c>
      <c r="Q32" s="79" t="s">
        <v>229</v>
      </c>
      <c r="R32" s="96" t="s">
        <v>309</v>
      </c>
      <c r="S32" s="80">
        <f t="shared" si="1"/>
        <v>1650</v>
      </c>
      <c r="T32" s="81">
        <v>1650</v>
      </c>
      <c r="U32" s="82" t="s">
        <v>310</v>
      </c>
      <c r="V32" s="83"/>
      <c r="W32" s="84">
        <f>V32*S32</f>
        <v>0</v>
      </c>
      <c r="X32" s="85">
        <f>V32*T32</f>
        <v>0</v>
      </c>
      <c r="Y32" s="59"/>
      <c r="Z32" s="86"/>
      <c r="AA32" s="87"/>
      <c r="AB32" s="88"/>
      <c r="AC32" s="89"/>
    </row>
    <row r="33" spans="1:29" ht="15.75" customHeight="1" x14ac:dyDescent="0.2">
      <c r="A33" s="64" t="s">
        <v>115</v>
      </c>
      <c r="B33" s="65" t="s">
        <v>165</v>
      </c>
      <c r="C33" s="66" t="s">
        <v>117</v>
      </c>
      <c r="D33" s="67" t="s">
        <v>118</v>
      </c>
      <c r="E33" s="68" t="s">
        <v>119</v>
      </c>
      <c r="F33" s="69"/>
      <c r="G33" s="70" t="s">
        <v>120</v>
      </c>
      <c r="H33" s="71" t="s">
        <v>174</v>
      </c>
      <c r="I33" s="68" t="s">
        <v>175</v>
      </c>
      <c r="J33" s="72">
        <v>2000</v>
      </c>
      <c r="K33" s="73" t="s">
        <v>123</v>
      </c>
      <c r="L33" s="74">
        <v>1</v>
      </c>
      <c r="M33" s="75" t="s">
        <v>156</v>
      </c>
      <c r="N33" s="76"/>
      <c r="O33" s="77"/>
      <c r="P33" s="78" t="s">
        <v>230</v>
      </c>
      <c r="Q33" s="79" t="s">
        <v>231</v>
      </c>
      <c r="R33" s="96" t="s">
        <v>157</v>
      </c>
      <c r="S33" s="80">
        <v>5416.666666666667</v>
      </c>
      <c r="T33" s="81">
        <v>6500</v>
      </c>
      <c r="U33" s="82" t="s">
        <v>310</v>
      </c>
      <c r="V33" s="83"/>
      <c r="W33" s="84">
        <f>V33*S33</f>
        <v>0</v>
      </c>
      <c r="X33" s="85">
        <f>V33*T33</f>
        <v>0</v>
      </c>
      <c r="Y33" s="59"/>
      <c r="Z33" s="86"/>
      <c r="AA33" s="87"/>
      <c r="AB33" s="88"/>
      <c r="AC33" s="89"/>
    </row>
    <row r="34" spans="1:29" ht="15.75" customHeight="1" x14ac:dyDescent="0.2">
      <c r="A34" s="64" t="s">
        <v>115</v>
      </c>
      <c r="B34" s="65" t="s">
        <v>116</v>
      </c>
      <c r="C34" s="66" t="s">
        <v>117</v>
      </c>
      <c r="D34" s="67" t="s">
        <v>118</v>
      </c>
      <c r="E34" s="68" t="s">
        <v>119</v>
      </c>
      <c r="F34" s="69"/>
      <c r="G34" s="70" t="s">
        <v>120</v>
      </c>
      <c r="H34" s="71" t="s">
        <v>176</v>
      </c>
      <c r="I34" s="68" t="s">
        <v>122</v>
      </c>
      <c r="J34" s="72">
        <v>2002</v>
      </c>
      <c r="K34" s="73">
        <v>1.5</v>
      </c>
      <c r="L34" s="74">
        <v>2</v>
      </c>
      <c r="M34" s="75" t="s">
        <v>156</v>
      </c>
      <c r="N34" s="76"/>
      <c r="O34" s="77">
        <v>100</v>
      </c>
      <c r="P34" s="78" t="s">
        <v>232</v>
      </c>
      <c r="Q34" s="79" t="s">
        <v>233</v>
      </c>
      <c r="R34" s="96" t="s">
        <v>309</v>
      </c>
      <c r="S34" s="80">
        <f t="shared" ref="S34:S35" si="2">T34</f>
        <v>4200</v>
      </c>
      <c r="T34" s="81">
        <v>4200</v>
      </c>
      <c r="U34" s="82" t="s">
        <v>310</v>
      </c>
      <c r="V34" s="83"/>
      <c r="W34" s="84">
        <f>V34*S34</f>
        <v>0</v>
      </c>
      <c r="X34" s="85">
        <f>V34*T34</f>
        <v>0</v>
      </c>
      <c r="Y34" s="59"/>
      <c r="Z34" s="86"/>
      <c r="AA34" s="87"/>
      <c r="AB34" s="88"/>
      <c r="AC34" s="89"/>
    </row>
    <row r="35" spans="1:29" ht="15.75" customHeight="1" x14ac:dyDescent="0.2">
      <c r="A35" s="64" t="s">
        <v>115</v>
      </c>
      <c r="B35" s="65" t="s">
        <v>116</v>
      </c>
      <c r="C35" s="66" t="s">
        <v>117</v>
      </c>
      <c r="D35" s="67" t="s">
        <v>118</v>
      </c>
      <c r="E35" s="68" t="s">
        <v>119</v>
      </c>
      <c r="F35" s="69"/>
      <c r="G35" s="70" t="s">
        <v>120</v>
      </c>
      <c r="H35" s="71" t="s">
        <v>177</v>
      </c>
      <c r="I35" s="68" t="s">
        <v>122</v>
      </c>
      <c r="J35" s="72">
        <v>2003</v>
      </c>
      <c r="K35" s="73">
        <v>0.75</v>
      </c>
      <c r="L35" s="74">
        <v>1</v>
      </c>
      <c r="M35" s="75" t="s">
        <v>210</v>
      </c>
      <c r="N35" s="76"/>
      <c r="O35" s="77"/>
      <c r="P35" s="78" t="s">
        <v>234</v>
      </c>
      <c r="Q35" s="79" t="s">
        <v>238</v>
      </c>
      <c r="R35" s="96" t="s">
        <v>309</v>
      </c>
      <c r="S35" s="80">
        <f t="shared" si="2"/>
        <v>690</v>
      </c>
      <c r="T35" s="81">
        <v>690</v>
      </c>
      <c r="U35" s="82" t="s">
        <v>310</v>
      </c>
      <c r="V35" s="83"/>
      <c r="W35" s="84">
        <f>V35*S35</f>
        <v>0</v>
      </c>
      <c r="X35" s="85">
        <f>V35*T35</f>
        <v>0</v>
      </c>
      <c r="Y35" s="59"/>
      <c r="Z35" s="86"/>
      <c r="AA35" s="87"/>
      <c r="AB35" s="88"/>
      <c r="AC35" s="89"/>
    </row>
    <row r="36" spans="1:29" ht="15.75" customHeight="1" x14ac:dyDescent="0.2">
      <c r="A36" s="64" t="s">
        <v>115</v>
      </c>
      <c r="B36" s="65" t="s">
        <v>116</v>
      </c>
      <c r="C36" s="66" t="s">
        <v>117</v>
      </c>
      <c r="D36" s="67" t="s">
        <v>118</v>
      </c>
      <c r="E36" s="68" t="s">
        <v>119</v>
      </c>
      <c r="F36" s="69"/>
      <c r="G36" s="70" t="s">
        <v>120</v>
      </c>
      <c r="H36" s="71" t="s">
        <v>318</v>
      </c>
      <c r="I36" s="68" t="s">
        <v>123</v>
      </c>
      <c r="J36" s="72">
        <v>2005</v>
      </c>
      <c r="K36" s="73">
        <v>0.75</v>
      </c>
      <c r="L36" s="74">
        <v>1</v>
      </c>
      <c r="M36" s="75" t="s">
        <v>156</v>
      </c>
      <c r="N36" s="76"/>
      <c r="O36" s="77" t="s">
        <v>314</v>
      </c>
      <c r="P36" s="78" t="s">
        <v>159</v>
      </c>
      <c r="Q36" s="79" t="s">
        <v>158</v>
      </c>
      <c r="R36" s="96" t="s">
        <v>157</v>
      </c>
      <c r="S36" s="80">
        <f>IF(R36="U",T36/1.2,T36)</f>
        <v>7000</v>
      </c>
      <c r="T36" s="81">
        <v>8400</v>
      </c>
      <c r="U36" s="253" t="s">
        <v>163</v>
      </c>
      <c r="V36" s="83"/>
      <c r="W36" s="84">
        <f>V36*S36</f>
        <v>0</v>
      </c>
      <c r="X36" s="85">
        <f>V36*T36</f>
        <v>0</v>
      </c>
      <c r="Y36" s="59"/>
      <c r="Z36" s="86"/>
      <c r="AA36" s="87"/>
      <c r="AB36" s="88"/>
      <c r="AC36" s="89"/>
    </row>
    <row r="37" spans="1:29" ht="15.75" customHeight="1" x14ac:dyDescent="0.2">
      <c r="A37" s="64" t="s">
        <v>115</v>
      </c>
      <c r="B37" s="65" t="s">
        <v>116</v>
      </c>
      <c r="C37" s="66" t="s">
        <v>117</v>
      </c>
      <c r="D37" s="67" t="s">
        <v>118</v>
      </c>
      <c r="E37" s="68" t="s">
        <v>119</v>
      </c>
      <c r="F37" s="69"/>
      <c r="G37" s="70" t="s">
        <v>120</v>
      </c>
      <c r="H37" s="71" t="s">
        <v>178</v>
      </c>
      <c r="I37" s="68" t="s">
        <v>125</v>
      </c>
      <c r="J37" s="72">
        <v>2005</v>
      </c>
      <c r="K37" s="73">
        <v>0.75</v>
      </c>
      <c r="L37" s="74">
        <v>1</v>
      </c>
      <c r="M37" s="75" t="s">
        <v>156</v>
      </c>
      <c r="N37" s="76"/>
      <c r="O37" s="77"/>
      <c r="P37" s="78" t="s">
        <v>235</v>
      </c>
      <c r="Q37" s="79" t="s">
        <v>239</v>
      </c>
      <c r="R37" s="96" t="s">
        <v>309</v>
      </c>
      <c r="S37" s="80">
        <f>T37</f>
        <v>690</v>
      </c>
      <c r="T37" s="81">
        <v>690</v>
      </c>
      <c r="U37" s="82" t="s">
        <v>310</v>
      </c>
      <c r="V37" s="83"/>
      <c r="W37" s="84">
        <f>V37*S37</f>
        <v>0</v>
      </c>
      <c r="X37" s="85">
        <f>V37*T37</f>
        <v>0</v>
      </c>
      <c r="Y37" s="59"/>
      <c r="Z37" s="86"/>
      <c r="AA37" s="87"/>
      <c r="AB37" s="88"/>
      <c r="AC37" s="89"/>
    </row>
    <row r="38" spans="1:29" ht="15.75" customHeight="1" x14ac:dyDescent="0.2">
      <c r="A38" s="64" t="s">
        <v>115</v>
      </c>
      <c r="B38" s="65" t="s">
        <v>116</v>
      </c>
      <c r="C38" s="66" t="s">
        <v>117</v>
      </c>
      <c r="D38" s="67" t="s">
        <v>118</v>
      </c>
      <c r="E38" s="68" t="s">
        <v>119</v>
      </c>
      <c r="F38" s="69"/>
      <c r="G38" s="70" t="s">
        <v>120</v>
      </c>
      <c r="H38" s="71" t="s">
        <v>124</v>
      </c>
      <c r="I38" s="68" t="s">
        <v>125</v>
      </c>
      <c r="J38" s="72">
        <v>2006</v>
      </c>
      <c r="K38" s="73">
        <v>0.75</v>
      </c>
      <c r="L38" s="74">
        <v>2</v>
      </c>
      <c r="M38" s="75" t="s">
        <v>156</v>
      </c>
      <c r="N38" s="76"/>
      <c r="O38" s="77">
        <v>100</v>
      </c>
      <c r="P38" s="78" t="s">
        <v>159</v>
      </c>
      <c r="Q38" s="79" t="s">
        <v>158</v>
      </c>
      <c r="R38" s="96" t="s">
        <v>157</v>
      </c>
      <c r="S38" s="80">
        <f>IF(R38="U",T38/1.2,T38)</f>
        <v>916.66666666666674</v>
      </c>
      <c r="T38" s="81">
        <v>1100</v>
      </c>
      <c r="U38" s="253" t="s">
        <v>163</v>
      </c>
      <c r="V38" s="83"/>
      <c r="W38" s="84">
        <f>V38*S38</f>
        <v>0</v>
      </c>
      <c r="X38" s="85">
        <f>V38*T38</f>
        <v>0</v>
      </c>
      <c r="Y38" s="59"/>
      <c r="Z38" s="86"/>
      <c r="AA38" s="87"/>
      <c r="AB38" s="88"/>
      <c r="AC38" s="89"/>
    </row>
    <row r="39" spans="1:29" ht="15.75" customHeight="1" x14ac:dyDescent="0.2">
      <c r="A39" s="64" t="s">
        <v>115</v>
      </c>
      <c r="B39" s="65" t="s">
        <v>116</v>
      </c>
      <c r="C39" s="66" t="s">
        <v>117</v>
      </c>
      <c r="D39" s="67" t="s">
        <v>118</v>
      </c>
      <c r="E39" s="68" t="s">
        <v>119</v>
      </c>
      <c r="F39" s="69"/>
      <c r="G39" s="70" t="s">
        <v>120</v>
      </c>
      <c r="H39" s="71" t="s">
        <v>126</v>
      </c>
      <c r="I39" s="68" t="s">
        <v>122</v>
      </c>
      <c r="J39" s="72">
        <v>2006</v>
      </c>
      <c r="K39" s="73">
        <v>0.75</v>
      </c>
      <c r="L39" s="74">
        <v>4</v>
      </c>
      <c r="M39" s="75" t="s">
        <v>156</v>
      </c>
      <c r="N39" s="76"/>
      <c r="O39" s="77">
        <v>100</v>
      </c>
      <c r="P39" s="78" t="s">
        <v>159</v>
      </c>
      <c r="Q39" s="79" t="s">
        <v>158</v>
      </c>
      <c r="R39" s="96" t="s">
        <v>157</v>
      </c>
      <c r="S39" s="80">
        <f>IF(R39="U",T39/1.2,T39)</f>
        <v>916.66666666666674</v>
      </c>
      <c r="T39" s="81">
        <v>1100</v>
      </c>
      <c r="U39" s="253" t="s">
        <v>163</v>
      </c>
      <c r="V39" s="83"/>
      <c r="W39" s="84">
        <f>V39*S39</f>
        <v>0</v>
      </c>
      <c r="X39" s="85">
        <f>V39*T39</f>
        <v>0</v>
      </c>
      <c r="Y39" s="59"/>
      <c r="Z39" s="86"/>
      <c r="AA39" s="87"/>
      <c r="AB39" s="88"/>
      <c r="AC39" s="89"/>
    </row>
    <row r="40" spans="1:29" ht="15.75" customHeight="1" x14ac:dyDescent="0.2">
      <c r="A40" s="64" t="s">
        <v>115</v>
      </c>
      <c r="B40" s="65" t="s">
        <v>165</v>
      </c>
      <c r="C40" s="66" t="s">
        <v>179</v>
      </c>
      <c r="D40" s="67" t="s">
        <v>118</v>
      </c>
      <c r="E40" s="68" t="s">
        <v>119</v>
      </c>
      <c r="F40" s="69"/>
      <c r="G40" s="70" t="s">
        <v>120</v>
      </c>
      <c r="H40" s="71" t="s">
        <v>180</v>
      </c>
      <c r="I40" s="68" t="s">
        <v>181</v>
      </c>
      <c r="J40" s="72">
        <v>2006</v>
      </c>
      <c r="K40" s="73">
        <v>0.375</v>
      </c>
      <c r="L40" s="74">
        <v>1</v>
      </c>
      <c r="M40" s="75" t="s">
        <v>210</v>
      </c>
      <c r="N40" s="76"/>
      <c r="O40" s="77"/>
      <c r="P40" s="78" t="s">
        <v>236</v>
      </c>
      <c r="Q40" s="79" t="s">
        <v>240</v>
      </c>
      <c r="R40" s="96" t="s">
        <v>309</v>
      </c>
      <c r="S40" s="80">
        <f t="shared" ref="S40:S41" si="3">T40</f>
        <v>300</v>
      </c>
      <c r="T40" s="81">
        <v>300</v>
      </c>
      <c r="U40" s="82" t="s">
        <v>310</v>
      </c>
      <c r="V40" s="83"/>
      <c r="W40" s="84">
        <f>V40*S40</f>
        <v>0</v>
      </c>
      <c r="X40" s="85">
        <f>V40*T40</f>
        <v>0</v>
      </c>
      <c r="Y40" s="59"/>
      <c r="Z40" s="86"/>
      <c r="AA40" s="87"/>
      <c r="AB40" s="88"/>
      <c r="AC40" s="89"/>
    </row>
    <row r="41" spans="1:29" ht="15.75" customHeight="1" x14ac:dyDescent="0.2">
      <c r="A41" s="64" t="s">
        <v>115</v>
      </c>
      <c r="B41" s="65" t="s">
        <v>165</v>
      </c>
      <c r="C41" s="66" t="s">
        <v>179</v>
      </c>
      <c r="D41" s="67" t="s">
        <v>118</v>
      </c>
      <c r="E41" s="68" t="s">
        <v>119</v>
      </c>
      <c r="F41" s="69"/>
      <c r="G41" s="70" t="s">
        <v>120</v>
      </c>
      <c r="H41" s="71" t="s">
        <v>180</v>
      </c>
      <c r="I41" s="68" t="s">
        <v>181</v>
      </c>
      <c r="J41" s="72">
        <v>2006</v>
      </c>
      <c r="K41" s="73">
        <v>0.375</v>
      </c>
      <c r="L41" s="74">
        <v>1</v>
      </c>
      <c r="M41" s="75" t="s">
        <v>156</v>
      </c>
      <c r="N41" s="76"/>
      <c r="O41" s="77"/>
      <c r="P41" s="78" t="s">
        <v>237</v>
      </c>
      <c r="Q41" s="79" t="s">
        <v>241</v>
      </c>
      <c r="R41" s="96" t="s">
        <v>309</v>
      </c>
      <c r="S41" s="80">
        <f t="shared" si="3"/>
        <v>300</v>
      </c>
      <c r="T41" s="81">
        <v>300</v>
      </c>
      <c r="U41" s="82" t="s">
        <v>310</v>
      </c>
      <c r="V41" s="83"/>
      <c r="W41" s="84">
        <f>V41*S41</f>
        <v>0</v>
      </c>
      <c r="X41" s="85">
        <f>V41*T41</f>
        <v>0</v>
      </c>
      <c r="Y41" s="59"/>
      <c r="Z41" s="86"/>
      <c r="AA41" s="87"/>
      <c r="AB41" s="88"/>
      <c r="AC41" s="89"/>
    </row>
    <row r="42" spans="1:29" ht="15.75" customHeight="1" x14ac:dyDescent="0.2">
      <c r="A42" s="64" t="s">
        <v>115</v>
      </c>
      <c r="B42" s="65" t="s">
        <v>116</v>
      </c>
      <c r="C42" s="66" t="s">
        <v>117</v>
      </c>
      <c r="D42" s="67" t="s">
        <v>118</v>
      </c>
      <c r="E42" s="68" t="s">
        <v>119</v>
      </c>
      <c r="F42" s="69"/>
      <c r="G42" s="70" t="s">
        <v>120</v>
      </c>
      <c r="H42" s="71" t="s">
        <v>182</v>
      </c>
      <c r="I42" s="68" t="s">
        <v>125</v>
      </c>
      <c r="J42" s="72">
        <v>2006</v>
      </c>
      <c r="K42" s="73">
        <v>0.75</v>
      </c>
      <c r="L42" s="74">
        <v>1</v>
      </c>
      <c r="M42" s="75" t="s">
        <v>156</v>
      </c>
      <c r="N42" s="76"/>
      <c r="O42" s="77"/>
      <c r="P42" s="78" t="s">
        <v>242</v>
      </c>
      <c r="Q42" s="79" t="s">
        <v>244</v>
      </c>
      <c r="R42" s="96" t="s">
        <v>157</v>
      </c>
      <c r="S42" s="80">
        <v>416.66666666666669</v>
      </c>
      <c r="T42" s="81">
        <v>500</v>
      </c>
      <c r="U42" s="82" t="s">
        <v>310</v>
      </c>
      <c r="V42" s="83"/>
      <c r="W42" s="84">
        <f>V42*S42</f>
        <v>0</v>
      </c>
      <c r="X42" s="85">
        <f>V42*T42</f>
        <v>0</v>
      </c>
      <c r="Y42" s="59"/>
      <c r="Z42" s="86"/>
      <c r="AA42" s="87"/>
      <c r="AB42" s="88"/>
      <c r="AC42" s="89"/>
    </row>
    <row r="43" spans="1:29" ht="15.75" customHeight="1" x14ac:dyDescent="0.2">
      <c r="A43" s="64" t="s">
        <v>115</v>
      </c>
      <c r="B43" s="65" t="s">
        <v>116</v>
      </c>
      <c r="C43" s="66" t="s">
        <v>117</v>
      </c>
      <c r="D43" s="67" t="s">
        <v>118</v>
      </c>
      <c r="E43" s="68" t="s">
        <v>119</v>
      </c>
      <c r="F43" s="69"/>
      <c r="G43" s="70" t="s">
        <v>120</v>
      </c>
      <c r="H43" s="71" t="s">
        <v>127</v>
      </c>
      <c r="I43" s="68" t="s">
        <v>125</v>
      </c>
      <c r="J43" s="72">
        <v>2007</v>
      </c>
      <c r="K43" s="73">
        <v>0.75</v>
      </c>
      <c r="L43" s="74">
        <v>2</v>
      </c>
      <c r="M43" s="75" t="s">
        <v>156</v>
      </c>
      <c r="N43" s="76"/>
      <c r="O43" s="77"/>
      <c r="P43" s="78" t="s">
        <v>159</v>
      </c>
      <c r="Q43" s="79" t="s">
        <v>158</v>
      </c>
      <c r="R43" s="96" t="s">
        <v>157</v>
      </c>
      <c r="S43" s="80">
        <f>IF(R43="U",T43/1.2,T43)</f>
        <v>775</v>
      </c>
      <c r="T43" s="81">
        <v>930</v>
      </c>
      <c r="U43" s="253" t="s">
        <v>163</v>
      </c>
      <c r="V43" s="83"/>
      <c r="W43" s="84">
        <f>V43*S43</f>
        <v>0</v>
      </c>
      <c r="X43" s="85">
        <f>V43*T43</f>
        <v>0</v>
      </c>
      <c r="Y43" s="59"/>
      <c r="Z43" s="86"/>
      <c r="AA43" s="87"/>
      <c r="AB43" s="88"/>
      <c r="AC43" s="89"/>
    </row>
    <row r="44" spans="1:29" ht="15.75" customHeight="1" x14ac:dyDescent="0.2">
      <c r="A44" s="64" t="s">
        <v>115</v>
      </c>
      <c r="B44" s="65" t="s">
        <v>116</v>
      </c>
      <c r="C44" s="66" t="s">
        <v>117</v>
      </c>
      <c r="D44" s="67" t="s">
        <v>118</v>
      </c>
      <c r="E44" s="68" t="s">
        <v>119</v>
      </c>
      <c r="F44" s="69"/>
      <c r="G44" s="70" t="s">
        <v>120</v>
      </c>
      <c r="H44" s="71" t="s">
        <v>128</v>
      </c>
      <c r="I44" s="68" t="s">
        <v>122</v>
      </c>
      <c r="J44" s="72">
        <v>2007</v>
      </c>
      <c r="K44" s="73">
        <v>0.75</v>
      </c>
      <c r="L44" s="74">
        <v>4</v>
      </c>
      <c r="M44" s="75" t="s">
        <v>156</v>
      </c>
      <c r="N44" s="76"/>
      <c r="O44" s="77"/>
      <c r="P44" s="78" t="s">
        <v>159</v>
      </c>
      <c r="Q44" s="79" t="s">
        <v>158</v>
      </c>
      <c r="R44" s="96" t="s">
        <v>157</v>
      </c>
      <c r="S44" s="80">
        <f>IF(R44="U",T44/1.2,T44)</f>
        <v>775</v>
      </c>
      <c r="T44" s="81">
        <v>930</v>
      </c>
      <c r="U44" s="253" t="s">
        <v>163</v>
      </c>
      <c r="V44" s="83"/>
      <c r="W44" s="84">
        <f>V44*S44</f>
        <v>0</v>
      </c>
      <c r="X44" s="85">
        <f>V44*T44</f>
        <v>0</v>
      </c>
      <c r="Y44" s="59"/>
      <c r="Z44" s="86"/>
      <c r="AA44" s="87"/>
      <c r="AB44" s="88"/>
      <c r="AC44" s="89"/>
    </row>
    <row r="45" spans="1:29" ht="15.75" customHeight="1" x14ac:dyDescent="0.2">
      <c r="A45" s="64" t="s">
        <v>115</v>
      </c>
      <c r="B45" s="65" t="s">
        <v>116</v>
      </c>
      <c r="C45" s="66" t="s">
        <v>117</v>
      </c>
      <c r="D45" s="67" t="s">
        <v>118</v>
      </c>
      <c r="E45" s="68" t="s">
        <v>119</v>
      </c>
      <c r="F45" s="69"/>
      <c r="G45" s="70" t="s">
        <v>120</v>
      </c>
      <c r="H45" s="71" t="s">
        <v>183</v>
      </c>
      <c r="I45" s="68" t="s">
        <v>125</v>
      </c>
      <c r="J45" s="72">
        <v>2007</v>
      </c>
      <c r="K45" s="73">
        <v>0.75</v>
      </c>
      <c r="L45" s="74">
        <v>1</v>
      </c>
      <c r="M45" s="75" t="s">
        <v>156</v>
      </c>
      <c r="N45" s="76"/>
      <c r="O45" s="77"/>
      <c r="P45" s="78" t="s">
        <v>243</v>
      </c>
      <c r="Q45" s="79" t="s">
        <v>245</v>
      </c>
      <c r="R45" s="96" t="s">
        <v>309</v>
      </c>
      <c r="S45" s="80">
        <f t="shared" ref="S45:S47" si="4">T45</f>
        <v>490</v>
      </c>
      <c r="T45" s="81">
        <v>490</v>
      </c>
      <c r="U45" s="82" t="s">
        <v>310</v>
      </c>
      <c r="V45" s="83"/>
      <c r="W45" s="84">
        <f>V45*S45</f>
        <v>0</v>
      </c>
      <c r="X45" s="85">
        <f>V45*T45</f>
        <v>0</v>
      </c>
      <c r="Y45" s="59"/>
      <c r="Z45" s="86"/>
      <c r="AA45" s="87"/>
      <c r="AB45" s="88"/>
      <c r="AC45" s="89"/>
    </row>
    <row r="46" spans="1:29" ht="15.75" customHeight="1" x14ac:dyDescent="0.2">
      <c r="A46" s="64" t="s">
        <v>115</v>
      </c>
      <c r="B46" s="65" t="s">
        <v>116</v>
      </c>
      <c r="C46" s="66" t="s">
        <v>117</v>
      </c>
      <c r="D46" s="67" t="s">
        <v>118</v>
      </c>
      <c r="E46" s="68" t="s">
        <v>119</v>
      </c>
      <c r="F46" s="69"/>
      <c r="G46" s="70" t="s">
        <v>120</v>
      </c>
      <c r="H46" s="71" t="s">
        <v>184</v>
      </c>
      <c r="I46" s="68" t="s">
        <v>125</v>
      </c>
      <c r="J46" s="72">
        <v>2008</v>
      </c>
      <c r="K46" s="73">
        <v>0.75</v>
      </c>
      <c r="L46" s="74">
        <v>1</v>
      </c>
      <c r="M46" s="75" t="s">
        <v>156</v>
      </c>
      <c r="N46" s="76"/>
      <c r="O46" s="77"/>
      <c r="P46" s="78" t="s">
        <v>223</v>
      </c>
      <c r="Q46" s="79" t="s">
        <v>246</v>
      </c>
      <c r="R46" s="96" t="s">
        <v>309</v>
      </c>
      <c r="S46" s="80">
        <f t="shared" si="4"/>
        <v>650</v>
      </c>
      <c r="T46" s="81">
        <v>650</v>
      </c>
      <c r="U46" s="82" t="s">
        <v>310</v>
      </c>
      <c r="V46" s="83"/>
      <c r="W46" s="84">
        <f>V46*S46</f>
        <v>0</v>
      </c>
      <c r="X46" s="85">
        <f>V46*T46</f>
        <v>0</v>
      </c>
      <c r="Y46" s="59"/>
      <c r="Z46" s="86"/>
      <c r="AA46" s="87"/>
      <c r="AB46" s="88"/>
      <c r="AC46" s="89"/>
    </row>
    <row r="47" spans="1:29" ht="15.75" customHeight="1" x14ac:dyDescent="0.2">
      <c r="A47" s="64" t="s">
        <v>115</v>
      </c>
      <c r="B47" s="65" t="s">
        <v>116</v>
      </c>
      <c r="C47" s="66" t="s">
        <v>117</v>
      </c>
      <c r="D47" s="67" t="s">
        <v>118</v>
      </c>
      <c r="E47" s="68" t="s">
        <v>119</v>
      </c>
      <c r="F47" s="69"/>
      <c r="G47" s="70" t="s">
        <v>120</v>
      </c>
      <c r="H47" s="71" t="s">
        <v>185</v>
      </c>
      <c r="I47" s="68" t="s">
        <v>125</v>
      </c>
      <c r="J47" s="72">
        <v>2009</v>
      </c>
      <c r="K47" s="73">
        <v>0.75</v>
      </c>
      <c r="L47" s="74">
        <v>3</v>
      </c>
      <c r="M47" s="75" t="s">
        <v>156</v>
      </c>
      <c r="N47" s="76" t="s">
        <v>212</v>
      </c>
      <c r="O47" s="77"/>
      <c r="P47" s="78" t="s">
        <v>247</v>
      </c>
      <c r="Q47" s="79" t="s">
        <v>251</v>
      </c>
      <c r="R47" s="96" t="s">
        <v>309</v>
      </c>
      <c r="S47" s="80">
        <f t="shared" si="4"/>
        <v>530</v>
      </c>
      <c r="T47" s="81">
        <v>530</v>
      </c>
      <c r="U47" s="82" t="s">
        <v>310</v>
      </c>
      <c r="V47" s="83"/>
      <c r="W47" s="84">
        <f>V47*S47</f>
        <v>0</v>
      </c>
      <c r="X47" s="85">
        <f>V47*T47</f>
        <v>0</v>
      </c>
      <c r="Y47" s="59"/>
      <c r="Z47" s="86"/>
      <c r="AA47" s="87"/>
      <c r="AB47" s="88"/>
      <c r="AC47" s="89"/>
    </row>
    <row r="48" spans="1:29" ht="15.75" customHeight="1" x14ac:dyDescent="0.2">
      <c r="A48" s="64" t="s">
        <v>115</v>
      </c>
      <c r="B48" s="65" t="s">
        <v>116</v>
      </c>
      <c r="C48" s="66" t="s">
        <v>117</v>
      </c>
      <c r="D48" s="67" t="s">
        <v>118</v>
      </c>
      <c r="E48" s="68" t="s">
        <v>119</v>
      </c>
      <c r="F48" s="69"/>
      <c r="G48" s="70" t="s">
        <v>120</v>
      </c>
      <c r="H48" s="71" t="s">
        <v>200</v>
      </c>
      <c r="I48" s="68" t="s">
        <v>123</v>
      </c>
      <c r="J48" s="72">
        <v>2010</v>
      </c>
      <c r="K48" s="73">
        <v>1.5</v>
      </c>
      <c r="L48" s="74">
        <v>1</v>
      </c>
      <c r="M48" s="75" t="s">
        <v>156</v>
      </c>
      <c r="N48" s="76"/>
      <c r="O48" s="77" t="s">
        <v>315</v>
      </c>
      <c r="P48" s="78" t="s">
        <v>159</v>
      </c>
      <c r="Q48" s="79" t="s">
        <v>158</v>
      </c>
      <c r="R48" s="96" t="s">
        <v>157</v>
      </c>
      <c r="S48" s="80">
        <f>IF(R48="U",T48/1.2,T48)</f>
        <v>4500</v>
      </c>
      <c r="T48" s="81">
        <v>5400</v>
      </c>
      <c r="U48" s="253" t="s">
        <v>163</v>
      </c>
      <c r="V48" s="83"/>
      <c r="W48" s="84">
        <f>V48*S48</f>
        <v>0</v>
      </c>
      <c r="X48" s="85">
        <f>V48*T48</f>
        <v>0</v>
      </c>
      <c r="Y48" s="59"/>
      <c r="Z48" s="86"/>
      <c r="AA48" s="87"/>
      <c r="AB48" s="88"/>
      <c r="AC48" s="89"/>
    </row>
    <row r="49" spans="1:29" ht="15.75" customHeight="1" x14ac:dyDescent="0.2">
      <c r="A49" s="64" t="s">
        <v>115</v>
      </c>
      <c r="B49" s="65" t="s">
        <v>116</v>
      </c>
      <c r="C49" s="66" t="s">
        <v>117</v>
      </c>
      <c r="D49" s="67" t="s">
        <v>118</v>
      </c>
      <c r="E49" s="68" t="s">
        <v>119</v>
      </c>
      <c r="F49" s="69"/>
      <c r="G49" s="70" t="s">
        <v>120</v>
      </c>
      <c r="H49" s="71" t="s">
        <v>186</v>
      </c>
      <c r="I49" s="68" t="s">
        <v>125</v>
      </c>
      <c r="J49" s="72">
        <v>2010</v>
      </c>
      <c r="K49" s="73">
        <v>0.75</v>
      </c>
      <c r="L49" s="74">
        <v>7</v>
      </c>
      <c r="M49" s="75" t="s">
        <v>156</v>
      </c>
      <c r="N49" s="76"/>
      <c r="O49" s="77"/>
      <c r="P49" s="78" t="s">
        <v>248</v>
      </c>
      <c r="Q49" s="79" t="s">
        <v>252</v>
      </c>
      <c r="R49" s="96" t="s">
        <v>309</v>
      </c>
      <c r="S49" s="80">
        <f>T49</f>
        <v>490</v>
      </c>
      <c r="T49" s="81">
        <v>490</v>
      </c>
      <c r="U49" s="82" t="s">
        <v>310</v>
      </c>
      <c r="V49" s="83"/>
      <c r="W49" s="84">
        <f>V49*S49</f>
        <v>0</v>
      </c>
      <c r="X49" s="85">
        <f>V49*T49</f>
        <v>0</v>
      </c>
      <c r="Y49" s="59"/>
      <c r="Z49" s="86"/>
      <c r="AA49" s="87"/>
      <c r="AB49" s="88"/>
      <c r="AC49" s="89"/>
    </row>
    <row r="50" spans="1:29" ht="15.75" customHeight="1" x14ac:dyDescent="0.2">
      <c r="A50" s="64" t="s">
        <v>115</v>
      </c>
      <c r="B50" s="65" t="s">
        <v>116</v>
      </c>
      <c r="C50" s="66" t="s">
        <v>117</v>
      </c>
      <c r="D50" s="67" t="s">
        <v>118</v>
      </c>
      <c r="E50" s="68" t="s">
        <v>119</v>
      </c>
      <c r="F50" s="69"/>
      <c r="G50" s="70" t="s">
        <v>120</v>
      </c>
      <c r="H50" s="71" t="s">
        <v>129</v>
      </c>
      <c r="I50" s="68" t="s">
        <v>125</v>
      </c>
      <c r="J50" s="72">
        <v>2011</v>
      </c>
      <c r="K50" s="73">
        <v>0.75</v>
      </c>
      <c r="L50" s="74">
        <v>12</v>
      </c>
      <c r="M50" s="75" t="s">
        <v>156</v>
      </c>
      <c r="N50" s="76"/>
      <c r="O50" s="77">
        <v>97</v>
      </c>
      <c r="P50" s="78" t="s">
        <v>159</v>
      </c>
      <c r="Q50" s="79" t="s">
        <v>158</v>
      </c>
      <c r="R50" s="96" t="s">
        <v>157</v>
      </c>
      <c r="S50" s="80">
        <f>IF(R50="U",T50/1.2,T50)</f>
        <v>350</v>
      </c>
      <c r="T50" s="81">
        <v>420</v>
      </c>
      <c r="U50" s="253" t="s">
        <v>163</v>
      </c>
      <c r="V50" s="83"/>
      <c r="W50" s="84">
        <f>V50*S50</f>
        <v>0</v>
      </c>
      <c r="X50" s="85">
        <f>V50*T50</f>
        <v>0</v>
      </c>
      <c r="Y50" s="59"/>
      <c r="Z50" s="86"/>
      <c r="AA50" s="87"/>
      <c r="AB50" s="88"/>
      <c r="AC50" s="89"/>
    </row>
    <row r="51" spans="1:29" ht="15.75" customHeight="1" x14ac:dyDescent="0.2">
      <c r="A51" s="64" t="s">
        <v>115</v>
      </c>
      <c r="B51" s="65" t="s">
        <v>116</v>
      </c>
      <c r="C51" s="66" t="s">
        <v>117</v>
      </c>
      <c r="D51" s="67" t="s">
        <v>118</v>
      </c>
      <c r="E51" s="68" t="s">
        <v>119</v>
      </c>
      <c r="F51" s="69"/>
      <c r="G51" s="70" t="s">
        <v>120</v>
      </c>
      <c r="H51" s="71" t="s">
        <v>130</v>
      </c>
      <c r="I51" s="68" t="s">
        <v>122</v>
      </c>
      <c r="J51" s="72">
        <v>2011</v>
      </c>
      <c r="K51" s="73">
        <v>0.75</v>
      </c>
      <c r="L51" s="74">
        <v>16</v>
      </c>
      <c r="M51" s="75" t="s">
        <v>156</v>
      </c>
      <c r="N51" s="76"/>
      <c r="O51" s="77">
        <v>99</v>
      </c>
      <c r="P51" s="78" t="s">
        <v>159</v>
      </c>
      <c r="Q51" s="79" t="s">
        <v>158</v>
      </c>
      <c r="R51" s="96" t="s">
        <v>157</v>
      </c>
      <c r="S51" s="80">
        <f>IF(R51="U",T51/1.2,T51)</f>
        <v>350</v>
      </c>
      <c r="T51" s="81">
        <v>420</v>
      </c>
      <c r="U51" s="253" t="s">
        <v>163</v>
      </c>
      <c r="V51" s="83"/>
      <c r="W51" s="84">
        <f>V51*S51</f>
        <v>0</v>
      </c>
      <c r="X51" s="85">
        <f>V51*T51</f>
        <v>0</v>
      </c>
      <c r="Y51" s="59"/>
      <c r="Z51" s="86"/>
      <c r="AA51" s="87"/>
      <c r="AB51" s="88"/>
      <c r="AC51" s="89"/>
    </row>
    <row r="52" spans="1:29" ht="15.75" customHeight="1" x14ac:dyDescent="0.2">
      <c r="A52" s="64" t="s">
        <v>115</v>
      </c>
      <c r="B52" s="65" t="s">
        <v>116</v>
      </c>
      <c r="C52" s="66" t="s">
        <v>117</v>
      </c>
      <c r="D52" s="67" t="s">
        <v>118</v>
      </c>
      <c r="E52" s="68" t="s">
        <v>119</v>
      </c>
      <c r="F52" s="69"/>
      <c r="G52" s="70" t="s">
        <v>120</v>
      </c>
      <c r="H52" s="71" t="s">
        <v>187</v>
      </c>
      <c r="I52" s="68" t="s">
        <v>125</v>
      </c>
      <c r="J52" s="72">
        <v>2011</v>
      </c>
      <c r="K52" s="73">
        <v>0.75</v>
      </c>
      <c r="L52" s="74">
        <v>3</v>
      </c>
      <c r="M52" s="75" t="s">
        <v>156</v>
      </c>
      <c r="N52" s="76"/>
      <c r="O52" s="77">
        <v>97</v>
      </c>
      <c r="P52" s="78" t="s">
        <v>249</v>
      </c>
      <c r="Q52" s="79" t="s">
        <v>253</v>
      </c>
      <c r="R52" s="96" t="s">
        <v>157</v>
      </c>
      <c r="S52" s="80">
        <v>350</v>
      </c>
      <c r="T52" s="81">
        <v>420</v>
      </c>
      <c r="U52" s="82" t="s">
        <v>310</v>
      </c>
      <c r="V52" s="83"/>
      <c r="W52" s="84">
        <f>V52*S52</f>
        <v>0</v>
      </c>
      <c r="X52" s="85">
        <f>V52*T52</f>
        <v>0</v>
      </c>
      <c r="Y52" s="59"/>
      <c r="Z52" s="86"/>
      <c r="AA52" s="87"/>
      <c r="AB52" s="88"/>
      <c r="AC52" s="89"/>
    </row>
    <row r="53" spans="1:29" ht="15.75" customHeight="1" x14ac:dyDescent="0.2">
      <c r="A53" s="64" t="s">
        <v>115</v>
      </c>
      <c r="B53" s="65" t="s">
        <v>116</v>
      </c>
      <c r="C53" s="66" t="s">
        <v>117</v>
      </c>
      <c r="D53" s="67" t="s">
        <v>118</v>
      </c>
      <c r="E53" s="68" t="s">
        <v>119</v>
      </c>
      <c r="F53" s="69"/>
      <c r="G53" s="70" t="s">
        <v>120</v>
      </c>
      <c r="H53" s="71" t="s">
        <v>188</v>
      </c>
      <c r="I53" s="68" t="s">
        <v>125</v>
      </c>
      <c r="J53" s="72">
        <v>2011</v>
      </c>
      <c r="K53" s="73">
        <v>0.75</v>
      </c>
      <c r="L53" s="74">
        <v>2</v>
      </c>
      <c r="M53" s="75" t="s">
        <v>156</v>
      </c>
      <c r="N53" s="76"/>
      <c r="O53" s="77">
        <v>97</v>
      </c>
      <c r="P53" s="78" t="s">
        <v>249</v>
      </c>
      <c r="Q53" s="79" t="s">
        <v>254</v>
      </c>
      <c r="R53" s="96" t="s">
        <v>157</v>
      </c>
      <c r="S53" s="80">
        <v>450</v>
      </c>
      <c r="T53" s="81">
        <v>540</v>
      </c>
      <c r="U53" s="82" t="s">
        <v>310</v>
      </c>
      <c r="V53" s="83"/>
      <c r="W53" s="84">
        <f>V53*S53</f>
        <v>0</v>
      </c>
      <c r="X53" s="85">
        <f>V53*T53</f>
        <v>0</v>
      </c>
      <c r="Y53" s="59"/>
      <c r="Z53" s="86"/>
      <c r="AA53" s="87"/>
      <c r="AB53" s="88"/>
      <c r="AC53" s="89"/>
    </row>
    <row r="54" spans="1:29" ht="15.75" customHeight="1" x14ac:dyDescent="0.2">
      <c r="A54" s="64" t="s">
        <v>115</v>
      </c>
      <c r="B54" s="65" t="s">
        <v>116</v>
      </c>
      <c r="C54" s="66" t="s">
        <v>117</v>
      </c>
      <c r="D54" s="67" t="s">
        <v>118</v>
      </c>
      <c r="E54" s="68" t="s">
        <v>119</v>
      </c>
      <c r="F54" s="69"/>
      <c r="G54" s="70" t="s">
        <v>120</v>
      </c>
      <c r="H54" s="71" t="s">
        <v>189</v>
      </c>
      <c r="I54" s="68" t="s">
        <v>122</v>
      </c>
      <c r="J54" s="72">
        <v>2011</v>
      </c>
      <c r="K54" s="73">
        <v>0.75</v>
      </c>
      <c r="L54" s="74">
        <v>3</v>
      </c>
      <c r="M54" s="75" t="s">
        <v>156</v>
      </c>
      <c r="N54" s="76"/>
      <c r="O54" s="77">
        <v>98</v>
      </c>
      <c r="P54" s="78" t="s">
        <v>250</v>
      </c>
      <c r="Q54" s="79" t="s">
        <v>255</v>
      </c>
      <c r="R54" s="96" t="s">
        <v>157</v>
      </c>
      <c r="S54" s="80">
        <v>450</v>
      </c>
      <c r="T54" s="81">
        <v>540</v>
      </c>
      <c r="U54" s="82" t="s">
        <v>310</v>
      </c>
      <c r="V54" s="83"/>
      <c r="W54" s="84">
        <f>V54*S54</f>
        <v>0</v>
      </c>
      <c r="X54" s="85">
        <f>V54*T54</f>
        <v>0</v>
      </c>
      <c r="Y54" s="59"/>
      <c r="Z54" s="86"/>
      <c r="AA54" s="87"/>
      <c r="AB54" s="88"/>
      <c r="AC54" s="89"/>
    </row>
    <row r="55" spans="1:29" ht="15.75" customHeight="1" x14ac:dyDescent="0.2">
      <c r="A55" s="64" t="s">
        <v>115</v>
      </c>
      <c r="B55" s="65" t="s">
        <v>116</v>
      </c>
      <c r="C55" s="66" t="s">
        <v>117</v>
      </c>
      <c r="D55" s="67" t="s">
        <v>118</v>
      </c>
      <c r="E55" s="68" t="s">
        <v>119</v>
      </c>
      <c r="F55" s="69"/>
      <c r="G55" s="70" t="s">
        <v>120</v>
      </c>
      <c r="H55" s="71" t="s">
        <v>131</v>
      </c>
      <c r="I55" s="68" t="s">
        <v>125</v>
      </c>
      <c r="J55" s="72">
        <v>2012</v>
      </c>
      <c r="K55" s="73">
        <v>0.75</v>
      </c>
      <c r="L55" s="74">
        <v>12</v>
      </c>
      <c r="M55" s="75" t="s">
        <v>156</v>
      </c>
      <c r="N55" s="76"/>
      <c r="O55" s="77">
        <v>97</v>
      </c>
      <c r="P55" s="78" t="s">
        <v>159</v>
      </c>
      <c r="Q55" s="79" t="s">
        <v>158</v>
      </c>
      <c r="R55" s="96" t="s">
        <v>157</v>
      </c>
      <c r="S55" s="80">
        <f>IF(R55="U",T55/1.2,T55)</f>
        <v>325</v>
      </c>
      <c r="T55" s="81">
        <v>390</v>
      </c>
      <c r="U55" s="253" t="s">
        <v>163</v>
      </c>
      <c r="V55" s="83"/>
      <c r="W55" s="84">
        <f>V55*S55</f>
        <v>0</v>
      </c>
      <c r="X55" s="85">
        <f>V55*T55</f>
        <v>0</v>
      </c>
      <c r="Y55" s="59"/>
      <c r="Z55" s="86"/>
      <c r="AA55" s="87"/>
      <c r="AB55" s="88"/>
      <c r="AC55" s="89"/>
    </row>
    <row r="56" spans="1:29" ht="15.75" customHeight="1" x14ac:dyDescent="0.2">
      <c r="A56" s="64" t="s">
        <v>115</v>
      </c>
      <c r="B56" s="65" t="s">
        <v>116</v>
      </c>
      <c r="C56" s="66" t="s">
        <v>117</v>
      </c>
      <c r="D56" s="67" t="s">
        <v>118</v>
      </c>
      <c r="E56" s="68" t="s">
        <v>119</v>
      </c>
      <c r="F56" s="69"/>
      <c r="G56" s="70" t="s">
        <v>120</v>
      </c>
      <c r="H56" s="71" t="s">
        <v>132</v>
      </c>
      <c r="I56" s="68" t="s">
        <v>122</v>
      </c>
      <c r="J56" s="72">
        <v>2012</v>
      </c>
      <c r="K56" s="73">
        <v>0.75</v>
      </c>
      <c r="L56" s="74">
        <v>4</v>
      </c>
      <c r="M56" s="75" t="s">
        <v>156</v>
      </c>
      <c r="N56" s="76"/>
      <c r="O56" s="77">
        <v>98</v>
      </c>
      <c r="P56" s="78" t="s">
        <v>159</v>
      </c>
      <c r="Q56" s="79" t="s">
        <v>158</v>
      </c>
      <c r="R56" s="96" t="s">
        <v>157</v>
      </c>
      <c r="S56" s="80">
        <f>IF(R56="U",T56/1.2,T56)</f>
        <v>325</v>
      </c>
      <c r="T56" s="81">
        <v>390</v>
      </c>
      <c r="U56" s="253" t="s">
        <v>163</v>
      </c>
      <c r="V56" s="83"/>
      <c r="W56" s="84">
        <f>V56*S56</f>
        <v>0</v>
      </c>
      <c r="X56" s="85">
        <f>V56*T56</f>
        <v>0</v>
      </c>
      <c r="Y56" s="59"/>
      <c r="Z56" s="86"/>
      <c r="AA56" s="87"/>
      <c r="AB56" s="88"/>
      <c r="AC56" s="89"/>
    </row>
    <row r="57" spans="1:29" ht="15.75" customHeight="1" x14ac:dyDescent="0.2">
      <c r="A57" s="64" t="s">
        <v>115</v>
      </c>
      <c r="B57" s="65" t="s">
        <v>116</v>
      </c>
      <c r="C57" s="66" t="s">
        <v>117</v>
      </c>
      <c r="D57" s="67" t="s">
        <v>118</v>
      </c>
      <c r="E57" s="68" t="s">
        <v>119</v>
      </c>
      <c r="F57" s="69"/>
      <c r="G57" s="70" t="s">
        <v>120</v>
      </c>
      <c r="H57" s="71" t="s">
        <v>133</v>
      </c>
      <c r="I57" s="68" t="s">
        <v>134</v>
      </c>
      <c r="J57" s="72">
        <v>2012</v>
      </c>
      <c r="K57" s="73">
        <v>1.5</v>
      </c>
      <c r="L57" s="74">
        <v>1</v>
      </c>
      <c r="M57" s="75" t="s">
        <v>156</v>
      </c>
      <c r="N57" s="76"/>
      <c r="O57" s="77"/>
      <c r="P57" s="78" t="s">
        <v>159</v>
      </c>
      <c r="Q57" s="79" t="s">
        <v>158</v>
      </c>
      <c r="R57" s="96" t="s">
        <v>157</v>
      </c>
      <c r="S57" s="80">
        <f>IF(R57="U",T57/1.2,T57)</f>
        <v>3500</v>
      </c>
      <c r="T57" s="81">
        <v>4200</v>
      </c>
      <c r="U57" s="253" t="s">
        <v>163</v>
      </c>
      <c r="V57" s="83"/>
      <c r="W57" s="84">
        <f>V57*S57</f>
        <v>0</v>
      </c>
      <c r="X57" s="85">
        <f>V57*T57</f>
        <v>0</v>
      </c>
      <c r="Y57" s="59"/>
      <c r="Z57" s="86"/>
      <c r="AA57" s="87"/>
      <c r="AB57" s="88"/>
      <c r="AC57" s="89"/>
    </row>
    <row r="58" spans="1:29" ht="15.75" customHeight="1" x14ac:dyDescent="0.2">
      <c r="A58" s="64" t="s">
        <v>115</v>
      </c>
      <c r="B58" s="65" t="s">
        <v>116</v>
      </c>
      <c r="C58" s="66" t="s">
        <v>117</v>
      </c>
      <c r="D58" s="67" t="s">
        <v>118</v>
      </c>
      <c r="E58" s="68" t="s">
        <v>119</v>
      </c>
      <c r="F58" s="69"/>
      <c r="G58" s="70" t="s">
        <v>120</v>
      </c>
      <c r="H58" s="71" t="s">
        <v>135</v>
      </c>
      <c r="I58" s="68" t="s">
        <v>125</v>
      </c>
      <c r="J58" s="72">
        <v>2013</v>
      </c>
      <c r="K58" s="73">
        <v>0.75</v>
      </c>
      <c r="L58" s="74">
        <v>4</v>
      </c>
      <c r="M58" s="75" t="s">
        <v>156</v>
      </c>
      <c r="N58" s="76"/>
      <c r="O58" s="77">
        <v>100</v>
      </c>
      <c r="P58" s="78" t="s">
        <v>159</v>
      </c>
      <c r="Q58" s="79" t="s">
        <v>158</v>
      </c>
      <c r="R58" s="96" t="s">
        <v>157</v>
      </c>
      <c r="S58" s="80">
        <f>IF(R58="U",T58/1.2,T58)</f>
        <v>541.66666666666674</v>
      </c>
      <c r="T58" s="81">
        <v>650</v>
      </c>
      <c r="U58" s="253" t="s">
        <v>163</v>
      </c>
      <c r="V58" s="83"/>
      <c r="W58" s="84">
        <f>V58*S58</f>
        <v>0</v>
      </c>
      <c r="X58" s="85">
        <f>V58*T58</f>
        <v>0</v>
      </c>
      <c r="Y58" s="59"/>
      <c r="Z58" s="86"/>
      <c r="AA58" s="87"/>
      <c r="AB58" s="88"/>
      <c r="AC58" s="89"/>
    </row>
    <row r="59" spans="1:29" ht="15.75" customHeight="1" x14ac:dyDescent="0.2">
      <c r="A59" s="64" t="s">
        <v>115</v>
      </c>
      <c r="B59" s="65" t="s">
        <v>116</v>
      </c>
      <c r="C59" s="66" t="s">
        <v>117</v>
      </c>
      <c r="D59" s="67" t="s">
        <v>118</v>
      </c>
      <c r="E59" s="68" t="s">
        <v>119</v>
      </c>
      <c r="F59" s="69"/>
      <c r="G59" s="70" t="s">
        <v>120</v>
      </c>
      <c r="H59" s="71" t="s">
        <v>136</v>
      </c>
      <c r="I59" s="68" t="s">
        <v>122</v>
      </c>
      <c r="J59" s="72">
        <v>2013</v>
      </c>
      <c r="K59" s="73">
        <v>0.75</v>
      </c>
      <c r="L59" s="74">
        <v>4</v>
      </c>
      <c r="M59" s="75" t="s">
        <v>156</v>
      </c>
      <c r="N59" s="76"/>
      <c r="O59" s="77">
        <v>100</v>
      </c>
      <c r="P59" s="78" t="s">
        <v>159</v>
      </c>
      <c r="Q59" s="79" t="s">
        <v>158</v>
      </c>
      <c r="R59" s="96" t="s">
        <v>157</v>
      </c>
      <c r="S59" s="80">
        <f>IF(R59="U",T59/1.2,T59)</f>
        <v>541.66666666666674</v>
      </c>
      <c r="T59" s="81">
        <v>650</v>
      </c>
      <c r="U59" s="253" t="s">
        <v>163</v>
      </c>
      <c r="V59" s="83"/>
      <c r="W59" s="84">
        <f>V59*S59</f>
        <v>0</v>
      </c>
      <c r="X59" s="85">
        <f>V59*T59</f>
        <v>0</v>
      </c>
      <c r="Y59" s="59"/>
      <c r="Z59" s="86"/>
      <c r="AA59" s="87"/>
      <c r="AB59" s="88"/>
      <c r="AC59" s="89"/>
    </row>
    <row r="60" spans="1:29" ht="15.75" customHeight="1" x14ac:dyDescent="0.2">
      <c r="A60" s="64" t="s">
        <v>115</v>
      </c>
      <c r="B60" s="65" t="s">
        <v>116</v>
      </c>
      <c r="C60" s="66" t="s">
        <v>117</v>
      </c>
      <c r="D60" s="67" t="s">
        <v>118</v>
      </c>
      <c r="E60" s="68" t="s">
        <v>119</v>
      </c>
      <c r="F60" s="69"/>
      <c r="G60" s="70" t="s">
        <v>120</v>
      </c>
      <c r="H60" s="71" t="s">
        <v>190</v>
      </c>
      <c r="I60" s="68" t="s">
        <v>125</v>
      </c>
      <c r="J60" s="72">
        <v>2013</v>
      </c>
      <c r="K60" s="73">
        <v>0.75</v>
      </c>
      <c r="L60" s="74">
        <v>4</v>
      </c>
      <c r="M60" s="75" t="s">
        <v>156</v>
      </c>
      <c r="N60" s="76"/>
      <c r="O60" s="77"/>
      <c r="P60" s="78" t="s">
        <v>256</v>
      </c>
      <c r="Q60" s="79" t="s">
        <v>257</v>
      </c>
      <c r="R60" s="96" t="s">
        <v>309</v>
      </c>
      <c r="S60" s="80">
        <f>T60</f>
        <v>420</v>
      </c>
      <c r="T60" s="81">
        <v>420</v>
      </c>
      <c r="U60" s="82" t="s">
        <v>310</v>
      </c>
      <c r="V60" s="83"/>
      <c r="W60" s="84">
        <f>V60*S60</f>
        <v>0</v>
      </c>
      <c r="X60" s="85">
        <f>V60*T60</f>
        <v>0</v>
      </c>
      <c r="Y60" s="59"/>
      <c r="Z60" s="86"/>
      <c r="AA60" s="87"/>
      <c r="AB60" s="88"/>
      <c r="AC60" s="89"/>
    </row>
    <row r="61" spans="1:29" ht="15.75" customHeight="1" x14ac:dyDescent="0.2">
      <c r="A61" s="64" t="s">
        <v>115</v>
      </c>
      <c r="B61" s="65" t="s">
        <v>116</v>
      </c>
      <c r="C61" s="66" t="s">
        <v>117</v>
      </c>
      <c r="D61" s="67" t="s">
        <v>118</v>
      </c>
      <c r="E61" s="68" t="s">
        <v>119</v>
      </c>
      <c r="F61" s="69"/>
      <c r="G61" s="70" t="s">
        <v>120</v>
      </c>
      <c r="H61" s="71" t="s">
        <v>319</v>
      </c>
      <c r="I61" s="68" t="s">
        <v>123</v>
      </c>
      <c r="J61" s="72">
        <v>2014</v>
      </c>
      <c r="K61" s="73">
        <v>0.75</v>
      </c>
      <c r="L61" s="74">
        <v>2</v>
      </c>
      <c r="M61" s="75" t="s">
        <v>156</v>
      </c>
      <c r="N61" s="76"/>
      <c r="O61" s="77"/>
      <c r="P61" s="78" t="s">
        <v>258</v>
      </c>
      <c r="Q61" s="79" t="s">
        <v>260</v>
      </c>
      <c r="R61" s="96" t="s">
        <v>157</v>
      </c>
      <c r="S61" s="80">
        <v>3250</v>
      </c>
      <c r="T61" s="81">
        <v>3900</v>
      </c>
      <c r="U61" s="82" t="s">
        <v>310</v>
      </c>
      <c r="V61" s="83"/>
      <c r="W61" s="84">
        <f>V61*S61</f>
        <v>0</v>
      </c>
      <c r="X61" s="85">
        <f>V61*T61</f>
        <v>0</v>
      </c>
      <c r="Y61" s="59"/>
      <c r="Z61" s="86"/>
      <c r="AA61" s="87"/>
      <c r="AB61" s="88"/>
      <c r="AC61" s="89"/>
    </row>
    <row r="62" spans="1:29" ht="15.75" customHeight="1" x14ac:dyDescent="0.2">
      <c r="A62" s="64" t="s">
        <v>115</v>
      </c>
      <c r="B62" s="65" t="s">
        <v>116</v>
      </c>
      <c r="C62" s="66" t="s">
        <v>117</v>
      </c>
      <c r="D62" s="67" t="s">
        <v>118</v>
      </c>
      <c r="E62" s="68" t="s">
        <v>119</v>
      </c>
      <c r="F62" s="69"/>
      <c r="G62" s="70" t="s">
        <v>120</v>
      </c>
      <c r="H62" s="71" t="s">
        <v>137</v>
      </c>
      <c r="I62" s="68" t="s">
        <v>125</v>
      </c>
      <c r="J62" s="72">
        <v>2015</v>
      </c>
      <c r="K62" s="73">
        <v>0.75</v>
      </c>
      <c r="L62" s="74">
        <v>6</v>
      </c>
      <c r="M62" s="75" t="s">
        <v>156</v>
      </c>
      <c r="N62" s="76"/>
      <c r="O62" s="77">
        <v>100</v>
      </c>
      <c r="P62" s="78" t="s">
        <v>159</v>
      </c>
      <c r="Q62" s="79" t="s">
        <v>158</v>
      </c>
      <c r="R62" s="96" t="s">
        <v>157</v>
      </c>
      <c r="S62" s="80">
        <f>IF(R62="U",T62/1.2,T62)</f>
        <v>450</v>
      </c>
      <c r="T62" s="81">
        <v>540</v>
      </c>
      <c r="U62" s="253" t="s">
        <v>163</v>
      </c>
      <c r="V62" s="83"/>
      <c r="W62" s="84">
        <f>V62*S62</f>
        <v>0</v>
      </c>
      <c r="X62" s="85">
        <f>V62*T62</f>
        <v>0</v>
      </c>
      <c r="Y62" s="59"/>
      <c r="Z62" s="86"/>
      <c r="AA62" s="87"/>
      <c r="AB62" s="88"/>
      <c r="AC62" s="89"/>
    </row>
    <row r="63" spans="1:29" ht="15.75" customHeight="1" x14ac:dyDescent="0.2">
      <c r="A63" s="64" t="s">
        <v>115</v>
      </c>
      <c r="B63" s="65" t="s">
        <v>116</v>
      </c>
      <c r="C63" s="66" t="s">
        <v>117</v>
      </c>
      <c r="D63" s="67" t="s">
        <v>118</v>
      </c>
      <c r="E63" s="68" t="s">
        <v>119</v>
      </c>
      <c r="F63" s="69"/>
      <c r="G63" s="70" t="s">
        <v>120</v>
      </c>
      <c r="H63" s="71" t="s">
        <v>138</v>
      </c>
      <c r="I63" s="68" t="s">
        <v>122</v>
      </c>
      <c r="J63" s="72">
        <v>2015</v>
      </c>
      <c r="K63" s="73">
        <v>0.75</v>
      </c>
      <c r="L63" s="74">
        <v>6</v>
      </c>
      <c r="M63" s="75" t="s">
        <v>156</v>
      </c>
      <c r="N63" s="76"/>
      <c r="O63" s="77">
        <v>99</v>
      </c>
      <c r="P63" s="78" t="s">
        <v>159</v>
      </c>
      <c r="Q63" s="79" t="s">
        <v>158</v>
      </c>
      <c r="R63" s="96" t="s">
        <v>157</v>
      </c>
      <c r="S63" s="80">
        <f>IF(R63="U",T63/1.2,T63)</f>
        <v>450</v>
      </c>
      <c r="T63" s="81">
        <v>540</v>
      </c>
      <c r="U63" s="253" t="s">
        <v>163</v>
      </c>
      <c r="V63" s="83"/>
      <c r="W63" s="84">
        <f>V63*S63</f>
        <v>0</v>
      </c>
      <c r="X63" s="85">
        <f>V63*T63</f>
        <v>0</v>
      </c>
      <c r="Y63" s="59"/>
      <c r="Z63" s="86"/>
      <c r="AA63" s="87"/>
      <c r="AB63" s="88"/>
      <c r="AC63" s="89"/>
    </row>
    <row r="64" spans="1:29" ht="15.75" customHeight="1" x14ac:dyDescent="0.2">
      <c r="A64" s="64" t="s">
        <v>115</v>
      </c>
      <c r="B64" s="65" t="s">
        <v>116</v>
      </c>
      <c r="C64" s="66" t="s">
        <v>117</v>
      </c>
      <c r="D64" s="67" t="s">
        <v>118</v>
      </c>
      <c r="E64" s="68" t="s">
        <v>119</v>
      </c>
      <c r="F64" s="69"/>
      <c r="G64" s="70" t="s">
        <v>120</v>
      </c>
      <c r="H64" s="71" t="s">
        <v>139</v>
      </c>
      <c r="I64" s="68" t="s">
        <v>125</v>
      </c>
      <c r="J64" s="72">
        <v>2015</v>
      </c>
      <c r="K64" s="73">
        <v>0.75</v>
      </c>
      <c r="L64" s="74">
        <v>6</v>
      </c>
      <c r="M64" s="75" t="s">
        <v>156</v>
      </c>
      <c r="N64" s="76"/>
      <c r="O64" s="77" t="s">
        <v>311</v>
      </c>
      <c r="P64" s="78" t="s">
        <v>159</v>
      </c>
      <c r="Q64" s="79" t="s">
        <v>158</v>
      </c>
      <c r="R64" s="96" t="s">
        <v>157</v>
      </c>
      <c r="S64" s="80">
        <f>IF(R64="U",T64/1.2,T64)</f>
        <v>400</v>
      </c>
      <c r="T64" s="81">
        <v>480</v>
      </c>
      <c r="U64" s="253" t="s">
        <v>163</v>
      </c>
      <c r="V64" s="83"/>
      <c r="W64" s="84">
        <f>V64*S64</f>
        <v>0</v>
      </c>
      <c r="X64" s="85">
        <f>V64*T64</f>
        <v>0</v>
      </c>
      <c r="Y64" s="59"/>
      <c r="Z64" s="86"/>
      <c r="AA64" s="87"/>
      <c r="AB64" s="88"/>
      <c r="AC64" s="89"/>
    </row>
    <row r="65" spans="1:29" ht="15.75" customHeight="1" x14ac:dyDescent="0.2">
      <c r="A65" s="64" t="s">
        <v>115</v>
      </c>
      <c r="B65" s="65" t="s">
        <v>116</v>
      </c>
      <c r="C65" s="66" t="s">
        <v>117</v>
      </c>
      <c r="D65" s="67" t="s">
        <v>118</v>
      </c>
      <c r="E65" s="68" t="s">
        <v>119</v>
      </c>
      <c r="F65" s="69"/>
      <c r="G65" s="70" t="s">
        <v>120</v>
      </c>
      <c r="H65" s="71" t="s">
        <v>139</v>
      </c>
      <c r="I65" s="68" t="s">
        <v>125</v>
      </c>
      <c r="J65" s="72">
        <v>2015</v>
      </c>
      <c r="K65" s="73">
        <v>0.75</v>
      </c>
      <c r="L65" s="74">
        <v>3</v>
      </c>
      <c r="M65" s="75" t="s">
        <v>156</v>
      </c>
      <c r="N65" s="76"/>
      <c r="O65" s="77" t="s">
        <v>311</v>
      </c>
      <c r="P65" s="78" t="s">
        <v>259</v>
      </c>
      <c r="Q65" s="79" t="s">
        <v>261</v>
      </c>
      <c r="R65" s="96" t="s">
        <v>157</v>
      </c>
      <c r="S65" s="80">
        <v>400</v>
      </c>
      <c r="T65" s="81">
        <v>480</v>
      </c>
      <c r="U65" s="82" t="s">
        <v>310</v>
      </c>
      <c r="V65" s="83"/>
      <c r="W65" s="84">
        <f>V65*S65</f>
        <v>0</v>
      </c>
      <c r="X65" s="85">
        <f>V65*T65</f>
        <v>0</v>
      </c>
      <c r="Y65" s="59"/>
      <c r="Z65" s="86"/>
      <c r="AA65" s="87"/>
      <c r="AB65" s="88"/>
      <c r="AC65" s="89"/>
    </row>
    <row r="66" spans="1:29" ht="15.75" customHeight="1" x14ac:dyDescent="0.2">
      <c r="A66" s="64" t="s">
        <v>115</v>
      </c>
      <c r="B66" s="65" t="s">
        <v>116</v>
      </c>
      <c r="C66" s="66" t="s">
        <v>117</v>
      </c>
      <c r="D66" s="67" t="s">
        <v>118</v>
      </c>
      <c r="E66" s="68" t="s">
        <v>119</v>
      </c>
      <c r="F66" s="69"/>
      <c r="G66" s="70" t="s">
        <v>120</v>
      </c>
      <c r="H66" s="71" t="s">
        <v>140</v>
      </c>
      <c r="I66" s="68" t="s">
        <v>125</v>
      </c>
      <c r="J66" s="72">
        <v>2016</v>
      </c>
      <c r="K66" s="73">
        <v>0.75</v>
      </c>
      <c r="L66" s="74">
        <v>1</v>
      </c>
      <c r="M66" s="75" t="s">
        <v>156</v>
      </c>
      <c r="N66" s="76"/>
      <c r="O66" s="77">
        <v>100</v>
      </c>
      <c r="P66" s="78" t="s">
        <v>159</v>
      </c>
      <c r="Q66" s="79" t="s">
        <v>158</v>
      </c>
      <c r="R66" s="96" t="s">
        <v>157</v>
      </c>
      <c r="S66" s="80">
        <f>IF(R66="U",T66/1.2,T66)</f>
        <v>450</v>
      </c>
      <c r="T66" s="81">
        <v>540</v>
      </c>
      <c r="U66" s="253" t="s">
        <v>163</v>
      </c>
      <c r="V66" s="83"/>
      <c r="W66" s="84">
        <f>V66*S66</f>
        <v>0</v>
      </c>
      <c r="X66" s="85">
        <f>V66*T66</f>
        <v>0</v>
      </c>
      <c r="Y66" s="59"/>
      <c r="Z66" s="86"/>
      <c r="AA66" s="87"/>
      <c r="AB66" s="88"/>
      <c r="AC66" s="89"/>
    </row>
    <row r="67" spans="1:29" ht="15.75" customHeight="1" x14ac:dyDescent="0.2">
      <c r="A67" s="64" t="s">
        <v>115</v>
      </c>
      <c r="B67" s="65" t="s">
        <v>116</v>
      </c>
      <c r="C67" s="66" t="s">
        <v>117</v>
      </c>
      <c r="D67" s="67" t="s">
        <v>118</v>
      </c>
      <c r="E67" s="68" t="s">
        <v>119</v>
      </c>
      <c r="F67" s="69"/>
      <c r="G67" s="70" t="s">
        <v>120</v>
      </c>
      <c r="H67" s="71" t="s">
        <v>141</v>
      </c>
      <c r="I67" s="68" t="s">
        <v>122</v>
      </c>
      <c r="J67" s="72">
        <v>2016</v>
      </c>
      <c r="K67" s="73">
        <v>0.75</v>
      </c>
      <c r="L67" s="74">
        <v>6</v>
      </c>
      <c r="M67" s="75" t="s">
        <v>156</v>
      </c>
      <c r="N67" s="76"/>
      <c r="O67" s="77">
        <v>99</v>
      </c>
      <c r="P67" s="78" t="s">
        <v>159</v>
      </c>
      <c r="Q67" s="79" t="s">
        <v>158</v>
      </c>
      <c r="R67" s="96" t="s">
        <v>157</v>
      </c>
      <c r="S67" s="80">
        <f>IF(R67="U",T67/1.2,T67)</f>
        <v>450</v>
      </c>
      <c r="T67" s="81">
        <v>540</v>
      </c>
      <c r="U67" s="253" t="s">
        <v>163</v>
      </c>
      <c r="V67" s="83"/>
      <c r="W67" s="84">
        <f>V67*S67</f>
        <v>0</v>
      </c>
      <c r="X67" s="85">
        <f>V67*T67</f>
        <v>0</v>
      </c>
      <c r="Y67" s="59"/>
      <c r="Z67" s="86"/>
      <c r="AA67" s="87"/>
      <c r="AB67" s="88"/>
      <c r="AC67" s="89"/>
    </row>
    <row r="68" spans="1:29" ht="15.75" customHeight="1" x14ac:dyDescent="0.2">
      <c r="A68" s="64" t="s">
        <v>115</v>
      </c>
      <c r="B68" s="65" t="s">
        <v>116</v>
      </c>
      <c r="C68" s="66" t="s">
        <v>117</v>
      </c>
      <c r="D68" s="67" t="s">
        <v>118</v>
      </c>
      <c r="E68" s="68" t="s">
        <v>119</v>
      </c>
      <c r="F68" s="69"/>
      <c r="G68" s="70" t="s">
        <v>120</v>
      </c>
      <c r="H68" s="71" t="s">
        <v>191</v>
      </c>
      <c r="I68" s="68" t="s">
        <v>125</v>
      </c>
      <c r="J68" s="72">
        <v>2016</v>
      </c>
      <c r="K68" s="73">
        <v>0.75</v>
      </c>
      <c r="L68" s="74">
        <v>1</v>
      </c>
      <c r="M68" s="75" t="s">
        <v>156</v>
      </c>
      <c r="N68" s="76"/>
      <c r="O68" s="77">
        <v>100</v>
      </c>
      <c r="P68" s="78" t="s">
        <v>250</v>
      </c>
      <c r="Q68" s="79" t="s">
        <v>262</v>
      </c>
      <c r="R68" s="96" t="s">
        <v>157</v>
      </c>
      <c r="S68" s="80">
        <v>350</v>
      </c>
      <c r="T68" s="81">
        <v>420</v>
      </c>
      <c r="U68" s="82" t="s">
        <v>310</v>
      </c>
      <c r="V68" s="83"/>
      <c r="W68" s="84">
        <f>V68*S68</f>
        <v>0</v>
      </c>
      <c r="X68" s="85">
        <f>V68*T68</f>
        <v>0</v>
      </c>
      <c r="Y68" s="59"/>
      <c r="Z68" s="86"/>
      <c r="AA68" s="87"/>
      <c r="AB68" s="88"/>
      <c r="AC68" s="89"/>
    </row>
    <row r="69" spans="1:29" ht="15.75" customHeight="1" x14ac:dyDescent="0.2">
      <c r="A69" s="64" t="s">
        <v>115</v>
      </c>
      <c r="B69" s="65" t="s">
        <v>116</v>
      </c>
      <c r="C69" s="66" t="s">
        <v>117</v>
      </c>
      <c r="D69" s="67" t="s">
        <v>118</v>
      </c>
      <c r="E69" s="68" t="s">
        <v>119</v>
      </c>
      <c r="F69" s="69"/>
      <c r="G69" s="70" t="s">
        <v>120</v>
      </c>
      <c r="H69" s="71" t="s">
        <v>319</v>
      </c>
      <c r="I69" s="68" t="s">
        <v>123</v>
      </c>
      <c r="J69" s="72">
        <v>2017</v>
      </c>
      <c r="K69" s="73">
        <v>0.75</v>
      </c>
      <c r="L69" s="74">
        <v>1</v>
      </c>
      <c r="M69" s="75" t="s">
        <v>156</v>
      </c>
      <c r="N69" s="76"/>
      <c r="O69" s="77"/>
      <c r="P69" s="78" t="s">
        <v>258</v>
      </c>
      <c r="Q69" s="79" t="s">
        <v>263</v>
      </c>
      <c r="R69" s="96" t="s">
        <v>157</v>
      </c>
      <c r="S69" s="80">
        <v>3000</v>
      </c>
      <c r="T69" s="81">
        <v>3600</v>
      </c>
      <c r="U69" s="82" t="s">
        <v>310</v>
      </c>
      <c r="V69" s="83"/>
      <c r="W69" s="84">
        <f>V69*S69</f>
        <v>0</v>
      </c>
      <c r="X69" s="85">
        <f>V69*T69</f>
        <v>0</v>
      </c>
      <c r="Y69" s="59"/>
      <c r="Z69" s="86"/>
      <c r="AA69" s="87"/>
      <c r="AB69" s="88"/>
      <c r="AC69" s="89"/>
    </row>
    <row r="70" spans="1:29" ht="15.75" customHeight="1" x14ac:dyDescent="0.2">
      <c r="A70" s="64" t="s">
        <v>115</v>
      </c>
      <c r="B70" s="65" t="s">
        <v>116</v>
      </c>
      <c r="C70" s="66" t="s">
        <v>117</v>
      </c>
      <c r="D70" s="67" t="s">
        <v>118</v>
      </c>
      <c r="E70" s="68" t="s">
        <v>119</v>
      </c>
      <c r="F70" s="69"/>
      <c r="G70" s="70" t="s">
        <v>120</v>
      </c>
      <c r="H70" s="71" t="s">
        <v>319</v>
      </c>
      <c r="I70" s="68" t="s">
        <v>123</v>
      </c>
      <c r="J70" s="72">
        <v>2017</v>
      </c>
      <c r="K70" s="73">
        <v>0.75</v>
      </c>
      <c r="L70" s="74">
        <v>1</v>
      </c>
      <c r="M70" s="75" t="s">
        <v>156</v>
      </c>
      <c r="N70" s="76"/>
      <c r="O70" s="77"/>
      <c r="P70" s="78" t="s">
        <v>258</v>
      </c>
      <c r="Q70" s="79" t="s">
        <v>264</v>
      </c>
      <c r="R70" s="96" t="s">
        <v>309</v>
      </c>
      <c r="S70" s="80">
        <f>T70</f>
        <v>3600</v>
      </c>
      <c r="T70" s="81">
        <v>3600</v>
      </c>
      <c r="U70" s="82" t="s">
        <v>310</v>
      </c>
      <c r="V70" s="83"/>
      <c r="W70" s="84">
        <f>V70*S70</f>
        <v>0</v>
      </c>
      <c r="X70" s="85">
        <f>V70*T70</f>
        <v>0</v>
      </c>
      <c r="Y70" s="59"/>
      <c r="Z70" s="86"/>
      <c r="AA70" s="87"/>
      <c r="AB70" s="88"/>
      <c r="AC70" s="89"/>
    </row>
    <row r="71" spans="1:29" ht="15.75" customHeight="1" x14ac:dyDescent="0.2">
      <c r="A71" s="64" t="s">
        <v>115</v>
      </c>
      <c r="B71" s="65" t="s">
        <v>116</v>
      </c>
      <c r="C71" s="66" t="s">
        <v>117</v>
      </c>
      <c r="D71" s="67" t="s">
        <v>118</v>
      </c>
      <c r="E71" s="68" t="s">
        <v>119</v>
      </c>
      <c r="F71" s="69"/>
      <c r="G71" s="70" t="s">
        <v>120</v>
      </c>
      <c r="H71" s="71" t="s">
        <v>192</v>
      </c>
      <c r="I71" s="68" t="s">
        <v>125</v>
      </c>
      <c r="J71" s="72">
        <v>2017</v>
      </c>
      <c r="K71" s="73">
        <v>0.75</v>
      </c>
      <c r="L71" s="74">
        <v>2</v>
      </c>
      <c r="M71" s="75" t="s">
        <v>156</v>
      </c>
      <c r="N71" s="76"/>
      <c r="O71" s="77">
        <v>98</v>
      </c>
      <c r="P71" s="78" t="s">
        <v>265</v>
      </c>
      <c r="Q71" s="79" t="s">
        <v>266</v>
      </c>
      <c r="R71" s="96" t="s">
        <v>157</v>
      </c>
      <c r="S71" s="80">
        <v>325</v>
      </c>
      <c r="T71" s="81">
        <v>390</v>
      </c>
      <c r="U71" s="82" t="s">
        <v>310</v>
      </c>
      <c r="V71" s="83"/>
      <c r="W71" s="84">
        <f>V71*S71</f>
        <v>0</v>
      </c>
      <c r="X71" s="85">
        <f>V71*T71</f>
        <v>0</v>
      </c>
      <c r="Y71" s="59"/>
      <c r="Z71" s="86"/>
      <c r="AA71" s="87"/>
      <c r="AB71" s="88"/>
      <c r="AC71" s="89"/>
    </row>
    <row r="72" spans="1:29" ht="15.75" customHeight="1" x14ac:dyDescent="0.2">
      <c r="A72" s="64" t="s">
        <v>115</v>
      </c>
      <c r="B72" s="65" t="s">
        <v>116</v>
      </c>
      <c r="C72" s="66" t="s">
        <v>117</v>
      </c>
      <c r="D72" s="67" t="s">
        <v>118</v>
      </c>
      <c r="E72" s="68" t="s">
        <v>119</v>
      </c>
      <c r="F72" s="69"/>
      <c r="G72" s="70" t="s">
        <v>120</v>
      </c>
      <c r="H72" s="71" t="s">
        <v>192</v>
      </c>
      <c r="I72" s="68" t="s">
        <v>125</v>
      </c>
      <c r="J72" s="72">
        <v>2017</v>
      </c>
      <c r="K72" s="73">
        <v>0.75</v>
      </c>
      <c r="L72" s="74">
        <v>1</v>
      </c>
      <c r="M72" s="75" t="s">
        <v>156</v>
      </c>
      <c r="N72" s="76"/>
      <c r="O72" s="77">
        <v>98</v>
      </c>
      <c r="P72" s="78" t="s">
        <v>259</v>
      </c>
      <c r="Q72" s="79" t="s">
        <v>267</v>
      </c>
      <c r="R72" s="96" t="s">
        <v>157</v>
      </c>
      <c r="S72" s="80">
        <v>325</v>
      </c>
      <c r="T72" s="81">
        <v>390</v>
      </c>
      <c r="U72" s="82" t="s">
        <v>310</v>
      </c>
      <c r="V72" s="83"/>
      <c r="W72" s="84">
        <f>V72*S72</f>
        <v>0</v>
      </c>
      <c r="X72" s="85">
        <f>V72*T72</f>
        <v>0</v>
      </c>
      <c r="Y72" s="59"/>
      <c r="Z72" s="86"/>
      <c r="AA72" s="87"/>
      <c r="AB72" s="88"/>
      <c r="AC72" s="89"/>
    </row>
    <row r="73" spans="1:29" ht="15.75" customHeight="1" x14ac:dyDescent="0.2">
      <c r="A73" s="64" t="s">
        <v>115</v>
      </c>
      <c r="B73" s="65" t="s">
        <v>165</v>
      </c>
      <c r="C73" s="66" t="s">
        <v>117</v>
      </c>
      <c r="D73" s="67" t="s">
        <v>118</v>
      </c>
      <c r="E73" s="68" t="s">
        <v>119</v>
      </c>
      <c r="F73" s="69"/>
      <c r="G73" s="70" t="s">
        <v>120</v>
      </c>
      <c r="H73" s="71" t="s">
        <v>196</v>
      </c>
      <c r="I73" s="68" t="s">
        <v>149</v>
      </c>
      <c r="J73" s="72">
        <v>2018</v>
      </c>
      <c r="K73" s="73">
        <v>0.75</v>
      </c>
      <c r="L73" s="74">
        <v>1</v>
      </c>
      <c r="M73" s="75" t="s">
        <v>156</v>
      </c>
      <c r="N73" s="76"/>
      <c r="O73" s="77">
        <v>100</v>
      </c>
      <c r="P73" s="78" t="s">
        <v>270</v>
      </c>
      <c r="Q73" s="79" t="s">
        <v>271</v>
      </c>
      <c r="R73" s="96" t="s">
        <v>157</v>
      </c>
      <c r="S73" s="80">
        <v>325</v>
      </c>
      <c r="T73" s="81">
        <v>390</v>
      </c>
      <c r="U73" s="82" t="s">
        <v>310</v>
      </c>
      <c r="V73" s="83"/>
      <c r="W73" s="84">
        <f>V73*S73</f>
        <v>0</v>
      </c>
      <c r="X73" s="85">
        <f>V73*T73</f>
        <v>0</v>
      </c>
      <c r="Y73" s="59"/>
      <c r="Z73" s="86"/>
      <c r="AA73" s="87"/>
      <c r="AB73" s="88"/>
      <c r="AC73" s="89"/>
    </row>
    <row r="74" spans="1:29" ht="15.75" customHeight="1" x14ac:dyDescent="0.2">
      <c r="A74" s="64" t="s">
        <v>115</v>
      </c>
      <c r="B74" s="65" t="s">
        <v>116</v>
      </c>
      <c r="C74" s="66" t="s">
        <v>117</v>
      </c>
      <c r="D74" s="67" t="s">
        <v>118</v>
      </c>
      <c r="E74" s="68" t="s">
        <v>119</v>
      </c>
      <c r="F74" s="69"/>
      <c r="G74" s="70" t="s">
        <v>120</v>
      </c>
      <c r="H74" s="71" t="s">
        <v>200</v>
      </c>
      <c r="I74" s="68" t="s">
        <v>123</v>
      </c>
      <c r="J74" s="72">
        <v>2018</v>
      </c>
      <c r="K74" s="73">
        <v>1.5</v>
      </c>
      <c r="L74" s="74">
        <v>1</v>
      </c>
      <c r="M74" s="75" t="s">
        <v>156</v>
      </c>
      <c r="N74" s="76"/>
      <c r="O74" s="77"/>
      <c r="P74" s="78" t="s">
        <v>258</v>
      </c>
      <c r="Q74" s="79" t="s">
        <v>272</v>
      </c>
      <c r="R74" s="96" t="s">
        <v>157</v>
      </c>
      <c r="S74" s="80">
        <v>2500</v>
      </c>
      <c r="T74" s="81">
        <v>3000</v>
      </c>
      <c r="U74" s="82" t="s">
        <v>310</v>
      </c>
      <c r="V74" s="83"/>
      <c r="W74" s="84">
        <f>V74*S74</f>
        <v>0</v>
      </c>
      <c r="X74" s="85">
        <f>V74*T74</f>
        <v>0</v>
      </c>
      <c r="Y74" s="59"/>
      <c r="Z74" s="86"/>
      <c r="AA74" s="87"/>
      <c r="AB74" s="88"/>
      <c r="AC74" s="89"/>
    </row>
    <row r="75" spans="1:29" ht="15.75" customHeight="1" x14ac:dyDescent="0.2">
      <c r="A75" s="64" t="s">
        <v>115</v>
      </c>
      <c r="B75" s="65" t="s">
        <v>116</v>
      </c>
      <c r="C75" s="66" t="s">
        <v>117</v>
      </c>
      <c r="D75" s="67" t="s">
        <v>118</v>
      </c>
      <c r="E75" s="68" t="s">
        <v>119</v>
      </c>
      <c r="F75" s="69"/>
      <c r="G75" s="70" t="s">
        <v>120</v>
      </c>
      <c r="H75" s="71" t="s">
        <v>319</v>
      </c>
      <c r="I75" s="68" t="s">
        <v>123</v>
      </c>
      <c r="J75" s="72">
        <v>2018</v>
      </c>
      <c r="K75" s="73">
        <v>0.75</v>
      </c>
      <c r="L75" s="74">
        <v>1</v>
      </c>
      <c r="M75" s="75" t="s">
        <v>156</v>
      </c>
      <c r="N75" s="76"/>
      <c r="O75" s="77"/>
      <c r="P75" s="78" t="s">
        <v>258</v>
      </c>
      <c r="Q75" s="79" t="s">
        <v>273</v>
      </c>
      <c r="R75" s="96" t="s">
        <v>157</v>
      </c>
      <c r="S75" s="80">
        <v>3250</v>
      </c>
      <c r="T75" s="81">
        <v>3900</v>
      </c>
      <c r="U75" s="82" t="s">
        <v>310</v>
      </c>
      <c r="V75" s="83"/>
      <c r="W75" s="84">
        <f>V75*S75</f>
        <v>0</v>
      </c>
      <c r="X75" s="85">
        <f>V75*T75</f>
        <v>0</v>
      </c>
      <c r="Y75" s="59"/>
      <c r="Z75" s="86"/>
      <c r="AA75" s="87"/>
      <c r="AB75" s="88"/>
      <c r="AC75" s="89"/>
    </row>
    <row r="76" spans="1:29" ht="15.75" customHeight="1" x14ac:dyDescent="0.2">
      <c r="A76" s="64" t="s">
        <v>115</v>
      </c>
      <c r="B76" s="65" t="s">
        <v>116</v>
      </c>
      <c r="C76" s="66" t="s">
        <v>117</v>
      </c>
      <c r="D76" s="67" t="s">
        <v>118</v>
      </c>
      <c r="E76" s="68" t="s">
        <v>119</v>
      </c>
      <c r="F76" s="69"/>
      <c r="G76" s="70" t="s">
        <v>120</v>
      </c>
      <c r="H76" s="71" t="s">
        <v>197</v>
      </c>
      <c r="I76" s="68" t="s">
        <v>125</v>
      </c>
      <c r="J76" s="72">
        <v>2018</v>
      </c>
      <c r="K76" s="73">
        <v>0.75</v>
      </c>
      <c r="L76" s="74">
        <v>1</v>
      </c>
      <c r="M76" s="75" t="s">
        <v>156</v>
      </c>
      <c r="N76" s="76"/>
      <c r="O76" s="77"/>
      <c r="P76" s="78" t="s">
        <v>243</v>
      </c>
      <c r="Q76" s="79" t="s">
        <v>275</v>
      </c>
      <c r="R76" s="96" t="s">
        <v>309</v>
      </c>
      <c r="S76" s="80">
        <f>T76</f>
        <v>380</v>
      </c>
      <c r="T76" s="81">
        <v>380</v>
      </c>
      <c r="U76" s="82" t="s">
        <v>310</v>
      </c>
      <c r="V76" s="83"/>
      <c r="W76" s="84">
        <f>V76*S76</f>
        <v>0</v>
      </c>
      <c r="X76" s="85">
        <f>V76*T76</f>
        <v>0</v>
      </c>
      <c r="Y76" s="59"/>
      <c r="Z76" s="86"/>
      <c r="AA76" s="87"/>
      <c r="AB76" s="88"/>
      <c r="AC76" s="89"/>
    </row>
    <row r="77" spans="1:29" ht="15.75" customHeight="1" x14ac:dyDescent="0.2">
      <c r="A77" s="64" t="s">
        <v>115</v>
      </c>
      <c r="B77" s="65" t="s">
        <v>116</v>
      </c>
      <c r="C77" s="66" t="s">
        <v>117</v>
      </c>
      <c r="D77" s="67" t="s">
        <v>118</v>
      </c>
      <c r="E77" s="68" t="s">
        <v>119</v>
      </c>
      <c r="F77" s="69"/>
      <c r="G77" s="70" t="s">
        <v>120</v>
      </c>
      <c r="H77" s="71" t="s">
        <v>197</v>
      </c>
      <c r="I77" s="68" t="s">
        <v>125</v>
      </c>
      <c r="J77" s="72">
        <v>2018</v>
      </c>
      <c r="K77" s="73">
        <v>0.75</v>
      </c>
      <c r="L77" s="74">
        <v>9</v>
      </c>
      <c r="M77" s="75" t="s">
        <v>156</v>
      </c>
      <c r="N77" s="76"/>
      <c r="O77" s="77">
        <v>98</v>
      </c>
      <c r="P77" s="78" t="s">
        <v>274</v>
      </c>
      <c r="Q77" s="79" t="s">
        <v>276</v>
      </c>
      <c r="R77" s="96" t="s">
        <v>157</v>
      </c>
      <c r="S77" s="80">
        <v>316.66666666666669</v>
      </c>
      <c r="T77" s="81">
        <v>380</v>
      </c>
      <c r="U77" s="82" t="s">
        <v>310</v>
      </c>
      <c r="V77" s="83"/>
      <c r="W77" s="84">
        <f>V77*S77</f>
        <v>0</v>
      </c>
      <c r="X77" s="85">
        <f>V77*T77</f>
        <v>0</v>
      </c>
      <c r="Y77" s="59"/>
      <c r="Z77" s="86"/>
      <c r="AA77" s="87"/>
      <c r="AB77" s="88"/>
      <c r="AC77" s="89"/>
    </row>
    <row r="78" spans="1:29" ht="15.75" customHeight="1" x14ac:dyDescent="0.2">
      <c r="A78" s="64" t="s">
        <v>115</v>
      </c>
      <c r="B78" s="65" t="s">
        <v>116</v>
      </c>
      <c r="C78" s="66" t="s">
        <v>117</v>
      </c>
      <c r="D78" s="67" t="s">
        <v>118</v>
      </c>
      <c r="E78" s="68" t="s">
        <v>119</v>
      </c>
      <c r="F78" s="69"/>
      <c r="G78" s="70" t="s">
        <v>120</v>
      </c>
      <c r="H78" s="71" t="s">
        <v>197</v>
      </c>
      <c r="I78" s="68" t="s">
        <v>125</v>
      </c>
      <c r="J78" s="72">
        <v>2018</v>
      </c>
      <c r="K78" s="73">
        <v>0.75</v>
      </c>
      <c r="L78" s="74">
        <v>5</v>
      </c>
      <c r="M78" s="75" t="s">
        <v>156</v>
      </c>
      <c r="N78" s="76"/>
      <c r="O78" s="77">
        <v>98</v>
      </c>
      <c r="P78" s="78" t="s">
        <v>274</v>
      </c>
      <c r="Q78" s="79" t="s">
        <v>277</v>
      </c>
      <c r="R78" s="96" t="s">
        <v>157</v>
      </c>
      <c r="S78" s="80">
        <v>316.66666666666669</v>
      </c>
      <c r="T78" s="81">
        <v>380</v>
      </c>
      <c r="U78" s="82" t="s">
        <v>310</v>
      </c>
      <c r="V78" s="83"/>
      <c r="W78" s="84">
        <f>V78*S78</f>
        <v>0</v>
      </c>
      <c r="X78" s="85">
        <f>V78*T78</f>
        <v>0</v>
      </c>
      <c r="Y78" s="59"/>
      <c r="Z78" s="86"/>
      <c r="AA78" s="87"/>
      <c r="AB78" s="88"/>
      <c r="AC78" s="89"/>
    </row>
    <row r="79" spans="1:29" ht="15.75" customHeight="1" x14ac:dyDescent="0.2">
      <c r="A79" s="64" t="s">
        <v>115</v>
      </c>
      <c r="B79" s="65" t="s">
        <v>116</v>
      </c>
      <c r="C79" s="66" t="s">
        <v>117</v>
      </c>
      <c r="D79" s="67" t="s">
        <v>118</v>
      </c>
      <c r="E79" s="68" t="s">
        <v>119</v>
      </c>
      <c r="F79" s="69"/>
      <c r="G79" s="70" t="s">
        <v>120</v>
      </c>
      <c r="H79" s="71" t="s">
        <v>197</v>
      </c>
      <c r="I79" s="68" t="s">
        <v>125</v>
      </c>
      <c r="J79" s="72">
        <v>2018</v>
      </c>
      <c r="K79" s="73">
        <v>0.75</v>
      </c>
      <c r="L79" s="74">
        <v>2</v>
      </c>
      <c r="M79" s="75" t="s">
        <v>156</v>
      </c>
      <c r="N79" s="76"/>
      <c r="O79" s="77">
        <v>98</v>
      </c>
      <c r="P79" s="78" t="s">
        <v>274</v>
      </c>
      <c r="Q79" s="79" t="s">
        <v>279</v>
      </c>
      <c r="R79" s="96" t="s">
        <v>157</v>
      </c>
      <c r="S79" s="80">
        <v>316.66666666666669</v>
      </c>
      <c r="T79" s="81">
        <v>380</v>
      </c>
      <c r="U79" s="82" t="s">
        <v>310</v>
      </c>
      <c r="V79" s="83"/>
      <c r="W79" s="84">
        <f>V79*S79</f>
        <v>0</v>
      </c>
      <c r="X79" s="85">
        <f>V79*T79</f>
        <v>0</v>
      </c>
      <c r="Y79" s="59"/>
      <c r="Z79" s="86"/>
      <c r="AA79" s="87"/>
      <c r="AB79" s="88"/>
      <c r="AC79" s="89"/>
    </row>
    <row r="80" spans="1:29" ht="15.75" customHeight="1" x14ac:dyDescent="0.2">
      <c r="A80" s="64" t="s">
        <v>115</v>
      </c>
      <c r="B80" s="65" t="s">
        <v>116</v>
      </c>
      <c r="C80" s="66" t="s">
        <v>117</v>
      </c>
      <c r="D80" s="67" t="s">
        <v>118</v>
      </c>
      <c r="E80" s="68" t="s">
        <v>119</v>
      </c>
      <c r="F80" s="69"/>
      <c r="G80" s="70" t="s">
        <v>120</v>
      </c>
      <c r="H80" s="71" t="s">
        <v>198</v>
      </c>
      <c r="I80" s="68" t="s">
        <v>122</v>
      </c>
      <c r="J80" s="72">
        <v>2019</v>
      </c>
      <c r="K80" s="73">
        <v>0.75</v>
      </c>
      <c r="L80" s="74">
        <v>3</v>
      </c>
      <c r="M80" s="75" t="s">
        <v>156</v>
      </c>
      <c r="N80" s="76"/>
      <c r="O80" s="77" t="s">
        <v>311</v>
      </c>
      <c r="P80" s="78" t="s">
        <v>278</v>
      </c>
      <c r="Q80" s="79" t="s">
        <v>280</v>
      </c>
      <c r="R80" s="96" t="s">
        <v>157</v>
      </c>
      <c r="S80" s="80">
        <v>350</v>
      </c>
      <c r="T80" s="81">
        <v>420</v>
      </c>
      <c r="U80" s="82" t="s">
        <v>310</v>
      </c>
      <c r="V80" s="83"/>
      <c r="W80" s="84">
        <f>V80*S80</f>
        <v>0</v>
      </c>
      <c r="X80" s="85">
        <f>V80*T80</f>
        <v>0</v>
      </c>
      <c r="Y80" s="59"/>
      <c r="Z80" s="86"/>
      <c r="AA80" s="87"/>
      <c r="AB80" s="88"/>
      <c r="AC80" s="89"/>
    </row>
    <row r="81" spans="1:29" ht="15.75" customHeight="1" x14ac:dyDescent="0.2">
      <c r="A81" s="64" t="s">
        <v>115</v>
      </c>
      <c r="B81" s="65" t="s">
        <v>116</v>
      </c>
      <c r="C81" s="66" t="s">
        <v>117</v>
      </c>
      <c r="D81" s="67" t="s">
        <v>118</v>
      </c>
      <c r="E81" s="68" t="s">
        <v>119</v>
      </c>
      <c r="F81" s="69"/>
      <c r="G81" s="70" t="s">
        <v>120</v>
      </c>
      <c r="H81" s="71" t="s">
        <v>198</v>
      </c>
      <c r="I81" s="68" t="s">
        <v>122</v>
      </c>
      <c r="J81" s="72">
        <v>2019</v>
      </c>
      <c r="K81" s="73">
        <v>0.75</v>
      </c>
      <c r="L81" s="74">
        <v>1</v>
      </c>
      <c r="M81" s="75" t="s">
        <v>156</v>
      </c>
      <c r="N81" s="76"/>
      <c r="O81" s="77" t="s">
        <v>311</v>
      </c>
      <c r="P81" s="78" t="s">
        <v>281</v>
      </c>
      <c r="Q81" s="79" t="s">
        <v>282</v>
      </c>
      <c r="R81" s="96" t="s">
        <v>157</v>
      </c>
      <c r="S81" s="80">
        <v>350</v>
      </c>
      <c r="T81" s="81">
        <v>420</v>
      </c>
      <c r="U81" s="82" t="s">
        <v>310</v>
      </c>
      <c r="V81" s="83"/>
      <c r="W81" s="84">
        <f>V81*S81</f>
        <v>0</v>
      </c>
      <c r="X81" s="85">
        <f>V81*T81</f>
        <v>0</v>
      </c>
      <c r="Y81" s="59"/>
      <c r="Z81" s="86"/>
      <c r="AA81" s="87"/>
      <c r="AB81" s="88"/>
      <c r="AC81" s="89"/>
    </row>
    <row r="82" spans="1:29" ht="15.75" customHeight="1" x14ac:dyDescent="0.2">
      <c r="A82" s="64" t="s">
        <v>115</v>
      </c>
      <c r="B82" s="65" t="s">
        <v>116</v>
      </c>
      <c r="C82" s="66" t="s">
        <v>117</v>
      </c>
      <c r="D82" s="67" t="s">
        <v>118</v>
      </c>
      <c r="E82" s="68" t="s">
        <v>119</v>
      </c>
      <c r="F82" s="69"/>
      <c r="G82" s="70" t="s">
        <v>120</v>
      </c>
      <c r="H82" s="71" t="s">
        <v>198</v>
      </c>
      <c r="I82" s="68" t="s">
        <v>122</v>
      </c>
      <c r="J82" s="72">
        <v>2019</v>
      </c>
      <c r="K82" s="73">
        <v>0.75</v>
      </c>
      <c r="L82" s="74">
        <v>5</v>
      </c>
      <c r="M82" s="75" t="s">
        <v>156</v>
      </c>
      <c r="N82" s="76"/>
      <c r="O82" s="77" t="s">
        <v>311</v>
      </c>
      <c r="P82" s="78" t="s">
        <v>283</v>
      </c>
      <c r="Q82" s="79" t="s">
        <v>284</v>
      </c>
      <c r="R82" s="96" t="s">
        <v>157</v>
      </c>
      <c r="S82" s="80">
        <v>350</v>
      </c>
      <c r="T82" s="81">
        <v>420</v>
      </c>
      <c r="U82" s="82" t="s">
        <v>310</v>
      </c>
      <c r="V82" s="83"/>
      <c r="W82" s="84">
        <f>V82*S82</f>
        <v>0</v>
      </c>
      <c r="X82" s="85">
        <f>V82*T82</f>
        <v>0</v>
      </c>
      <c r="Y82" s="59"/>
      <c r="Z82" s="86"/>
      <c r="AA82" s="87"/>
      <c r="AB82" s="88"/>
      <c r="AC82" s="89"/>
    </row>
    <row r="83" spans="1:29" ht="15.75" customHeight="1" x14ac:dyDescent="0.2">
      <c r="A83" s="64" t="s">
        <v>115</v>
      </c>
      <c r="B83" s="65" t="s">
        <v>116</v>
      </c>
      <c r="C83" s="66" t="s">
        <v>117</v>
      </c>
      <c r="D83" s="67" t="s">
        <v>118</v>
      </c>
      <c r="E83" s="68" t="s">
        <v>119</v>
      </c>
      <c r="F83" s="69"/>
      <c r="G83" s="70" t="s">
        <v>120</v>
      </c>
      <c r="H83" s="71" t="s">
        <v>198</v>
      </c>
      <c r="I83" s="68" t="s">
        <v>122</v>
      </c>
      <c r="J83" s="72">
        <v>2019</v>
      </c>
      <c r="K83" s="73">
        <v>0.75</v>
      </c>
      <c r="L83" s="74">
        <v>12</v>
      </c>
      <c r="M83" s="75" t="s">
        <v>156</v>
      </c>
      <c r="N83" s="76"/>
      <c r="O83" s="77" t="s">
        <v>311</v>
      </c>
      <c r="P83" s="78" t="s">
        <v>285</v>
      </c>
      <c r="Q83" s="79" t="s">
        <v>286</v>
      </c>
      <c r="R83" s="96" t="s">
        <v>157</v>
      </c>
      <c r="S83" s="80">
        <v>350</v>
      </c>
      <c r="T83" s="81">
        <v>420</v>
      </c>
      <c r="U83" s="82" t="s">
        <v>310</v>
      </c>
      <c r="V83" s="83"/>
      <c r="W83" s="84">
        <f>V83*S83</f>
        <v>0</v>
      </c>
      <c r="X83" s="85">
        <f>V83*T83</f>
        <v>0</v>
      </c>
      <c r="Y83" s="59"/>
      <c r="Z83" s="86"/>
      <c r="AA83" s="87"/>
      <c r="AB83" s="88"/>
      <c r="AC83" s="89"/>
    </row>
    <row r="84" spans="1:29" ht="15.75" customHeight="1" x14ac:dyDescent="0.2">
      <c r="A84" s="64" t="s">
        <v>115</v>
      </c>
      <c r="B84" s="65" t="s">
        <v>165</v>
      </c>
      <c r="C84" s="66" t="s">
        <v>117</v>
      </c>
      <c r="D84" s="67" t="s">
        <v>118</v>
      </c>
      <c r="E84" s="68" t="s">
        <v>119</v>
      </c>
      <c r="F84" s="69"/>
      <c r="G84" s="70" t="s">
        <v>120</v>
      </c>
      <c r="H84" s="71" t="s">
        <v>199</v>
      </c>
      <c r="I84" s="68" t="s">
        <v>149</v>
      </c>
      <c r="J84" s="72">
        <v>2019</v>
      </c>
      <c r="K84" s="73">
        <v>0.75</v>
      </c>
      <c r="L84" s="74">
        <v>2</v>
      </c>
      <c r="M84" s="75" t="s">
        <v>156</v>
      </c>
      <c r="N84" s="76"/>
      <c r="O84" s="77"/>
      <c r="P84" s="78" t="s">
        <v>287</v>
      </c>
      <c r="Q84" s="79" t="s">
        <v>288</v>
      </c>
      <c r="R84" s="96" t="s">
        <v>157</v>
      </c>
      <c r="S84" s="80">
        <v>300</v>
      </c>
      <c r="T84" s="81">
        <v>360</v>
      </c>
      <c r="U84" s="82" t="s">
        <v>310</v>
      </c>
      <c r="V84" s="83"/>
      <c r="W84" s="84">
        <f>V84*S84</f>
        <v>0</v>
      </c>
      <c r="X84" s="85">
        <f>V84*T84</f>
        <v>0</v>
      </c>
      <c r="Y84" s="59"/>
      <c r="Z84" s="86"/>
      <c r="AA84" s="87"/>
      <c r="AB84" s="88"/>
      <c r="AC84" s="89"/>
    </row>
    <row r="85" spans="1:29" ht="15.75" customHeight="1" x14ac:dyDescent="0.2">
      <c r="A85" s="64" t="s">
        <v>115</v>
      </c>
      <c r="B85" s="65" t="s">
        <v>116</v>
      </c>
      <c r="C85" s="66" t="s">
        <v>117</v>
      </c>
      <c r="D85" s="67" t="s">
        <v>118</v>
      </c>
      <c r="E85" s="68" t="s">
        <v>119</v>
      </c>
      <c r="F85" s="69"/>
      <c r="G85" s="70" t="s">
        <v>120</v>
      </c>
      <c r="H85" s="71" t="s">
        <v>319</v>
      </c>
      <c r="I85" s="68" t="s">
        <v>123</v>
      </c>
      <c r="J85" s="72">
        <v>2019</v>
      </c>
      <c r="K85" s="73">
        <v>0.75</v>
      </c>
      <c r="L85" s="74">
        <v>8</v>
      </c>
      <c r="M85" s="75" t="s">
        <v>156</v>
      </c>
      <c r="N85" s="76"/>
      <c r="O85" s="77"/>
      <c r="P85" s="78" t="s">
        <v>258</v>
      </c>
      <c r="Q85" s="79" t="s">
        <v>289</v>
      </c>
      <c r="R85" s="96" t="s">
        <v>157</v>
      </c>
      <c r="S85" s="80">
        <v>2916.666666666667</v>
      </c>
      <c r="T85" s="81">
        <v>3500</v>
      </c>
      <c r="U85" s="82" t="s">
        <v>310</v>
      </c>
      <c r="V85" s="83"/>
      <c r="W85" s="84">
        <f>V85*S85</f>
        <v>0</v>
      </c>
      <c r="X85" s="85">
        <f>V85*T85</f>
        <v>0</v>
      </c>
      <c r="Y85" s="59"/>
      <c r="Z85" s="86"/>
      <c r="AA85" s="87"/>
      <c r="AB85" s="88"/>
      <c r="AC85" s="89"/>
    </row>
    <row r="86" spans="1:29" ht="15.75" customHeight="1" x14ac:dyDescent="0.2">
      <c r="A86" s="64" t="s">
        <v>115</v>
      </c>
      <c r="B86" s="65" t="s">
        <v>116</v>
      </c>
      <c r="C86" s="66" t="s">
        <v>117</v>
      </c>
      <c r="D86" s="67" t="s">
        <v>118</v>
      </c>
      <c r="E86" s="68" t="s">
        <v>119</v>
      </c>
      <c r="F86" s="69"/>
      <c r="G86" s="70" t="s">
        <v>120</v>
      </c>
      <c r="H86" s="71" t="s">
        <v>200</v>
      </c>
      <c r="I86" s="68" t="s">
        <v>123</v>
      </c>
      <c r="J86" s="72">
        <v>2019</v>
      </c>
      <c r="K86" s="73">
        <v>1.5</v>
      </c>
      <c r="L86" s="74">
        <v>1</v>
      </c>
      <c r="M86" s="75" t="s">
        <v>156</v>
      </c>
      <c r="N86" s="76"/>
      <c r="O86" s="77"/>
      <c r="P86" s="78" t="s">
        <v>258</v>
      </c>
      <c r="Q86" s="79" t="s">
        <v>290</v>
      </c>
      <c r="R86" s="96" t="s">
        <v>157</v>
      </c>
      <c r="S86" s="80">
        <v>2500</v>
      </c>
      <c r="T86" s="81">
        <v>3000</v>
      </c>
      <c r="U86" s="82" t="s">
        <v>310</v>
      </c>
      <c r="V86" s="83"/>
      <c r="W86" s="84">
        <f>V86*S86</f>
        <v>0</v>
      </c>
      <c r="X86" s="85">
        <f>V86*T86</f>
        <v>0</v>
      </c>
      <c r="Y86" s="59"/>
      <c r="Z86" s="86"/>
      <c r="AA86" s="87"/>
      <c r="AB86" s="88"/>
      <c r="AC86" s="89"/>
    </row>
    <row r="87" spans="1:29" ht="15.75" customHeight="1" x14ac:dyDescent="0.2">
      <c r="A87" s="64" t="s">
        <v>115</v>
      </c>
      <c r="B87" s="65" t="s">
        <v>116</v>
      </c>
      <c r="C87" s="66" t="s">
        <v>117</v>
      </c>
      <c r="D87" s="67" t="s">
        <v>118</v>
      </c>
      <c r="E87" s="68" t="s">
        <v>119</v>
      </c>
      <c r="F87" s="69"/>
      <c r="G87" s="70" t="s">
        <v>120</v>
      </c>
      <c r="H87" s="71" t="s">
        <v>201</v>
      </c>
      <c r="I87" s="68" t="s">
        <v>122</v>
      </c>
      <c r="J87" s="72">
        <v>2019</v>
      </c>
      <c r="K87" s="73">
        <v>1.5</v>
      </c>
      <c r="L87" s="74">
        <v>1</v>
      </c>
      <c r="M87" s="75" t="s">
        <v>156</v>
      </c>
      <c r="N87" s="76"/>
      <c r="O87" s="77"/>
      <c r="P87" s="78" t="s">
        <v>232</v>
      </c>
      <c r="Q87" s="79" t="s">
        <v>291</v>
      </c>
      <c r="R87" s="96" t="s">
        <v>157</v>
      </c>
      <c r="S87" s="80">
        <v>1833.3333333333335</v>
      </c>
      <c r="T87" s="81">
        <v>2200</v>
      </c>
      <c r="U87" s="82" t="s">
        <v>310</v>
      </c>
      <c r="V87" s="83"/>
      <c r="W87" s="84">
        <f>V87*S87</f>
        <v>0</v>
      </c>
      <c r="X87" s="85">
        <f>V87*T87</f>
        <v>0</v>
      </c>
      <c r="Y87" s="59"/>
      <c r="Z87" s="86"/>
      <c r="AA87" s="87"/>
      <c r="AB87" s="88"/>
      <c r="AC87" s="89"/>
    </row>
    <row r="88" spans="1:29" ht="15.75" customHeight="1" x14ac:dyDescent="0.2">
      <c r="A88" s="64" t="s">
        <v>115</v>
      </c>
      <c r="B88" s="65" t="s">
        <v>116</v>
      </c>
      <c r="C88" s="66" t="s">
        <v>117</v>
      </c>
      <c r="D88" s="67" t="s">
        <v>118</v>
      </c>
      <c r="E88" s="68" t="s">
        <v>119</v>
      </c>
      <c r="F88" s="69"/>
      <c r="G88" s="70" t="s">
        <v>120</v>
      </c>
      <c r="H88" s="71" t="s">
        <v>201</v>
      </c>
      <c r="I88" s="68" t="s">
        <v>123</v>
      </c>
      <c r="J88" s="72">
        <v>2019</v>
      </c>
      <c r="K88" s="73">
        <v>1.5</v>
      </c>
      <c r="L88" s="74">
        <v>1</v>
      </c>
      <c r="M88" s="75" t="s">
        <v>156</v>
      </c>
      <c r="N88" s="76"/>
      <c r="O88" s="77"/>
      <c r="P88" s="78" t="s">
        <v>232</v>
      </c>
      <c r="Q88" s="79" t="s">
        <v>292</v>
      </c>
      <c r="R88" s="96" t="s">
        <v>157</v>
      </c>
      <c r="S88" s="80">
        <v>1833.3333333333335</v>
      </c>
      <c r="T88" s="81">
        <v>2200</v>
      </c>
      <c r="U88" s="82" t="s">
        <v>310</v>
      </c>
      <c r="V88" s="83"/>
      <c r="W88" s="84">
        <f>V88*S88</f>
        <v>0</v>
      </c>
      <c r="X88" s="85">
        <f>V88*T88</f>
        <v>0</v>
      </c>
      <c r="Y88" s="59"/>
      <c r="Z88" s="86"/>
      <c r="AA88" s="87"/>
      <c r="AB88" s="88"/>
      <c r="AC88" s="89"/>
    </row>
    <row r="89" spans="1:29" ht="15.75" customHeight="1" x14ac:dyDescent="0.2">
      <c r="A89" s="64" t="s">
        <v>115</v>
      </c>
      <c r="B89" s="65" t="s">
        <v>116</v>
      </c>
      <c r="C89" s="66" t="s">
        <v>117</v>
      </c>
      <c r="D89" s="67" t="s">
        <v>118</v>
      </c>
      <c r="E89" s="68" t="s">
        <v>119</v>
      </c>
      <c r="F89" s="69"/>
      <c r="G89" s="70" t="s">
        <v>120</v>
      </c>
      <c r="H89" s="71" t="s">
        <v>319</v>
      </c>
      <c r="I89" s="68" t="s">
        <v>123</v>
      </c>
      <c r="J89" s="72">
        <v>2020</v>
      </c>
      <c r="K89" s="73">
        <v>0.75</v>
      </c>
      <c r="L89" s="74">
        <v>2</v>
      </c>
      <c r="M89" s="75" t="s">
        <v>156</v>
      </c>
      <c r="N89" s="76"/>
      <c r="O89" s="77"/>
      <c r="P89" s="78" t="s">
        <v>159</v>
      </c>
      <c r="Q89" s="79" t="s">
        <v>158</v>
      </c>
      <c r="R89" s="96" t="s">
        <v>157</v>
      </c>
      <c r="S89" s="80">
        <f>IF(R89="U",T89/1.2,T89)</f>
        <v>2750</v>
      </c>
      <c r="T89" s="81">
        <v>3300</v>
      </c>
      <c r="U89" s="253" t="s">
        <v>163</v>
      </c>
      <c r="V89" s="83"/>
      <c r="W89" s="84">
        <f>V89*S89</f>
        <v>0</v>
      </c>
      <c r="X89" s="85">
        <f>V89*T89</f>
        <v>0</v>
      </c>
      <c r="Y89" s="59"/>
      <c r="Z89" s="86"/>
      <c r="AA89" s="87"/>
      <c r="AB89" s="88"/>
      <c r="AC89" s="89"/>
    </row>
    <row r="90" spans="1:29" ht="15.75" customHeight="1" x14ac:dyDescent="0.2">
      <c r="A90" s="64" t="s">
        <v>115</v>
      </c>
      <c r="B90" s="65" t="s">
        <v>116</v>
      </c>
      <c r="C90" s="66" t="s">
        <v>117</v>
      </c>
      <c r="D90" s="67" t="s">
        <v>118</v>
      </c>
      <c r="E90" s="68" t="s">
        <v>119</v>
      </c>
      <c r="F90" s="69"/>
      <c r="G90" s="70" t="s">
        <v>120</v>
      </c>
      <c r="H90" s="71" t="s">
        <v>202</v>
      </c>
      <c r="I90" s="68" t="s">
        <v>125</v>
      </c>
      <c r="J90" s="72">
        <v>2020</v>
      </c>
      <c r="K90" s="73">
        <v>0.75</v>
      </c>
      <c r="L90" s="74">
        <v>2</v>
      </c>
      <c r="M90" s="75" t="s">
        <v>156</v>
      </c>
      <c r="N90" s="76"/>
      <c r="O90" s="77">
        <v>97</v>
      </c>
      <c r="P90" s="78" t="s">
        <v>281</v>
      </c>
      <c r="Q90" s="79" t="s">
        <v>294</v>
      </c>
      <c r="R90" s="96" t="s">
        <v>157</v>
      </c>
      <c r="S90" s="80">
        <v>333.33333333333337</v>
      </c>
      <c r="T90" s="81">
        <v>400</v>
      </c>
      <c r="U90" s="82" t="s">
        <v>310</v>
      </c>
      <c r="V90" s="83"/>
      <c r="W90" s="84">
        <f>V90*S90</f>
        <v>0</v>
      </c>
      <c r="X90" s="85">
        <f>V90*T90</f>
        <v>0</v>
      </c>
      <c r="Y90" s="59"/>
      <c r="Z90" s="86"/>
      <c r="AA90" s="87"/>
      <c r="AB90" s="88"/>
      <c r="AC90" s="89"/>
    </row>
    <row r="91" spans="1:29" ht="15.75" customHeight="1" x14ac:dyDescent="0.2">
      <c r="A91" s="64" t="s">
        <v>115</v>
      </c>
      <c r="B91" s="65" t="s">
        <v>116</v>
      </c>
      <c r="C91" s="66" t="s">
        <v>117</v>
      </c>
      <c r="D91" s="67" t="s">
        <v>118</v>
      </c>
      <c r="E91" s="68" t="s">
        <v>119</v>
      </c>
      <c r="F91" s="69"/>
      <c r="G91" s="70" t="s">
        <v>120</v>
      </c>
      <c r="H91" s="71" t="s">
        <v>202</v>
      </c>
      <c r="I91" s="68" t="s">
        <v>125</v>
      </c>
      <c r="J91" s="72">
        <v>2020</v>
      </c>
      <c r="K91" s="73">
        <v>0.75</v>
      </c>
      <c r="L91" s="74">
        <v>28</v>
      </c>
      <c r="M91" s="75" t="s">
        <v>156</v>
      </c>
      <c r="N91" s="76"/>
      <c r="O91" s="77">
        <v>97</v>
      </c>
      <c r="P91" s="78" t="s">
        <v>295</v>
      </c>
      <c r="Q91" s="79" t="s">
        <v>296</v>
      </c>
      <c r="R91" s="96" t="s">
        <v>157</v>
      </c>
      <c r="S91" s="80">
        <v>333.33333333333337</v>
      </c>
      <c r="T91" s="81">
        <v>400</v>
      </c>
      <c r="U91" s="82" t="s">
        <v>310</v>
      </c>
      <c r="V91" s="83"/>
      <c r="W91" s="84">
        <f>V91*S91</f>
        <v>0</v>
      </c>
      <c r="X91" s="85">
        <f>V91*T91</f>
        <v>0</v>
      </c>
      <c r="Y91" s="59"/>
      <c r="Z91" s="86"/>
      <c r="AA91" s="87"/>
      <c r="AB91" s="88"/>
      <c r="AC91" s="89"/>
    </row>
    <row r="92" spans="1:29" ht="15.75" customHeight="1" x14ac:dyDescent="0.2">
      <c r="A92" s="64" t="s">
        <v>115</v>
      </c>
      <c r="B92" s="65" t="s">
        <v>116</v>
      </c>
      <c r="C92" s="66" t="s">
        <v>117</v>
      </c>
      <c r="D92" s="67" t="s">
        <v>118</v>
      </c>
      <c r="E92" s="68" t="s">
        <v>119</v>
      </c>
      <c r="F92" s="69"/>
      <c r="G92" s="70" t="s">
        <v>120</v>
      </c>
      <c r="H92" s="71" t="s">
        <v>203</v>
      </c>
      <c r="I92" s="68" t="s">
        <v>122</v>
      </c>
      <c r="J92" s="72">
        <v>2020</v>
      </c>
      <c r="K92" s="73">
        <v>0.75</v>
      </c>
      <c r="L92" s="74">
        <v>33</v>
      </c>
      <c r="M92" s="75" t="s">
        <v>156</v>
      </c>
      <c r="N92" s="76"/>
      <c r="O92" s="77">
        <v>99</v>
      </c>
      <c r="P92" s="78" t="s">
        <v>295</v>
      </c>
      <c r="Q92" s="79" t="s">
        <v>297</v>
      </c>
      <c r="R92" s="96" t="s">
        <v>157</v>
      </c>
      <c r="S92" s="80">
        <v>333.33333333333337</v>
      </c>
      <c r="T92" s="81">
        <v>400</v>
      </c>
      <c r="U92" s="82" t="s">
        <v>310</v>
      </c>
      <c r="V92" s="83"/>
      <c r="W92" s="84">
        <f>V92*S92</f>
        <v>0</v>
      </c>
      <c r="X92" s="85">
        <f>V92*T92</f>
        <v>0</v>
      </c>
      <c r="Y92" s="59"/>
      <c r="Z92" s="86"/>
      <c r="AA92" s="87"/>
      <c r="AB92" s="88"/>
      <c r="AC92" s="89"/>
    </row>
    <row r="93" spans="1:29" ht="15.75" customHeight="1" x14ac:dyDescent="0.2">
      <c r="A93" s="64" t="s">
        <v>115</v>
      </c>
      <c r="B93" s="65" t="s">
        <v>165</v>
      </c>
      <c r="C93" s="66" t="s">
        <v>117</v>
      </c>
      <c r="D93" s="67" t="s">
        <v>118</v>
      </c>
      <c r="E93" s="68" t="s">
        <v>119</v>
      </c>
      <c r="F93" s="69"/>
      <c r="G93" s="70" t="s">
        <v>120</v>
      </c>
      <c r="H93" s="71" t="s">
        <v>204</v>
      </c>
      <c r="I93" s="68" t="s">
        <v>149</v>
      </c>
      <c r="J93" s="72">
        <v>2020</v>
      </c>
      <c r="K93" s="73">
        <v>0.75</v>
      </c>
      <c r="L93" s="74">
        <v>3</v>
      </c>
      <c r="M93" s="75" t="s">
        <v>156</v>
      </c>
      <c r="N93" s="76"/>
      <c r="O93" s="77"/>
      <c r="P93" s="78" t="s">
        <v>298</v>
      </c>
      <c r="Q93" s="79" t="s">
        <v>299</v>
      </c>
      <c r="R93" s="96" t="s">
        <v>157</v>
      </c>
      <c r="S93" s="80">
        <v>266.66666666666669</v>
      </c>
      <c r="T93" s="81">
        <v>320</v>
      </c>
      <c r="U93" s="82" t="s">
        <v>310</v>
      </c>
      <c r="V93" s="83"/>
      <c r="W93" s="84">
        <f>V93*S93</f>
        <v>0</v>
      </c>
      <c r="X93" s="85">
        <f>V93*T93</f>
        <v>0</v>
      </c>
      <c r="Y93" s="59"/>
      <c r="Z93" s="86"/>
      <c r="AA93" s="87"/>
      <c r="AB93" s="88"/>
      <c r="AC93" s="89"/>
    </row>
    <row r="94" spans="1:29" ht="15.75" customHeight="1" x14ac:dyDescent="0.2">
      <c r="A94" s="64" t="s">
        <v>115</v>
      </c>
      <c r="B94" s="65" t="s">
        <v>116</v>
      </c>
      <c r="C94" s="66" t="s">
        <v>117</v>
      </c>
      <c r="D94" s="67" t="s">
        <v>118</v>
      </c>
      <c r="E94" s="68" t="s">
        <v>119</v>
      </c>
      <c r="F94" s="69"/>
      <c r="G94" s="70" t="s">
        <v>120</v>
      </c>
      <c r="H94" s="71" t="s">
        <v>205</v>
      </c>
      <c r="I94" s="68" t="s">
        <v>123</v>
      </c>
      <c r="J94" s="72">
        <v>2020</v>
      </c>
      <c r="K94" s="73">
        <v>1.5</v>
      </c>
      <c r="L94" s="74">
        <v>1</v>
      </c>
      <c r="M94" s="75" t="s">
        <v>156</v>
      </c>
      <c r="N94" s="76"/>
      <c r="O94" s="77"/>
      <c r="P94" s="78" t="s">
        <v>258</v>
      </c>
      <c r="Q94" s="79" t="s">
        <v>301</v>
      </c>
      <c r="R94" s="96" t="s">
        <v>157</v>
      </c>
      <c r="S94" s="80">
        <v>2000</v>
      </c>
      <c r="T94" s="81">
        <v>2400</v>
      </c>
      <c r="U94" s="82" t="s">
        <v>310</v>
      </c>
      <c r="V94" s="83"/>
      <c r="W94" s="84">
        <f>V94*S94</f>
        <v>0</v>
      </c>
      <c r="X94" s="85">
        <f>V94*T94</f>
        <v>0</v>
      </c>
      <c r="Y94" s="59"/>
      <c r="Z94" s="86"/>
      <c r="AA94" s="87"/>
      <c r="AB94" s="88"/>
      <c r="AC94" s="89"/>
    </row>
    <row r="95" spans="1:29" ht="15.75" customHeight="1" x14ac:dyDescent="0.2">
      <c r="A95" s="64" t="s">
        <v>115</v>
      </c>
      <c r="B95" s="65" t="s">
        <v>116</v>
      </c>
      <c r="C95" s="66" t="s">
        <v>117</v>
      </c>
      <c r="D95" s="67" t="s">
        <v>118</v>
      </c>
      <c r="E95" s="68" t="s">
        <v>119</v>
      </c>
      <c r="F95" s="69"/>
      <c r="G95" s="70" t="s">
        <v>120</v>
      </c>
      <c r="H95" s="71" t="s">
        <v>207</v>
      </c>
      <c r="I95" s="68" t="s">
        <v>125</v>
      </c>
      <c r="J95" s="72">
        <v>2021</v>
      </c>
      <c r="K95" s="73">
        <v>0.75</v>
      </c>
      <c r="L95" s="74">
        <v>20</v>
      </c>
      <c r="M95" s="75" t="s">
        <v>156</v>
      </c>
      <c r="N95" s="76"/>
      <c r="O95" s="77"/>
      <c r="P95" s="78" t="s">
        <v>303</v>
      </c>
      <c r="Q95" s="79" t="s">
        <v>304</v>
      </c>
      <c r="R95" s="96" t="s">
        <v>157</v>
      </c>
      <c r="S95" s="80">
        <v>325</v>
      </c>
      <c r="T95" s="81">
        <v>390</v>
      </c>
      <c r="U95" s="82" t="s">
        <v>310</v>
      </c>
      <c r="V95" s="83"/>
      <c r="W95" s="84">
        <f>V95*S95</f>
        <v>0</v>
      </c>
      <c r="X95" s="85">
        <f>V95*T95</f>
        <v>0</v>
      </c>
      <c r="Y95" s="59"/>
      <c r="Z95" s="86"/>
      <c r="AA95" s="87"/>
      <c r="AB95" s="88"/>
      <c r="AC95" s="89"/>
    </row>
    <row r="96" spans="1:29" ht="15.75" customHeight="1" x14ac:dyDescent="0.2">
      <c r="A96" s="64" t="s">
        <v>115</v>
      </c>
      <c r="B96" s="65" t="s">
        <v>116</v>
      </c>
      <c r="C96" s="66" t="s">
        <v>117</v>
      </c>
      <c r="D96" s="67" t="s">
        <v>118</v>
      </c>
      <c r="E96" s="68" t="s">
        <v>119</v>
      </c>
      <c r="F96" s="69"/>
      <c r="G96" s="70" t="s">
        <v>120</v>
      </c>
      <c r="H96" s="71" t="s">
        <v>207</v>
      </c>
      <c r="I96" s="68" t="s">
        <v>125</v>
      </c>
      <c r="J96" s="72">
        <v>2021</v>
      </c>
      <c r="K96" s="73">
        <v>0.75</v>
      </c>
      <c r="L96" s="74">
        <v>2</v>
      </c>
      <c r="M96" s="75" t="s">
        <v>156</v>
      </c>
      <c r="N96" s="76"/>
      <c r="O96" s="77"/>
      <c r="P96" s="78" t="s">
        <v>298</v>
      </c>
      <c r="Q96" s="79" t="s">
        <v>305</v>
      </c>
      <c r="R96" s="96" t="s">
        <v>157</v>
      </c>
      <c r="S96" s="80">
        <v>325</v>
      </c>
      <c r="T96" s="81">
        <v>390</v>
      </c>
      <c r="U96" s="82" t="s">
        <v>310</v>
      </c>
      <c r="V96" s="83"/>
      <c r="W96" s="84">
        <f>V96*S96</f>
        <v>0</v>
      </c>
      <c r="X96" s="85">
        <f>V96*T96</f>
        <v>0</v>
      </c>
      <c r="Y96" s="59"/>
      <c r="Z96" s="86"/>
      <c r="AA96" s="87"/>
      <c r="AB96" s="88"/>
      <c r="AC96" s="89"/>
    </row>
    <row r="97" spans="1:29" ht="15.75" customHeight="1" x14ac:dyDescent="0.2">
      <c r="A97" s="64" t="s">
        <v>115</v>
      </c>
      <c r="B97" s="65" t="s">
        <v>116</v>
      </c>
      <c r="C97" s="66" t="s">
        <v>117</v>
      </c>
      <c r="D97" s="67" t="s">
        <v>118</v>
      </c>
      <c r="E97" s="68" t="s">
        <v>119</v>
      </c>
      <c r="F97" s="69"/>
      <c r="G97" s="70" t="s">
        <v>120</v>
      </c>
      <c r="H97" s="71" t="s">
        <v>208</v>
      </c>
      <c r="I97" s="68" t="s">
        <v>122</v>
      </c>
      <c r="J97" s="72">
        <v>2021</v>
      </c>
      <c r="K97" s="73">
        <v>0.75</v>
      </c>
      <c r="L97" s="74">
        <v>16</v>
      </c>
      <c r="M97" s="75" t="s">
        <v>156</v>
      </c>
      <c r="N97" s="76"/>
      <c r="O97" s="77"/>
      <c r="P97" s="78" t="s">
        <v>303</v>
      </c>
      <c r="Q97" s="79" t="s">
        <v>306</v>
      </c>
      <c r="R97" s="96" t="s">
        <v>157</v>
      </c>
      <c r="S97" s="80">
        <v>325</v>
      </c>
      <c r="T97" s="81">
        <v>390</v>
      </c>
      <c r="U97" s="82" t="s">
        <v>310</v>
      </c>
      <c r="V97" s="83"/>
      <c r="W97" s="84">
        <f>V97*S97</f>
        <v>0</v>
      </c>
      <c r="X97" s="85">
        <f>V97*T97</f>
        <v>0</v>
      </c>
      <c r="Y97" s="59"/>
      <c r="Z97" s="86"/>
      <c r="AA97" s="87"/>
      <c r="AB97" s="88"/>
      <c r="AC97" s="89"/>
    </row>
    <row r="98" spans="1:29" ht="15.75" customHeight="1" x14ac:dyDescent="0.2">
      <c r="A98" s="64" t="s">
        <v>115</v>
      </c>
      <c r="B98" s="65" t="s">
        <v>116</v>
      </c>
      <c r="C98" s="66" t="s">
        <v>117</v>
      </c>
      <c r="D98" s="67" t="s">
        <v>118</v>
      </c>
      <c r="E98" s="68" t="s">
        <v>119</v>
      </c>
      <c r="F98" s="69"/>
      <c r="G98" s="70" t="s">
        <v>120</v>
      </c>
      <c r="H98" s="71" t="s">
        <v>208</v>
      </c>
      <c r="I98" s="68" t="s">
        <v>122</v>
      </c>
      <c r="J98" s="72">
        <v>2021</v>
      </c>
      <c r="K98" s="73">
        <v>0.75</v>
      </c>
      <c r="L98" s="74">
        <v>3</v>
      </c>
      <c r="M98" s="75" t="s">
        <v>156</v>
      </c>
      <c r="N98" s="76"/>
      <c r="O98" s="77"/>
      <c r="P98" s="78" t="s">
        <v>298</v>
      </c>
      <c r="Q98" s="79" t="s">
        <v>307</v>
      </c>
      <c r="R98" s="96" t="s">
        <v>157</v>
      </c>
      <c r="S98" s="80">
        <v>325</v>
      </c>
      <c r="T98" s="81">
        <v>390</v>
      </c>
      <c r="U98" s="82" t="s">
        <v>310</v>
      </c>
      <c r="V98" s="83"/>
      <c r="W98" s="84">
        <f>V98*S98</f>
        <v>0</v>
      </c>
      <c r="X98" s="85">
        <f>V98*T98</f>
        <v>0</v>
      </c>
      <c r="Y98" s="59"/>
      <c r="Z98" s="86"/>
      <c r="AA98" s="87"/>
      <c r="AB98" s="88"/>
      <c r="AC98" s="89"/>
    </row>
    <row r="99" spans="1:29" ht="15.75" customHeight="1" x14ac:dyDescent="0.2">
      <c r="A99" s="64" t="s">
        <v>115</v>
      </c>
      <c r="B99" s="65" t="s">
        <v>165</v>
      </c>
      <c r="C99" s="66" t="s">
        <v>117</v>
      </c>
      <c r="D99" s="67" t="s">
        <v>118</v>
      </c>
      <c r="E99" s="68" t="s">
        <v>119</v>
      </c>
      <c r="F99" s="69"/>
      <c r="G99" s="70" t="s">
        <v>120</v>
      </c>
      <c r="H99" s="71" t="s">
        <v>209</v>
      </c>
      <c r="I99" s="68" t="s">
        <v>149</v>
      </c>
      <c r="J99" s="72">
        <v>2021</v>
      </c>
      <c r="K99" s="73">
        <v>0.75</v>
      </c>
      <c r="L99" s="74">
        <v>2</v>
      </c>
      <c r="M99" s="75" t="s">
        <v>156</v>
      </c>
      <c r="N99" s="76"/>
      <c r="O99" s="77"/>
      <c r="P99" s="78" t="s">
        <v>303</v>
      </c>
      <c r="Q99" s="79" t="s">
        <v>308</v>
      </c>
      <c r="R99" s="96" t="s">
        <v>157</v>
      </c>
      <c r="S99" s="80">
        <v>266.66666666666669</v>
      </c>
      <c r="T99" s="81">
        <v>320</v>
      </c>
      <c r="U99" s="82" t="s">
        <v>310</v>
      </c>
      <c r="V99" s="83"/>
      <c r="W99" s="84">
        <f>V99*S99</f>
        <v>0</v>
      </c>
      <c r="X99" s="85">
        <f>V99*T99</f>
        <v>0</v>
      </c>
      <c r="Y99" s="59"/>
      <c r="Z99" s="86"/>
      <c r="AA99" s="87"/>
      <c r="AB99" s="88"/>
      <c r="AC99" s="89"/>
    </row>
    <row r="100" spans="1:29" ht="15.75" customHeight="1" x14ac:dyDescent="0.2">
      <c r="A100" s="64" t="s">
        <v>115</v>
      </c>
      <c r="B100" s="65" t="s">
        <v>116</v>
      </c>
      <c r="C100" s="66" t="s">
        <v>117</v>
      </c>
      <c r="D100" s="67" t="s">
        <v>118</v>
      </c>
      <c r="E100" s="68" t="s">
        <v>119</v>
      </c>
      <c r="F100" s="69"/>
      <c r="G100" s="70" t="s">
        <v>145</v>
      </c>
      <c r="H100" s="71" t="s">
        <v>146</v>
      </c>
      <c r="I100" s="68" t="s">
        <v>147</v>
      </c>
      <c r="J100" s="72">
        <v>2016</v>
      </c>
      <c r="K100" s="73">
        <v>0.75</v>
      </c>
      <c r="L100" s="74">
        <v>1</v>
      </c>
      <c r="M100" s="75" t="s">
        <v>156</v>
      </c>
      <c r="N100" s="76"/>
      <c r="O100" s="77" t="s">
        <v>320</v>
      </c>
      <c r="P100" s="78" t="s">
        <v>159</v>
      </c>
      <c r="Q100" s="79" t="s">
        <v>158</v>
      </c>
      <c r="R100" s="96" t="s">
        <v>157</v>
      </c>
      <c r="S100" s="80">
        <f>IF(R100="U",T100/1.2,T100)</f>
        <v>2000</v>
      </c>
      <c r="T100" s="81">
        <v>2400</v>
      </c>
      <c r="U100" s="253" t="s">
        <v>163</v>
      </c>
      <c r="V100" s="83"/>
      <c r="W100" s="84">
        <f>V100*S100</f>
        <v>0</v>
      </c>
      <c r="X100" s="85">
        <f>V100*T100</f>
        <v>0</v>
      </c>
      <c r="Y100" s="59"/>
      <c r="Z100" s="86"/>
      <c r="AA100" s="87"/>
      <c r="AB100" s="88"/>
      <c r="AC100" s="89"/>
    </row>
    <row r="101" spans="1:29" ht="15.75" customHeight="1" thickBot="1" x14ac:dyDescent="0.25">
      <c r="A101" s="64" t="s">
        <v>115</v>
      </c>
      <c r="B101" s="65" t="s">
        <v>116</v>
      </c>
      <c r="C101" s="66" t="s">
        <v>117</v>
      </c>
      <c r="D101" s="67" t="s">
        <v>118</v>
      </c>
      <c r="E101" s="106" t="s">
        <v>119</v>
      </c>
      <c r="F101" s="107"/>
      <c r="G101" s="108" t="s">
        <v>145</v>
      </c>
      <c r="H101" s="109" t="s">
        <v>148</v>
      </c>
      <c r="I101" s="106" t="s">
        <v>149</v>
      </c>
      <c r="J101" s="110">
        <v>2016</v>
      </c>
      <c r="K101" s="111">
        <v>0.75</v>
      </c>
      <c r="L101" s="112">
        <v>12</v>
      </c>
      <c r="M101" s="113" t="s">
        <v>156</v>
      </c>
      <c r="N101" s="114"/>
      <c r="O101" s="115" t="s">
        <v>316</v>
      </c>
      <c r="P101" s="116" t="s">
        <v>159</v>
      </c>
      <c r="Q101" s="117" t="s">
        <v>158</v>
      </c>
      <c r="R101" s="271" t="s">
        <v>157</v>
      </c>
      <c r="S101" s="118">
        <f>IF(R101="U",T101/1.2,T101)</f>
        <v>375</v>
      </c>
      <c r="T101" s="272">
        <v>450</v>
      </c>
      <c r="U101" s="278" t="s">
        <v>163</v>
      </c>
      <c r="V101" s="274"/>
      <c r="W101" s="275">
        <f>V101*S101</f>
        <v>0</v>
      </c>
      <c r="X101" s="276">
        <f>V101*T101</f>
        <v>0</v>
      </c>
      <c r="Y101" s="59"/>
      <c r="Z101" s="86"/>
      <c r="AA101" s="87"/>
      <c r="AB101" s="88"/>
      <c r="AC101" s="89"/>
    </row>
    <row r="102" spans="1:29" ht="15.75" customHeight="1" x14ac:dyDescent="0.2">
      <c r="A102" s="64" t="s">
        <v>115</v>
      </c>
      <c r="B102" s="65" t="s">
        <v>116</v>
      </c>
      <c r="C102" s="66" t="s">
        <v>117</v>
      </c>
      <c r="D102" s="67" t="s">
        <v>118</v>
      </c>
      <c r="E102" s="254" t="s">
        <v>119</v>
      </c>
      <c r="F102" s="255"/>
      <c r="G102" s="256" t="s">
        <v>193</v>
      </c>
      <c r="H102" s="257" t="s">
        <v>194</v>
      </c>
      <c r="I102" s="254" t="s">
        <v>149</v>
      </c>
      <c r="J102" s="258">
        <v>2017</v>
      </c>
      <c r="K102" s="259">
        <v>0.75</v>
      </c>
      <c r="L102" s="260">
        <v>1</v>
      </c>
      <c r="M102" s="261" t="s">
        <v>156</v>
      </c>
      <c r="N102" s="262"/>
      <c r="O102" s="263" t="s">
        <v>311</v>
      </c>
      <c r="P102" s="264" t="s">
        <v>230</v>
      </c>
      <c r="Q102" s="265" t="s">
        <v>268</v>
      </c>
      <c r="R102" s="96" t="s">
        <v>157</v>
      </c>
      <c r="S102" s="80">
        <v>2500</v>
      </c>
      <c r="T102" s="266">
        <v>3000</v>
      </c>
      <c r="U102" s="277" t="s">
        <v>310</v>
      </c>
      <c r="V102" s="268"/>
      <c r="W102" s="269">
        <f>V102*S102</f>
        <v>0</v>
      </c>
      <c r="X102" s="270">
        <f>V102*T102</f>
        <v>0</v>
      </c>
      <c r="Y102" s="59"/>
      <c r="Z102" s="86"/>
      <c r="AA102" s="87"/>
      <c r="AB102" s="88"/>
      <c r="AC102" s="89"/>
    </row>
    <row r="103" spans="1:29" ht="15.75" customHeight="1" x14ac:dyDescent="0.2">
      <c r="A103" s="64" t="s">
        <v>115</v>
      </c>
      <c r="B103" s="65" t="s">
        <v>116</v>
      </c>
      <c r="C103" s="66" t="s">
        <v>117</v>
      </c>
      <c r="D103" s="67" t="s">
        <v>118</v>
      </c>
      <c r="E103" s="68" t="s">
        <v>119</v>
      </c>
      <c r="F103" s="69"/>
      <c r="G103" s="70" t="s">
        <v>193</v>
      </c>
      <c r="H103" s="71" t="s">
        <v>194</v>
      </c>
      <c r="I103" s="68" t="s">
        <v>123</v>
      </c>
      <c r="J103" s="72">
        <v>2019</v>
      </c>
      <c r="K103" s="73">
        <v>0.75</v>
      </c>
      <c r="L103" s="74">
        <v>2</v>
      </c>
      <c r="M103" s="75" t="s">
        <v>156</v>
      </c>
      <c r="N103" s="76"/>
      <c r="O103" s="77" t="s">
        <v>312</v>
      </c>
      <c r="P103" s="78" t="s">
        <v>232</v>
      </c>
      <c r="Q103" s="79" t="s">
        <v>293</v>
      </c>
      <c r="R103" s="96" t="s">
        <v>157</v>
      </c>
      <c r="S103" s="80">
        <v>2583.3333333333335</v>
      </c>
      <c r="T103" s="81">
        <v>3100</v>
      </c>
      <c r="U103" s="82" t="s">
        <v>310</v>
      </c>
      <c r="V103" s="83"/>
      <c r="W103" s="84">
        <f>V103*S103</f>
        <v>0</v>
      </c>
      <c r="X103" s="85">
        <f>V103*T103</f>
        <v>0</v>
      </c>
      <c r="Y103" s="59"/>
      <c r="Z103" s="86"/>
      <c r="AA103" s="87"/>
      <c r="AB103" s="88"/>
      <c r="AC103" s="89"/>
    </row>
  </sheetData>
  <autoFilter ref="A14:X103" xr:uid="{00000000-0009-0000-0000-000000000000}"/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15:R1048576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9">
    <dataValidation type="whole" allowBlank="1" showInputMessage="1" showErrorMessage="1" sqref="Z1:AA12 Z15:AA103" xr:uid="{00000000-0002-0000-0000-000000000000}">
      <formula1>-500</formula1>
      <formula2>500</formula2>
    </dataValidation>
    <dataValidation type="list" allowBlank="1" showInputMessage="1" showErrorMessage="1" sqref="AB1:AB12 AB15:AB103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103" xr:uid="{00000000-0002-0000-0000-000002000000}">
      <formula1>0</formula1>
      <formula2>1000</formula2>
    </dataValidation>
    <dataValidation type="list" allowBlank="1" showInputMessage="1" showErrorMessage="1" sqref="A15:A42" xr:uid="{923E474B-FF7E-A441-9EC1-E95BD31DC987}">
      <formula1>"Wein,Schaumwein,Fortified,Spirituose"</formula1>
    </dataValidation>
    <dataValidation type="list" allowBlank="1" showInputMessage="1" showErrorMessage="1" sqref="D15:D42" xr:uid="{522E1535-72F3-F546-A822-B4C194284D5B}">
      <formula1>"Argentinien,Australien,Chile,Deutschland,Frankreich,Italien,Libanon,Österreich,Neuseeland,Portugal,Rumänien,Schweiz,Spanien,Südafrika,Tschechien,Tunesien,Ungarn,USA,not listed"</formula1>
    </dataValidation>
    <dataValidation type="list" allowBlank="1" showInputMessage="1" showErrorMessage="1" sqref="C15:C42" xr:uid="{7F52F68D-264A-1D44-895B-E4D0D1DE829C}">
      <formula1>"trocken, halbtrocken, süß, n.a."</formula1>
    </dataValidation>
    <dataValidation type="list" allowBlank="1" showInputMessage="1" showErrorMessage="1" sqref="B15:B42" xr:uid="{B04AB0E1-F03F-024E-8348-775FEF002885}">
      <formula1>"weiß, rot, rosé, n.a."</formula1>
    </dataValidation>
    <dataValidation type="list" allowBlank="1" showInputMessage="1" showErrorMessage="1" sqref="B43:B103" xr:uid="{91013231-A5EA-5844-8BFF-296F8BF05740}">
      <formula1>"rot,weiß,rose"</formula1>
    </dataValidation>
    <dataValidation type="list" allowBlank="1" showInputMessage="1" showErrorMessage="1" sqref="C43:C103" xr:uid="{69168374-6D3E-7148-8EC1-F5BA9AA0E75A}">
      <formula1>"trocken,süß,halbtrocken,n.a."</formula1>
    </dataValidation>
  </dataValidations>
  <hyperlinks>
    <hyperlink ref="M13:O13" location="Gesamtliste!J2510" display="ZUSTAND / CONDITION" xr:uid="{7177F37C-F6DB-634E-A8B9-D13333F25BAC}"/>
  </hyperlinks>
  <pageMargins left="0.75" right="0.75" top="1" bottom="1" header="0.51180555555555496" footer="0.51180555555555496"/>
  <pageSetup paperSize="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24" customWidth="1"/>
    <col min="2" max="2" width="19.33203125" style="124" customWidth="1"/>
    <col min="3" max="3" width="12.83203125" style="124" bestFit="1" customWidth="1"/>
    <col min="4" max="4" width="11.5" style="124" customWidth="1"/>
    <col min="5" max="5" width="23.5" style="124" customWidth="1"/>
    <col min="6" max="6" width="31.6640625" style="124" bestFit="1" customWidth="1"/>
    <col min="7" max="9" width="10.83203125" style="124"/>
    <col min="10" max="10" width="17.1640625" style="124" customWidth="1"/>
    <col min="11" max="11" width="8" style="124" customWidth="1"/>
    <col min="12" max="12" width="8.1640625" style="124" customWidth="1"/>
    <col min="13" max="13" width="7.83203125" style="124" customWidth="1"/>
    <col min="14" max="16384" width="10.83203125" style="124"/>
  </cols>
  <sheetData>
    <row r="1" spans="1:15" ht="17" thickBot="1" x14ac:dyDescent="0.25"/>
    <row r="2" spans="1:15" s="125" customFormat="1" ht="29" customHeight="1" x14ac:dyDescent="0.2">
      <c r="D2" s="236" t="s">
        <v>48</v>
      </c>
      <c r="E2" s="237"/>
      <c r="F2" s="126" t="s">
        <v>1</v>
      </c>
      <c r="G2" s="238"/>
      <c r="H2" s="239"/>
      <c r="I2" s="240"/>
      <c r="J2" s="127"/>
      <c r="K2" s="241" t="s">
        <v>2</v>
      </c>
      <c r="L2" s="242"/>
      <c r="M2" s="242"/>
      <c r="N2" s="242"/>
      <c r="O2" s="243"/>
    </row>
    <row r="3" spans="1:15" s="125" customFormat="1" ht="31" customHeight="1" thickBot="1" x14ac:dyDescent="0.25">
      <c r="D3" s="231" t="s">
        <v>49</v>
      </c>
      <c r="E3" s="232"/>
      <c r="F3" s="128" t="s">
        <v>3</v>
      </c>
      <c r="G3" s="244"/>
      <c r="H3" s="245"/>
      <c r="I3" s="246"/>
      <c r="J3" s="127"/>
      <c r="K3" s="129" t="s">
        <v>50</v>
      </c>
      <c r="L3" s="130" t="s">
        <v>51</v>
      </c>
      <c r="M3" s="131" t="s">
        <v>62</v>
      </c>
      <c r="N3" s="132" t="s">
        <v>5</v>
      </c>
      <c r="O3" s="133" t="s">
        <v>6</v>
      </c>
    </row>
    <row r="4" spans="1:15" s="125" customFormat="1" ht="28" customHeight="1" x14ac:dyDescent="0.2">
      <c r="A4" s="247" t="s">
        <v>52</v>
      </c>
      <c r="B4" s="247"/>
      <c r="C4" s="247"/>
      <c r="D4" s="248" t="s">
        <v>53</v>
      </c>
      <c r="E4" s="232"/>
      <c r="F4" s="134" t="s">
        <v>7</v>
      </c>
      <c r="G4" s="244"/>
      <c r="H4" s="245"/>
      <c r="I4" s="246"/>
      <c r="J4" s="127"/>
      <c r="K4" s="249">
        <f>SUM(K9:K3493)</f>
        <v>0</v>
      </c>
      <c r="L4" s="251">
        <f>SUM(L9:L3493)</f>
        <v>0</v>
      </c>
      <c r="M4" s="224">
        <f>SUM(M9:M3493)</f>
        <v>0</v>
      </c>
      <c r="N4" s="226">
        <f>SUM(N9:N3493)</f>
        <v>0</v>
      </c>
      <c r="O4" s="228">
        <f>SUM(O9:O3493)</f>
        <v>0</v>
      </c>
    </row>
    <row r="5" spans="1:15" s="125" customFormat="1" ht="32" customHeight="1" thickBot="1" x14ac:dyDescent="0.25">
      <c r="A5" s="230" t="s">
        <v>114</v>
      </c>
      <c r="B5" s="230"/>
      <c r="D5" s="231" t="s">
        <v>54</v>
      </c>
      <c r="E5" s="232"/>
      <c r="F5" s="135" t="s">
        <v>8</v>
      </c>
      <c r="G5" s="233"/>
      <c r="H5" s="234"/>
      <c r="I5" s="235"/>
      <c r="J5" s="127"/>
      <c r="K5" s="250"/>
      <c r="L5" s="252"/>
      <c r="M5" s="225"/>
      <c r="N5" s="227"/>
      <c r="O5" s="229"/>
    </row>
    <row r="6" spans="1:15" s="125" customFormat="1" ht="14" customHeight="1" thickBot="1" x14ac:dyDescent="0.25">
      <c r="D6" s="136"/>
      <c r="E6" s="136"/>
      <c r="F6" s="137"/>
      <c r="G6" s="138"/>
      <c r="H6" s="139"/>
      <c r="I6" s="139"/>
      <c r="J6" s="127"/>
      <c r="K6" s="140"/>
      <c r="L6" s="140"/>
      <c r="M6" s="140"/>
      <c r="N6" s="140"/>
      <c r="O6" s="140"/>
    </row>
    <row r="7" spans="1:15" s="141" customFormat="1" ht="26.25" customHeight="1" x14ac:dyDescent="0.2">
      <c r="A7" s="210" t="s">
        <v>55</v>
      </c>
      <c r="B7" s="211"/>
      <c r="C7" s="211"/>
      <c r="D7" s="212"/>
      <c r="E7" s="213" t="s">
        <v>56</v>
      </c>
      <c r="F7" s="215" t="s">
        <v>57</v>
      </c>
      <c r="G7" s="215" t="s">
        <v>58</v>
      </c>
      <c r="H7" s="217"/>
      <c r="I7" s="218"/>
      <c r="J7" s="219" t="s">
        <v>19</v>
      </c>
      <c r="K7" s="221" t="s">
        <v>24</v>
      </c>
      <c r="L7" s="222"/>
      <c r="M7" s="222"/>
      <c r="N7" s="222"/>
      <c r="O7" s="223"/>
    </row>
    <row r="8" spans="1:15" s="125" customFormat="1" ht="41" customHeight="1" thickBot="1" x14ac:dyDescent="0.25">
      <c r="A8" s="142" t="s">
        <v>27</v>
      </c>
      <c r="B8" s="143" t="s">
        <v>59</v>
      </c>
      <c r="C8" s="144" t="s">
        <v>60</v>
      </c>
      <c r="D8" s="145" t="s">
        <v>61</v>
      </c>
      <c r="E8" s="214"/>
      <c r="F8" s="216"/>
      <c r="G8" s="146" t="s">
        <v>50</v>
      </c>
      <c r="H8" s="147" t="s">
        <v>51</v>
      </c>
      <c r="I8" s="148" t="s">
        <v>62</v>
      </c>
      <c r="J8" s="220"/>
      <c r="K8" s="149" t="s">
        <v>63</v>
      </c>
      <c r="L8" s="150" t="s">
        <v>64</v>
      </c>
      <c r="M8" s="150" t="s">
        <v>65</v>
      </c>
      <c r="N8" s="151" t="s">
        <v>5</v>
      </c>
      <c r="O8" s="152" t="s">
        <v>6</v>
      </c>
    </row>
    <row r="9" spans="1:15" s="125" customFormat="1" ht="171" customHeight="1" x14ac:dyDescent="0.2">
      <c r="A9" s="153" t="s">
        <v>66</v>
      </c>
      <c r="B9" s="154" t="s">
        <v>67</v>
      </c>
      <c r="C9" s="155" t="s">
        <v>68</v>
      </c>
      <c r="D9" s="156" t="s">
        <v>69</v>
      </c>
      <c r="E9" s="157"/>
      <c r="F9" s="158" t="s">
        <v>101</v>
      </c>
      <c r="G9" s="159">
        <v>51.1</v>
      </c>
      <c r="H9" s="160">
        <v>101</v>
      </c>
      <c r="I9" s="161">
        <v>299.39999999999998</v>
      </c>
      <c r="J9" s="162"/>
      <c r="K9" s="163"/>
      <c r="L9" s="164"/>
      <c r="M9" s="164"/>
      <c r="N9" s="165">
        <f t="shared" ref="N9:N19" si="0">O9/1.2</f>
        <v>0</v>
      </c>
      <c r="O9" s="166">
        <f>K9*G9+L9*H9+M9*I9</f>
        <v>0</v>
      </c>
    </row>
    <row r="10" spans="1:15" s="125" customFormat="1" ht="171" customHeight="1" x14ac:dyDescent="0.2">
      <c r="A10" s="153" t="s">
        <v>66</v>
      </c>
      <c r="B10" s="154" t="s">
        <v>42</v>
      </c>
      <c r="C10" s="155" t="s">
        <v>70</v>
      </c>
      <c r="D10" s="156" t="s">
        <v>71</v>
      </c>
      <c r="E10" s="157"/>
      <c r="F10" s="158" t="s">
        <v>102</v>
      </c>
      <c r="G10" s="159">
        <v>48.1</v>
      </c>
      <c r="H10" s="160">
        <v>95</v>
      </c>
      <c r="I10" s="161">
        <v>281.39999999999998</v>
      </c>
      <c r="J10" s="162"/>
      <c r="K10" s="163"/>
      <c r="L10" s="164"/>
      <c r="M10" s="164"/>
      <c r="N10" s="165">
        <f t="shared" si="0"/>
        <v>0</v>
      </c>
      <c r="O10" s="166">
        <f t="shared" ref="O10:O12" si="1">K10*G10+L10*H10+M10*I10</f>
        <v>0</v>
      </c>
    </row>
    <row r="11" spans="1:15" s="125" customFormat="1" ht="183" customHeight="1" x14ac:dyDescent="0.2">
      <c r="A11" s="153" t="s">
        <v>66</v>
      </c>
      <c r="B11" s="154" t="s">
        <v>72</v>
      </c>
      <c r="C11" s="155" t="s">
        <v>73</v>
      </c>
      <c r="D11" s="156" t="s">
        <v>74</v>
      </c>
      <c r="E11" s="157"/>
      <c r="F11" s="158" t="s">
        <v>103</v>
      </c>
      <c r="G11" s="159">
        <v>47.1</v>
      </c>
      <c r="H11" s="160">
        <v>93</v>
      </c>
      <c r="I11" s="161">
        <v>275.39999999999998</v>
      </c>
      <c r="J11" s="162"/>
      <c r="K11" s="163"/>
      <c r="L11" s="164"/>
      <c r="M11" s="164"/>
      <c r="N11" s="165">
        <f t="shared" si="0"/>
        <v>0</v>
      </c>
      <c r="O11" s="166">
        <f t="shared" si="1"/>
        <v>0</v>
      </c>
    </row>
    <row r="12" spans="1:15" s="125" customFormat="1" ht="187" customHeight="1" x14ac:dyDescent="0.2">
      <c r="A12" s="153" t="s">
        <v>66</v>
      </c>
      <c r="B12" s="154" t="s">
        <v>75</v>
      </c>
      <c r="C12" s="155" t="s">
        <v>68</v>
      </c>
      <c r="D12" s="156" t="s">
        <v>76</v>
      </c>
      <c r="E12" s="157"/>
      <c r="F12" s="158" t="s">
        <v>104</v>
      </c>
      <c r="G12" s="159">
        <v>46.1</v>
      </c>
      <c r="H12" s="160">
        <v>91</v>
      </c>
      <c r="I12" s="161">
        <v>269.39999999999998</v>
      </c>
      <c r="J12" s="162"/>
      <c r="K12" s="163"/>
      <c r="L12" s="164"/>
      <c r="M12" s="164"/>
      <c r="N12" s="165">
        <f t="shared" si="0"/>
        <v>0</v>
      </c>
      <c r="O12" s="166">
        <f t="shared" si="1"/>
        <v>0</v>
      </c>
    </row>
    <row r="13" spans="1:15" s="125" customFormat="1" ht="171" customHeight="1" x14ac:dyDescent="0.2">
      <c r="A13" s="153" t="s">
        <v>77</v>
      </c>
      <c r="B13" s="154" t="s">
        <v>78</v>
      </c>
      <c r="C13" s="155" t="s">
        <v>79</v>
      </c>
      <c r="D13" s="156" t="s">
        <v>80</v>
      </c>
      <c r="E13" s="157"/>
      <c r="F13" s="158" t="s">
        <v>105</v>
      </c>
      <c r="G13" s="159">
        <v>98.9</v>
      </c>
      <c r="H13" s="160" t="s">
        <v>44</v>
      </c>
      <c r="I13" s="161" t="s">
        <v>44</v>
      </c>
      <c r="J13" s="162"/>
      <c r="K13" s="163"/>
      <c r="L13" s="164" t="s">
        <v>44</v>
      </c>
      <c r="M13" s="164" t="s">
        <v>44</v>
      </c>
      <c r="N13" s="165">
        <f t="shared" si="0"/>
        <v>0</v>
      </c>
      <c r="O13" s="166">
        <f t="shared" ref="O13:O19" si="2">K13*G13</f>
        <v>0</v>
      </c>
    </row>
    <row r="14" spans="1:15" s="125" customFormat="1" ht="171" customHeight="1" x14ac:dyDescent="0.2">
      <c r="A14" s="153" t="s">
        <v>77</v>
      </c>
      <c r="B14" s="154" t="s">
        <v>43</v>
      </c>
      <c r="C14" s="155" t="s">
        <v>81</v>
      </c>
      <c r="D14" s="156" t="s">
        <v>82</v>
      </c>
      <c r="E14" s="157"/>
      <c r="F14" s="158" t="s">
        <v>106</v>
      </c>
      <c r="G14" s="159">
        <v>114.9</v>
      </c>
      <c r="H14" s="160" t="s">
        <v>44</v>
      </c>
      <c r="I14" s="161" t="s">
        <v>44</v>
      </c>
      <c r="J14" s="162"/>
      <c r="K14" s="163"/>
      <c r="L14" s="164" t="s">
        <v>44</v>
      </c>
      <c r="M14" s="164" t="s">
        <v>44</v>
      </c>
      <c r="N14" s="165">
        <f t="shared" si="0"/>
        <v>0</v>
      </c>
      <c r="O14" s="166">
        <f t="shared" si="2"/>
        <v>0</v>
      </c>
    </row>
    <row r="15" spans="1:15" s="125" customFormat="1" ht="171" customHeight="1" x14ac:dyDescent="0.2">
      <c r="A15" s="153" t="s">
        <v>77</v>
      </c>
      <c r="B15" s="154" t="s">
        <v>83</v>
      </c>
      <c r="C15" s="155" t="s">
        <v>84</v>
      </c>
      <c r="D15" s="156" t="s">
        <v>85</v>
      </c>
      <c r="E15" s="157"/>
      <c r="F15" s="158" t="s">
        <v>107</v>
      </c>
      <c r="G15" s="159">
        <v>45.9</v>
      </c>
      <c r="H15" s="160" t="s">
        <v>44</v>
      </c>
      <c r="I15" s="161" t="s">
        <v>44</v>
      </c>
      <c r="J15" s="162"/>
      <c r="K15" s="163"/>
      <c r="L15" s="164" t="s">
        <v>44</v>
      </c>
      <c r="M15" s="164" t="s">
        <v>44</v>
      </c>
      <c r="N15" s="165">
        <f t="shared" si="0"/>
        <v>0</v>
      </c>
      <c r="O15" s="166">
        <f t="shared" si="2"/>
        <v>0</v>
      </c>
    </row>
    <row r="16" spans="1:15" s="125" customFormat="1" ht="171" customHeight="1" x14ac:dyDescent="0.2">
      <c r="A16" s="153" t="s">
        <v>77</v>
      </c>
      <c r="B16" s="154" t="s">
        <v>86</v>
      </c>
      <c r="C16" s="155" t="s">
        <v>87</v>
      </c>
      <c r="D16" s="156" t="s">
        <v>88</v>
      </c>
      <c r="E16" s="157"/>
      <c r="F16" s="158" t="s">
        <v>108</v>
      </c>
      <c r="G16" s="159">
        <v>63.9</v>
      </c>
      <c r="H16" s="160" t="s">
        <v>44</v>
      </c>
      <c r="I16" s="161" t="s">
        <v>44</v>
      </c>
      <c r="J16" s="162"/>
      <c r="K16" s="163"/>
      <c r="L16" s="164" t="s">
        <v>44</v>
      </c>
      <c r="M16" s="164" t="s">
        <v>44</v>
      </c>
      <c r="N16" s="165">
        <f t="shared" si="0"/>
        <v>0</v>
      </c>
      <c r="O16" s="166">
        <f t="shared" si="2"/>
        <v>0</v>
      </c>
    </row>
    <row r="17" spans="1:15" s="125" customFormat="1" ht="189" customHeight="1" x14ac:dyDescent="0.2">
      <c r="A17" s="153" t="s">
        <v>77</v>
      </c>
      <c r="B17" s="154" t="s">
        <v>89</v>
      </c>
      <c r="C17" s="155" t="s">
        <v>90</v>
      </c>
      <c r="D17" s="156" t="s">
        <v>91</v>
      </c>
      <c r="E17" s="157"/>
      <c r="F17" s="158" t="s">
        <v>109</v>
      </c>
      <c r="G17" s="159">
        <v>79.900000000000006</v>
      </c>
      <c r="H17" s="160" t="s">
        <v>44</v>
      </c>
      <c r="I17" s="161" t="s">
        <v>44</v>
      </c>
      <c r="J17" s="162"/>
      <c r="K17" s="163"/>
      <c r="L17" s="164" t="s">
        <v>44</v>
      </c>
      <c r="M17" s="164" t="s">
        <v>44</v>
      </c>
      <c r="N17" s="165">
        <f t="shared" si="0"/>
        <v>0</v>
      </c>
      <c r="O17" s="166">
        <f t="shared" si="2"/>
        <v>0</v>
      </c>
    </row>
    <row r="18" spans="1:15" s="125" customFormat="1" ht="171" customHeight="1" thickBot="1" x14ac:dyDescent="0.25">
      <c r="A18" s="153" t="s">
        <v>77</v>
      </c>
      <c r="B18" s="154" t="s">
        <v>92</v>
      </c>
      <c r="C18" s="155" t="s">
        <v>93</v>
      </c>
      <c r="D18" s="156" t="s">
        <v>94</v>
      </c>
      <c r="E18" s="157"/>
      <c r="F18" s="167" t="s">
        <v>110</v>
      </c>
      <c r="G18" s="159">
        <v>50.9</v>
      </c>
      <c r="H18" s="160" t="s">
        <v>44</v>
      </c>
      <c r="I18" s="161" t="s">
        <v>44</v>
      </c>
      <c r="J18" s="162"/>
      <c r="K18" s="163"/>
      <c r="L18" s="164" t="s">
        <v>44</v>
      </c>
      <c r="M18" s="164" t="s">
        <v>44</v>
      </c>
      <c r="N18" s="165">
        <f t="shared" si="0"/>
        <v>0</v>
      </c>
      <c r="O18" s="166">
        <f t="shared" si="2"/>
        <v>0</v>
      </c>
    </row>
    <row r="19" spans="1:15" s="125" customFormat="1" ht="171" customHeight="1" thickBot="1" x14ac:dyDescent="0.25">
      <c r="A19" s="168" t="s">
        <v>77</v>
      </c>
      <c r="B19" s="169" t="s">
        <v>95</v>
      </c>
      <c r="C19" s="170" t="s">
        <v>96</v>
      </c>
      <c r="D19" s="171" t="s">
        <v>97</v>
      </c>
      <c r="E19" s="172"/>
      <c r="F19" s="167" t="s">
        <v>111</v>
      </c>
      <c r="G19" s="173">
        <v>81.900000000000006</v>
      </c>
      <c r="H19" s="160" t="s">
        <v>44</v>
      </c>
      <c r="I19" s="161" t="s">
        <v>44</v>
      </c>
      <c r="J19" s="174"/>
      <c r="K19" s="175"/>
      <c r="L19" s="176" t="s">
        <v>44</v>
      </c>
      <c r="M19" s="176" t="s">
        <v>44</v>
      </c>
      <c r="N19" s="177">
        <f t="shared" si="0"/>
        <v>0</v>
      </c>
      <c r="O19" s="178">
        <f t="shared" si="2"/>
        <v>0</v>
      </c>
    </row>
  </sheetData>
  <mergeCells count="22">
    <mergeCell ref="D2:E2"/>
    <mergeCell ref="G2:I2"/>
    <mergeCell ref="K2:O2"/>
    <mergeCell ref="D3:E3"/>
    <mergeCell ref="G3:I3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2018-06-25T14:39:40Z</cp:lastPrinted>
  <dcterms:created xsi:type="dcterms:W3CDTF">2014-09-02T10:40:28Z</dcterms:created>
  <dcterms:modified xsi:type="dcterms:W3CDTF">2024-10-24T09:29:31Z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