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557A0C21-A554-7744-810E-C063B59CC5F8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Gesamtliste!$A$14:$X$69</definedName>
    <definedName name="_xlnm.Print_Area" localSheetId="0">Gesamtliste!$A$1:$X$69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2" i="1"/>
  <c r="S33" i="1"/>
  <c r="S35" i="1"/>
  <c r="S36" i="1"/>
  <c r="S54" i="1"/>
  <c r="S34" i="1"/>
  <c r="S37" i="1"/>
  <c r="S38" i="1"/>
  <c r="S39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23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40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4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23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39" i="1"/>
  <c r="X38" i="1"/>
  <c r="X37" i="1"/>
  <c r="X34" i="1"/>
  <c r="X54" i="1"/>
  <c r="X36" i="1"/>
  <c r="X35" i="1"/>
  <c r="X33" i="1"/>
  <c r="X32" i="1"/>
  <c r="X31" i="1"/>
  <c r="X30" i="1"/>
  <c r="X29" i="1"/>
  <c r="X28" i="1"/>
  <c r="X27" i="1"/>
  <c r="X5" i="1" s="1"/>
  <c r="X26" i="1"/>
  <c r="X25" i="1"/>
  <c r="X24" i="1"/>
  <c r="X22" i="1"/>
  <c r="X21" i="1"/>
  <c r="X20" i="1"/>
  <c r="X19" i="1"/>
  <c r="X18" i="1"/>
  <c r="X17" i="1"/>
  <c r="X16" i="1"/>
  <c r="X15" i="1"/>
  <c r="X4" i="1" l="1"/>
  <c r="W16" i="1"/>
  <c r="W15" i="1"/>
  <c r="W17" i="1"/>
  <c r="W18" i="1"/>
  <c r="W19" i="1"/>
  <c r="W20" i="1"/>
  <c r="W21" i="1"/>
  <c r="W22" i="1"/>
  <c r="W24" i="1"/>
  <c r="W25" i="1"/>
  <c r="W26" i="1"/>
  <c r="W27" i="1"/>
  <c r="W28" i="1"/>
  <c r="W29" i="1"/>
  <c r="W30" i="1"/>
  <c r="W31" i="1"/>
  <c r="W32" i="1"/>
  <c r="W33" i="1"/>
  <c r="W35" i="1"/>
  <c r="W36" i="1"/>
  <c r="W54" i="1"/>
  <c r="W34" i="1"/>
  <c r="W37" i="1"/>
  <c r="W38" i="1"/>
  <c r="W39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23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40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<sst xmlns="http://schemas.openxmlformats.org/spreadsheetml/2006/main" count="851" uniqueCount="359">
  <si>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</si>
  <si>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</si>
  <si>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</si>
  <si>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</si>
  <si>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</si>
  <si>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</si>
  <si>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</si>
  <si>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</si>
  <si>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</si>
  <si>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</si>
  <si>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</si>
  <si>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</si>
  <si>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</si>
  <si>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</si>
  <si>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</si>
  <si>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</si>
  <si>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</si>
  <si>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</si>
  <si>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</si>
  <si>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</si>
  <si>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</si>
  <si>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</si>
  <si>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</si>
  <si>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</si>
  <si>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</si>
  <si>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</si>
  <si>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</si>
  <si>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</si>
  <si>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</si>
  <si>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</si>
  <si>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</si>
  <si>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</si>
  <si>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</si>
  <si>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</si>
  <si>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</si>
  <si>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</si>
  <si>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</si>
  <si>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</si>
  <si>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</si>
  <si>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</si>
  <si>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</si>
  <si>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</si>
  <si>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</si>
  <si>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</si>
  <si>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</si>
  <si>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</si>
  <si>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</si>
  <si>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</si>
  <si>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</si>
  <si>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</si>
  <si>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</si>
  <si>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</si>
  <si>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</si>
  <si>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</si>
  <si>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</si>
  <si>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</si>
  <si>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</si>
  <si>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</si>
  <si>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</si>
  <si>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</si>
  <si>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</si>
  <si>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</si>
  <si>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</si>
  <si>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</si>
  <si>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</si>
  <si>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</si>
  <si>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</si>
  <si>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</si>
  <si>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</si>
  <si>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</si>
  <si>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</si>
  <si>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</si>
  <si>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</si>
  <si>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</si>
  <si>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</si>
  <si>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</si>
  <si>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</si>
  <si>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</si>
  <si>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</si>
  <si>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</si>
  <si>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</si>
  <si>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</si>
  <si>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</si>
  <si>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</si>
  <si>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</si>
  <si>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</si>
  <si>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</si>
  <si>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</si>
  <si>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</si>
  <si>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</si>
  <si>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</si>
  <si>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</si>
  <si>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</si>
  <si>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</si>
  <si>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</si>
  <si>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</si>
  <si>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</si>
  <si>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</si>
  <si>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</si>
  <si>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</si>
  <si>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</si>
  <si>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</si>
  <si>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</si>
  <si>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</si>
  <si>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</si>
  <si>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</si>
  <si>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</si>
  <si>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</si>
  <si>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</si>
  <si>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</si>
  <si>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</si>
  <si>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</si>
  <si>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</si>
  <si>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</si>
  <si>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</si>
  <si>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</si>
  <si>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</si>
  <si>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</si>
  <si>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SCHATZKAMMER</t>
  </si>
  <si>
    <t>STAND: 06.11.2024</t>
  </si>
  <si>
    <t>Wein</t>
  </si>
  <si>
    <t>weiß</t>
  </si>
  <si>
    <t>trocken</t>
  </si>
  <si>
    <t>Deutschland</t>
  </si>
  <si>
    <t>Rheingau</t>
  </si>
  <si>
    <t>Breuer</t>
  </si>
  <si>
    <t>Riesling Schlossberg</t>
  </si>
  <si>
    <t>Riesling</t>
  </si>
  <si>
    <t xml:space="preserve">Breuer </t>
  </si>
  <si>
    <t>Rheinhessen</t>
  </si>
  <si>
    <t>Wittmann</t>
  </si>
  <si>
    <t>Riesling Brunnenhäuschen GG</t>
  </si>
  <si>
    <t>Riesling Kirchspiel GG</t>
  </si>
  <si>
    <t>Riesling Morstein GG</t>
  </si>
  <si>
    <t>süß</t>
  </si>
  <si>
    <t>Frankreich</t>
  </si>
  <si>
    <t>Sauternes</t>
  </si>
  <si>
    <t>Chateau d'Yquem</t>
  </si>
  <si>
    <t>Yquem</t>
  </si>
  <si>
    <t>Cuvee</t>
  </si>
  <si>
    <t>rot</t>
  </si>
  <si>
    <t>Burgund</t>
  </si>
  <si>
    <t>Domaine Armand Rousseau</t>
  </si>
  <si>
    <t>Gevrey Chambertin 1er Cru Clos Saint Jacques</t>
  </si>
  <si>
    <t>Pinot Noir</t>
  </si>
  <si>
    <t>Grivot</t>
  </si>
  <si>
    <t>Vosne-Romanee 1er Cru Aux Brulees</t>
  </si>
  <si>
    <t>Groffier</t>
  </si>
  <si>
    <t>Bonnes Mares GC</t>
  </si>
  <si>
    <t>Hubert Lamy</t>
  </si>
  <si>
    <t>Saint Aubin 1er Cru Clos de la Chateniere</t>
  </si>
  <si>
    <t>Chardonnay</t>
  </si>
  <si>
    <t>Saint Aubin 1er Cru En Remilly</t>
  </si>
  <si>
    <t>Saint Aubin 1er Cru Les Frionnes</t>
  </si>
  <si>
    <t>Mugnier</t>
  </si>
  <si>
    <t>Sylvie Esmonin</t>
  </si>
  <si>
    <t>Schaumwein</t>
  </si>
  <si>
    <t>Champagne</t>
  </si>
  <si>
    <t>Dom Perignon</t>
  </si>
  <si>
    <t>Österreich</t>
  </si>
  <si>
    <t>Südsteiermark</t>
  </si>
  <si>
    <t>Tement</t>
  </si>
  <si>
    <t>Sauvignon Blanc Zieregg Vinothek Reserve</t>
  </si>
  <si>
    <t>Sauvignon Blanc</t>
  </si>
  <si>
    <t>Cedric Bouchard</t>
  </si>
  <si>
    <t>Cote de Bechalin</t>
  </si>
  <si>
    <t>deg. 2021</t>
  </si>
  <si>
    <t>Jerome Prevost</t>
  </si>
  <si>
    <t>La Closerie Les Beguines LC20</t>
  </si>
  <si>
    <t>Pinot Meunier</t>
  </si>
  <si>
    <t>Rhone</t>
  </si>
  <si>
    <t>Chateauneuf du Pape</t>
  </si>
  <si>
    <t>Chateau Rayas</t>
  </si>
  <si>
    <t>Rayas Rouge</t>
  </si>
  <si>
    <t>Grenache</t>
  </si>
  <si>
    <t>Hermitage</t>
  </si>
  <si>
    <t>Chave</t>
  </si>
  <si>
    <t>Hermitage Rouge</t>
  </si>
  <si>
    <t>Syrah</t>
  </si>
  <si>
    <t>Italien</t>
  </si>
  <si>
    <t>Piemont</t>
  </si>
  <si>
    <t>Canonica</t>
  </si>
  <si>
    <t>Barolo Crinzane Cavour</t>
  </si>
  <si>
    <t>Nebbiolo</t>
  </si>
  <si>
    <t>Cappellano</t>
  </si>
  <si>
    <t>Barolo Otin Fiorin Pie Rupestris</t>
  </si>
  <si>
    <t xml:space="preserve">Cappellano </t>
  </si>
  <si>
    <t>Barolo Otin Fiorin Pie Franco Michet</t>
  </si>
  <si>
    <t xml:space="preserve">Nebbiolo </t>
  </si>
  <si>
    <t>Gaja</t>
  </si>
  <si>
    <t>Costa Russi</t>
  </si>
  <si>
    <t xml:space="preserve">Gaja </t>
  </si>
  <si>
    <t xml:space="preserve">Darmagi </t>
  </si>
  <si>
    <t>Cabernet Sauvignon</t>
  </si>
  <si>
    <t>Giacomo Conterno</t>
  </si>
  <si>
    <t>Barolo Cascina Francia</t>
  </si>
  <si>
    <t>Giuseppe Mascarello</t>
  </si>
  <si>
    <t>Barolo Monprivato</t>
  </si>
  <si>
    <t>Toskana</t>
  </si>
  <si>
    <t>Tenuta dell' Ornellaia</t>
  </si>
  <si>
    <t>Masseto</t>
  </si>
  <si>
    <t>Merlot</t>
  </si>
  <si>
    <t>Kamptal</t>
  </si>
  <si>
    <t>Schloss Gobelsburg</t>
  </si>
  <si>
    <t>Tradition 50 Jahre ‘Jubilee’ - Edition 850</t>
  </si>
  <si>
    <t>div.</t>
  </si>
  <si>
    <t>Neusiedlersee</t>
  </si>
  <si>
    <t>Kracher</t>
  </si>
  <si>
    <t>Welschriesling TBA Zwischen den Seen</t>
  </si>
  <si>
    <t>Welschriesling</t>
  </si>
  <si>
    <t>Sauvignon Blanc Reserve</t>
  </si>
  <si>
    <t>Sauvignon Blanc Zieregg IZ Reserve</t>
  </si>
  <si>
    <t>Selektionskiste "Die Parzellen" Ried Zieregg (6x0,75)</t>
  </si>
  <si>
    <t>Wachau</t>
  </si>
  <si>
    <t>F.X. Pichler</t>
  </si>
  <si>
    <t>Grüner Veltliner Unendlich Smaragd</t>
  </si>
  <si>
    <t>Grüner Veltliner</t>
  </si>
  <si>
    <t>Riesling Steinertal Smaragd</t>
  </si>
  <si>
    <t>Hirtzberger</t>
  </si>
  <si>
    <t>Grüner Veltliner Honivogl Smaragd</t>
  </si>
  <si>
    <t>Riesling Singerriedel Smaragd</t>
  </si>
  <si>
    <t xml:space="preserve">Nikolaihof </t>
  </si>
  <si>
    <t>Riesling Vinothek Fass Severin</t>
  </si>
  <si>
    <t>Prager</t>
  </si>
  <si>
    <t>Riesling Wachstum Bodenstein Smaragd</t>
  </si>
  <si>
    <t>Spanien</t>
  </si>
  <si>
    <t>Rioja</t>
  </si>
  <si>
    <t>Lopez de Heredia</t>
  </si>
  <si>
    <t>Vina Tondonia Gran Reserva</t>
  </si>
  <si>
    <t>USA</t>
  </si>
  <si>
    <t>Kalifornien</t>
  </si>
  <si>
    <t>Napa Valley</t>
  </si>
  <si>
    <t>Dunn</t>
  </si>
  <si>
    <t>Cabernet Sauvignon Howell Mountain</t>
  </si>
  <si>
    <t xml:space="preserve">Dunn </t>
  </si>
  <si>
    <t xml:space="preserve">Cabernet Sauvignon Howell Mountain </t>
  </si>
  <si>
    <t xml:space="preserve">Pahlmeyer </t>
  </si>
  <si>
    <t>Proprietary Red</t>
  </si>
  <si>
    <t xml:space="preserve">Ridge </t>
  </si>
  <si>
    <t xml:space="preserve">Cabernet Sauvignon Monte Bello </t>
  </si>
  <si>
    <t>Sine Qua Non</t>
  </si>
  <si>
    <t xml:space="preserve">E-Raised Syrah </t>
  </si>
  <si>
    <t>On Your Toes Syrah</t>
  </si>
  <si>
    <t>Barolo</t>
  </si>
  <si>
    <t>Barolo Riserva Monfortino</t>
  </si>
  <si>
    <t>hf</t>
  </si>
  <si>
    <t>elv</t>
  </si>
  <si>
    <t>elb</t>
  </si>
  <si>
    <t>kb</t>
  </si>
  <si>
    <t>esb,esv</t>
  </si>
  <si>
    <t>in</t>
  </si>
  <si>
    <t>ko</t>
  </si>
  <si>
    <t>eb</t>
  </si>
  <si>
    <t>ints</t>
  </si>
  <si>
    <t>ksb</t>
  </si>
  <si>
    <t>ev</t>
  </si>
  <si>
    <t>W-BOX-H/05</t>
  </si>
  <si>
    <t>tr-16-28459</t>
  </si>
  <si>
    <t>P-BOX-L/06</t>
  </si>
  <si>
    <t>tr-16-19175</t>
  </si>
  <si>
    <t>P-BOX-C/03</t>
  </si>
  <si>
    <t>tr-16-22958</t>
  </si>
  <si>
    <t>W-BOX-G/06</t>
  </si>
  <si>
    <t>tr-16-28891</t>
  </si>
  <si>
    <t>W-BOX-E/07</t>
  </si>
  <si>
    <t>tr-16-26218</t>
  </si>
  <si>
    <t>P-BOX-F/07</t>
  </si>
  <si>
    <t>tr-16-24255</t>
  </si>
  <si>
    <t>tr-16-24250</t>
  </si>
  <si>
    <t>W-BOX-D/08</t>
  </si>
  <si>
    <t>tr-16-26217</t>
  </si>
  <si>
    <t>RH-J/01</t>
  </si>
  <si>
    <t>tr-16-21503</t>
  </si>
  <si>
    <t>ORANGE-B/02-B</t>
  </si>
  <si>
    <t>tr-16-24998</t>
  </si>
  <si>
    <t>ORANGE-A/02-C</t>
  </si>
  <si>
    <t>O-BOX-F/01</t>
  </si>
  <si>
    <t>tr-16-18667</t>
  </si>
  <si>
    <t>tr-16-23952</t>
  </si>
  <si>
    <t>RH-G/03</t>
  </si>
  <si>
    <t>tr-16-18671</t>
  </si>
  <si>
    <t>W-BOX-P/06</t>
  </si>
  <si>
    <t>tr-16-34151</t>
  </si>
  <si>
    <t>tr-16-29231</t>
  </si>
  <si>
    <t>tr-16-34150</t>
  </si>
  <si>
    <t>ORANGE-B/01-B</t>
  </si>
  <si>
    <t>tr-16-37411</t>
  </si>
  <si>
    <t>VR-BOX-M/06</t>
  </si>
  <si>
    <t>tr-16-37406</t>
  </si>
  <si>
    <t>O-BOX-M/08</t>
  </si>
  <si>
    <t>tr-16-33195</t>
  </si>
  <si>
    <t>tr-16-34097</t>
  </si>
  <si>
    <t>RH-B/01</t>
  </si>
  <si>
    <t>tr-16-19117</t>
  </si>
  <si>
    <t>RH-F/03</t>
  </si>
  <si>
    <t>tr-16-24178</t>
  </si>
  <si>
    <t>ORANGE-B/01-C</t>
  </si>
  <si>
    <t>tr-16-29288</t>
  </si>
  <si>
    <t>ORANGE-C/01-E</t>
  </si>
  <si>
    <t>tr-16-27373</t>
  </si>
  <si>
    <t>P-BOX-K/07</t>
  </si>
  <si>
    <t>tr-16-27352</t>
  </si>
  <si>
    <t>W-BOX-A/05</t>
  </si>
  <si>
    <t>W-BOX-I/04</t>
  </si>
  <si>
    <t>VR-BOX-C/06</t>
  </si>
  <si>
    <t>tr-16-35246</t>
  </si>
  <si>
    <t>tr-16-35755</t>
  </si>
  <si>
    <t>tr-16-36779</t>
  </si>
  <si>
    <t>ORANGE-C/00</t>
  </si>
  <si>
    <t>tr-16-36295</t>
  </si>
  <si>
    <t>tr-16-36297</t>
  </si>
  <si>
    <t>W-BOX-L/05</t>
  </si>
  <si>
    <t>tr-16-36362</t>
  </si>
  <si>
    <t>W-BOX-E/06</t>
  </si>
  <si>
    <t>tr-16-34831</t>
  </si>
  <si>
    <t>RM-C/02</t>
  </si>
  <si>
    <t>tr-16-27359</t>
  </si>
  <si>
    <t>RH-J/02</t>
  </si>
  <si>
    <t>GFR-C/02</t>
  </si>
  <si>
    <t>tr-16-21213</t>
  </si>
  <si>
    <t>tr-16-27802</t>
  </si>
  <si>
    <t>W-BOX-C/04</t>
  </si>
  <si>
    <t>tr-16-34919</t>
  </si>
  <si>
    <t>O-BOX-K/03</t>
  </si>
  <si>
    <t>tr-16-9530</t>
  </si>
  <si>
    <t>tr-16-18520</t>
  </si>
  <si>
    <t>RW-A/02</t>
  </si>
  <si>
    <t>tr-16-22225</t>
  </si>
  <si>
    <t>RH-B/03</t>
  </si>
  <si>
    <t>tr-16-10972</t>
  </si>
  <si>
    <t>P-BOX-F/05</t>
  </si>
  <si>
    <t>tr-16-32930</t>
  </si>
  <si>
    <t>P-BOX-M/06</t>
  </si>
  <si>
    <t>tr-16-31391</t>
  </si>
  <si>
    <t>O-BOX-M/07</t>
  </si>
  <si>
    <t>tr-16-35180</t>
  </si>
  <si>
    <t>RH-H/01</t>
  </si>
  <si>
    <t>tr-16-17173</t>
  </si>
  <si>
    <t>O-BOX-A/03</t>
  </si>
  <si>
    <t>tr-16-31965</t>
  </si>
  <si>
    <t>tr-16-31578</t>
  </si>
  <si>
    <t>W-BOX-Q/01</t>
  </si>
  <si>
    <t>tr-16-35145</t>
  </si>
  <si>
    <t>O-BOX-C/06</t>
  </si>
  <si>
    <t>tr-16-18549</t>
  </si>
  <si>
    <t>W-BOX-P/07</t>
  </si>
  <si>
    <t>tr-16-21996</t>
  </si>
  <si>
    <t>P-BOX-D/08</t>
  </si>
  <si>
    <t>tr-16-28354</t>
  </si>
  <si>
    <t>tr-16-28359</t>
  </si>
  <si>
    <t>tr-16-28361</t>
  </si>
  <si>
    <t>RM-A/01-5</t>
  </si>
  <si>
    <t>tr-16-32058</t>
  </si>
  <si>
    <t>RH-F/01-1</t>
  </si>
  <si>
    <t>tr-16-20671</t>
  </si>
  <si>
    <t>ORANGE-C/01-A</t>
  </si>
  <si>
    <t>tr-16-37460</t>
  </si>
  <si>
    <t>D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</si>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</sst>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4" xfId="0" applyFont="1" applyFill="1" applyBorder="1" applyAlignment="1">
      <alignment horizontal="center" vertical="center"/>
    </xf>
    <xf numFmtId="0" fontId="38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70</xdr:row>
      <xdr:rowOff>43052</xdr:rowOff>
    </xdr:from>
    <xdr:to>
      <xdr:col>24</xdr:col>
      <xdr:colOff>47714</xdr:colOff>
      <xdr:row>95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4400510"/>
          <a:ext cx="18774833" cy="488042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9"/>
  <sheetViews>
    <sheetView showGridLines="0" tabSelected="1" topLeftCell="D1" zoomScale="59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3"/>
      <c r="H2" s="10" t="s">
        <v>1</v>
      </c>
      <c r="I2" s="11"/>
      <c r="J2" s="173"/>
      <c r="K2" s="174"/>
      <c r="L2" s="174"/>
      <c r="M2" s="174"/>
      <c r="N2" s="174"/>
      <c r="O2" s="174"/>
      <c r="V2" s="178" t="s">
        <v>2</v>
      </c>
      <c r="W2" s="179"/>
      <c r="X2" s="179"/>
    </row>
    <row r="3" spans="1:1024" ht="37" customHeight="1" thickBot="1" x14ac:dyDescent="0.25">
      <c r="G3" s="113"/>
      <c r="H3" s="12" t="s">
        <v>3</v>
      </c>
      <c r="I3" s="13"/>
      <c r="J3" s="180"/>
      <c r="K3" s="180"/>
      <c r="L3" s="180"/>
      <c r="M3" s="180"/>
      <c r="N3" s="180"/>
      <c r="O3" s="180"/>
      <c r="V3" s="91" t="s">
        <v>4</v>
      </c>
      <c r="W3" s="98" t="s">
        <v>99</v>
      </c>
      <c r="X3" s="99" t="s">
        <v>100</v>
      </c>
    </row>
    <row r="4" spans="1:1024" ht="28" customHeight="1" x14ac:dyDescent="0.2">
      <c r="D4" s="242" t="s">
        <v>118</v>
      </c>
      <c r="E4" s="242"/>
      <c r="F4" s="242"/>
      <c r="G4" s="243"/>
      <c r="H4" s="14" t="s">
        <v>7</v>
      </c>
      <c r="I4" s="13"/>
      <c r="J4" s="180"/>
      <c r="K4" s="180"/>
      <c r="L4" s="180"/>
      <c r="M4" s="180"/>
      <c r="N4" s="180"/>
      <c r="O4" s="180"/>
      <c r="T4" s="92" t="s">
        <v>48</v>
      </c>
      <c r="U4" s="93"/>
      <c r="V4" s="101">
        <f>SUMIF(R15:R534,"D",V15:V534)</f>
        <v>0</v>
      </c>
      <c r="W4" s="102">
        <f>SUMIF(R15:R534,"D",W15:W534)</f>
        <v>0</v>
      </c>
      <c r="X4" s="103">
        <f>SUMIF(R15:R534,"D",X15:X534)</f>
        <v>0</v>
      </c>
    </row>
    <row r="5" spans="1:1024" ht="32" customHeight="1" thickBot="1" x14ac:dyDescent="0.25">
      <c r="D5" s="171" t="s">
        <v>119</v>
      </c>
      <c r="E5" s="171"/>
      <c r="F5" s="171"/>
      <c r="G5" s="172"/>
      <c r="H5" s="15" t="s">
        <v>8</v>
      </c>
      <c r="I5" s="16"/>
      <c r="J5" s="181"/>
      <c r="K5" s="181"/>
      <c r="L5" s="181"/>
      <c r="M5" s="181"/>
      <c r="N5" s="181"/>
      <c r="O5" s="181"/>
      <c r="T5" s="94" t="s">
        <v>46</v>
      </c>
      <c r="U5" s="95"/>
      <c r="V5" s="104">
        <f>SUMIF(R15:R534,"U",V15:V534)</f>
        <v>0</v>
      </c>
      <c r="W5" s="105">
        <f>SUMIF(R15:R534,"U",W15:W534)</f>
        <v>0</v>
      </c>
      <c r="X5" s="106">
        <f>SUMIF(R15:R534,"U",X15:X534)</f>
        <v>0</v>
      </c>
    </row>
    <row r="6" spans="1:1024" ht="32" customHeight="1" thickBot="1" x14ac:dyDescent="0.25">
      <c r="D6" s="170" t="s">
        <v>0</v>
      </c>
      <c r="E6" s="170"/>
      <c r="F6" s="170"/>
      <c r="G6" s="170"/>
      <c r="H6" s="186"/>
      <c r="I6" s="186"/>
      <c r="J6" s="186"/>
      <c r="K6" s="186"/>
      <c r="L6" s="186"/>
      <c r="M6" s="186"/>
      <c r="N6" s="186"/>
      <c r="O6" s="186"/>
      <c r="T6" s="96" t="s">
        <v>47</v>
      </c>
      <c r="U6" s="97"/>
      <c r="V6" s="107">
        <f>V4+V5</f>
        <v>0</v>
      </c>
      <c r="W6" s="108">
        <f>W4+W5</f>
        <v>0</v>
      </c>
      <c r="X6" s="109">
        <f>X4+X5</f>
        <v>0</v>
      </c>
    </row>
    <row r="7" spans="1:1024" ht="14" customHeight="1" x14ac:dyDescent="0.2">
      <c r="D7" s="170"/>
      <c r="E7" s="170"/>
      <c r="F7" s="170"/>
      <c r="G7" s="170"/>
      <c r="H7" s="18"/>
      <c r="J7" s="19"/>
      <c r="U7" s="20"/>
    </row>
    <row r="8" spans="1:1024" ht="20" hidden="1" customHeight="1" outlineLevel="1" x14ac:dyDescent="0.2">
      <c r="D8" s="170"/>
      <c r="E8" s="170"/>
      <c r="F8" s="170"/>
      <c r="G8" s="170"/>
      <c r="H8" s="21" t="s">
        <v>9</v>
      </c>
      <c r="I8" s="22"/>
      <c r="J8" s="182"/>
      <c r="K8" s="182"/>
      <c r="L8" s="183"/>
      <c r="M8" s="183"/>
      <c r="N8" s="184"/>
      <c r="O8" s="184"/>
      <c r="U8" s="20"/>
      <c r="V8" s="185" t="s">
        <v>10</v>
      </c>
      <c r="W8" s="185"/>
      <c r="X8" s="23"/>
    </row>
    <row r="9" spans="1:1024" ht="20" hidden="1" customHeight="1" outlineLevel="1" x14ac:dyDescent="0.2">
      <c r="D9" s="170"/>
      <c r="E9" s="170"/>
      <c r="F9" s="170"/>
      <c r="G9" s="170"/>
      <c r="H9" s="24" t="s">
        <v>11</v>
      </c>
      <c r="I9" s="25"/>
      <c r="J9" s="175"/>
      <c r="K9" s="175"/>
      <c r="L9" s="176"/>
      <c r="M9" s="176"/>
      <c r="N9" s="177"/>
      <c r="O9" s="177"/>
      <c r="U9" s="20"/>
      <c r="V9" s="187" t="s">
        <v>12</v>
      </c>
      <c r="W9" s="187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75"/>
      <c r="K10" s="175"/>
      <c r="L10" s="176"/>
      <c r="M10" s="176"/>
      <c r="N10" s="177"/>
      <c r="O10" s="177"/>
      <c r="U10" s="20"/>
      <c r="V10" s="187" t="s">
        <v>14</v>
      </c>
      <c r="W10" s="187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88"/>
      <c r="K11" s="188"/>
      <c r="L11" s="189"/>
      <c r="M11" s="189"/>
      <c r="N11" s="190"/>
      <c r="O11" s="190"/>
      <c r="U11" s="20"/>
      <c r="V11" s="191" t="s">
        <v>16</v>
      </c>
      <c r="W11" s="191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3" t="s">
        <v>20</v>
      </c>
      <c r="B13" s="193"/>
      <c r="C13" s="193"/>
      <c r="D13" s="193" t="s">
        <v>21</v>
      </c>
      <c r="E13" s="193"/>
      <c r="F13" s="193"/>
      <c r="G13" s="194" t="s">
        <v>22</v>
      </c>
      <c r="H13" s="194"/>
      <c r="I13" s="194"/>
      <c r="J13" s="194"/>
      <c r="K13" s="194"/>
      <c r="L13" s="194"/>
      <c r="M13" s="195" t="s">
        <v>116</v>
      </c>
      <c r="N13" s="195"/>
      <c r="O13" s="196"/>
      <c r="P13" s="197" t="s">
        <v>23</v>
      </c>
      <c r="Q13" s="197"/>
      <c r="R13" s="197"/>
      <c r="S13" s="197"/>
      <c r="T13" s="198"/>
      <c r="U13" s="114" t="s">
        <v>24</v>
      </c>
      <c r="V13" s="192" t="s">
        <v>25</v>
      </c>
      <c r="W13" s="192"/>
      <c r="X13" s="192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0" t="s">
        <v>113</v>
      </c>
      <c r="N14" s="111" t="s">
        <v>114</v>
      </c>
      <c r="O14" s="112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120</v>
      </c>
      <c r="B15" s="65" t="s">
        <v>121</v>
      </c>
      <c r="C15" s="66" t="s">
        <v>122</v>
      </c>
      <c r="D15" s="67" t="s">
        <v>123</v>
      </c>
      <c r="E15" s="68" t="s">
        <v>124</v>
      </c>
      <c r="F15" s="69"/>
      <c r="G15" s="70" t="s">
        <v>125</v>
      </c>
      <c r="H15" s="71" t="s">
        <v>126</v>
      </c>
      <c r="I15" s="68" t="s">
        <v>127</v>
      </c>
      <c r="J15" s="72">
        <v>2012</v>
      </c>
      <c r="K15" s="73">
        <v>0.75</v>
      </c>
      <c r="L15" s="74">
        <v>1</v>
      </c>
      <c r="M15" s="75" t="s">
        <v>245</v>
      </c>
      <c r="N15" s="76"/>
      <c r="O15" s="77"/>
      <c r="P15" s="78" t="s">
        <v>256</v>
      </c>
      <c r="Q15" s="79" t="s">
        <v>257</v>
      </c>
      <c r="R15" s="80" t="s">
        <v>357</v>
      </c>
      <c r="S15" s="81">
        <f>IF(R15="U",T15/1.2,T15)</f>
        <v>370</v>
      </c>
      <c r="T15" s="82">
        <v>370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 x14ac:dyDescent="0.2">
      <c r="A16" s="64" t="s">
        <v>120</v>
      </c>
      <c r="B16" s="65" t="s">
        <v>121</v>
      </c>
      <c r="C16" s="66" t="s">
        <v>122</v>
      </c>
      <c r="D16" s="67" t="s">
        <v>123</v>
      </c>
      <c r="E16" s="68" t="s">
        <v>124</v>
      </c>
      <c r="F16" s="69"/>
      <c r="G16" s="70" t="s">
        <v>125</v>
      </c>
      <c r="H16" s="71" t="s">
        <v>126</v>
      </c>
      <c r="I16" s="68" t="s">
        <v>127</v>
      </c>
      <c r="J16" s="72">
        <v>2014</v>
      </c>
      <c r="K16" s="73">
        <v>0.75</v>
      </c>
      <c r="L16" s="74">
        <v>1</v>
      </c>
      <c r="M16" s="75" t="s">
        <v>245</v>
      </c>
      <c r="N16" s="76"/>
      <c r="O16" s="77"/>
      <c r="P16" s="78" t="s">
        <v>258</v>
      </c>
      <c r="Q16" s="79" t="s">
        <v>259</v>
      </c>
      <c r="R16" s="80" t="s">
        <v>357</v>
      </c>
      <c r="S16" s="81">
        <f>IF(R16="U",T16/1.2,T16)</f>
        <v>230</v>
      </c>
      <c r="T16" s="82">
        <v>230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 x14ac:dyDescent="0.2">
      <c r="A17" s="64" t="s">
        <v>120</v>
      </c>
      <c r="B17" s="65" t="s">
        <v>121</v>
      </c>
      <c r="C17" s="66" t="s">
        <v>122</v>
      </c>
      <c r="D17" s="67" t="s">
        <v>123</v>
      </c>
      <c r="E17" s="68" t="s">
        <v>124</v>
      </c>
      <c r="F17" s="69"/>
      <c r="G17" s="70" t="s">
        <v>125</v>
      </c>
      <c r="H17" s="71" t="s">
        <v>126</v>
      </c>
      <c r="I17" s="68" t="s">
        <v>127</v>
      </c>
      <c r="J17" s="72">
        <v>2018</v>
      </c>
      <c r="K17" s="73">
        <v>0.75</v>
      </c>
      <c r="L17" s="74">
        <v>2</v>
      </c>
      <c r="M17" s="75" t="s">
        <v>245</v>
      </c>
      <c r="N17" s="76"/>
      <c r="O17" s="77"/>
      <c r="P17" s="78" t="s">
        <v>260</v>
      </c>
      <c r="Q17" s="79" t="s">
        <v>261</v>
      </c>
      <c r="R17" s="80" t="s">
        <v>357</v>
      </c>
      <c r="S17" s="81">
        <f>IF(R17="U",T17/1.2,T17)</f>
        <v>150</v>
      </c>
      <c r="T17" s="82">
        <v>150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 x14ac:dyDescent="0.2">
      <c r="A18" s="64" t="s">
        <v>120</v>
      </c>
      <c r="B18" s="65" t="s">
        <v>121</v>
      </c>
      <c r="C18" s="66" t="s">
        <v>122</v>
      </c>
      <c r="D18" s="67" t="s">
        <v>123</v>
      </c>
      <c r="E18" s="68" t="s">
        <v>124</v>
      </c>
      <c r="F18" s="69"/>
      <c r="G18" s="70" t="s">
        <v>128</v>
      </c>
      <c r="H18" s="71" t="s">
        <v>126</v>
      </c>
      <c r="I18" s="68" t="s">
        <v>127</v>
      </c>
      <c r="J18" s="72">
        <v>2010</v>
      </c>
      <c r="K18" s="73">
        <v>0.75</v>
      </c>
      <c r="L18" s="74">
        <v>3</v>
      </c>
      <c r="M18" s="75" t="s">
        <v>245</v>
      </c>
      <c r="N18" s="76"/>
      <c r="O18" s="77"/>
      <c r="P18" s="78" t="s">
        <v>262</v>
      </c>
      <c r="Q18" s="79" t="s">
        <v>263</v>
      </c>
      <c r="R18" s="80" t="s">
        <v>357</v>
      </c>
      <c r="S18" s="81">
        <f>IF(R18="U",T18/1.2,T18)</f>
        <v>390</v>
      </c>
      <c r="T18" s="82">
        <v>390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 x14ac:dyDescent="0.2">
      <c r="A19" s="64" t="s">
        <v>120</v>
      </c>
      <c r="B19" s="65" t="s">
        <v>121</v>
      </c>
      <c r="C19" s="66" t="s">
        <v>122</v>
      </c>
      <c r="D19" s="67" t="s">
        <v>123</v>
      </c>
      <c r="E19" s="68" t="s">
        <v>124</v>
      </c>
      <c r="F19" s="69"/>
      <c r="G19" s="70" t="s">
        <v>128</v>
      </c>
      <c r="H19" s="71" t="s">
        <v>126</v>
      </c>
      <c r="I19" s="68" t="s">
        <v>127</v>
      </c>
      <c r="J19" s="72">
        <v>2017</v>
      </c>
      <c r="K19" s="73">
        <v>0.75</v>
      </c>
      <c r="L19" s="74">
        <v>1</v>
      </c>
      <c r="M19" s="75" t="s">
        <v>245</v>
      </c>
      <c r="N19" s="76"/>
      <c r="O19" s="77"/>
      <c r="P19" s="78" t="s">
        <v>264</v>
      </c>
      <c r="Q19" s="79" t="s">
        <v>265</v>
      </c>
      <c r="R19" s="100" t="s">
        <v>357</v>
      </c>
      <c r="S19" s="81">
        <f>IF(R19="U",T19/1.2,T19)</f>
        <v>180</v>
      </c>
      <c r="T19" s="82">
        <v>180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 x14ac:dyDescent="0.2">
      <c r="A20" s="64" t="s">
        <v>120</v>
      </c>
      <c r="B20" s="65" t="s">
        <v>121</v>
      </c>
      <c r="C20" s="66" t="s">
        <v>122</v>
      </c>
      <c r="D20" s="67" t="s">
        <v>123</v>
      </c>
      <c r="E20" s="68" t="s">
        <v>129</v>
      </c>
      <c r="F20" s="69"/>
      <c r="G20" s="70" t="s">
        <v>130</v>
      </c>
      <c r="H20" s="71" t="s">
        <v>131</v>
      </c>
      <c r="I20" s="68" t="s">
        <v>127</v>
      </c>
      <c r="J20" s="72">
        <v>2008</v>
      </c>
      <c r="K20" s="73">
        <v>0.75</v>
      </c>
      <c r="L20" s="74">
        <v>5</v>
      </c>
      <c r="M20" s="75" t="s">
        <v>245</v>
      </c>
      <c r="N20" s="76"/>
      <c r="O20" s="77"/>
      <c r="P20" s="78" t="s">
        <v>266</v>
      </c>
      <c r="Q20" s="79" t="s">
        <v>267</v>
      </c>
      <c r="R20" s="100" t="s">
        <v>357</v>
      </c>
      <c r="S20" s="81">
        <f>IF(R20="U",T20/1.2,T20)</f>
        <v>130</v>
      </c>
      <c r="T20" s="82">
        <v>130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 x14ac:dyDescent="0.2">
      <c r="A21" s="64" t="s">
        <v>120</v>
      </c>
      <c r="B21" s="65" t="s">
        <v>121</v>
      </c>
      <c r="C21" s="66" t="s">
        <v>122</v>
      </c>
      <c r="D21" s="67" t="s">
        <v>123</v>
      </c>
      <c r="E21" s="68" t="s">
        <v>129</v>
      </c>
      <c r="F21" s="69"/>
      <c r="G21" s="70" t="s">
        <v>130</v>
      </c>
      <c r="H21" s="71" t="s">
        <v>132</v>
      </c>
      <c r="I21" s="68" t="s">
        <v>127</v>
      </c>
      <c r="J21" s="72">
        <v>2008</v>
      </c>
      <c r="K21" s="73">
        <v>0.75</v>
      </c>
      <c r="L21" s="74">
        <v>1</v>
      </c>
      <c r="M21" s="75" t="s">
        <v>245</v>
      </c>
      <c r="N21" s="76"/>
      <c r="O21" s="77"/>
      <c r="P21" s="78" t="s">
        <v>266</v>
      </c>
      <c r="Q21" s="79" t="s">
        <v>268</v>
      </c>
      <c r="R21" s="100" t="s">
        <v>357</v>
      </c>
      <c r="S21" s="81">
        <f>IF(R21="U",T21/1.2,T21)</f>
        <v>95</v>
      </c>
      <c r="T21" s="82">
        <v>95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 x14ac:dyDescent="0.2">
      <c r="A22" s="64" t="s">
        <v>120</v>
      </c>
      <c r="B22" s="65" t="s">
        <v>121</v>
      </c>
      <c r="C22" s="66" t="s">
        <v>122</v>
      </c>
      <c r="D22" s="67" t="s">
        <v>123</v>
      </c>
      <c r="E22" s="68" t="s">
        <v>129</v>
      </c>
      <c r="F22" s="69"/>
      <c r="G22" s="70" t="s">
        <v>130</v>
      </c>
      <c r="H22" s="71" t="s">
        <v>133</v>
      </c>
      <c r="I22" s="68" t="s">
        <v>127</v>
      </c>
      <c r="J22" s="72">
        <v>2008</v>
      </c>
      <c r="K22" s="73">
        <v>0.75</v>
      </c>
      <c r="L22" s="74">
        <v>1</v>
      </c>
      <c r="M22" s="75">
        <v>-0.5</v>
      </c>
      <c r="N22" s="76"/>
      <c r="O22" s="77"/>
      <c r="P22" s="78" t="s">
        <v>269</v>
      </c>
      <c r="Q22" s="79" t="s">
        <v>270</v>
      </c>
      <c r="R22" s="100" t="s">
        <v>357</v>
      </c>
      <c r="S22" s="81">
        <f>IF(R22="U",T22/1.2,T22)</f>
        <v>160</v>
      </c>
      <c r="T22" s="82">
        <v>160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 x14ac:dyDescent="0.2">
      <c r="A23" s="64" t="s">
        <v>120</v>
      </c>
      <c r="B23" s="65" t="s">
        <v>121</v>
      </c>
      <c r="C23" s="66" t="s">
        <v>134</v>
      </c>
      <c r="D23" s="67" t="s">
        <v>135</v>
      </c>
      <c r="E23" s="68" t="s">
        <v>43</v>
      </c>
      <c r="F23" s="69" t="s">
        <v>136</v>
      </c>
      <c r="G23" s="70" t="s">
        <v>137</v>
      </c>
      <c r="H23" s="71" t="s">
        <v>138</v>
      </c>
      <c r="I23" s="68" t="s">
        <v>139</v>
      </c>
      <c r="J23" s="72">
        <v>2015</v>
      </c>
      <c r="K23" s="73">
        <v>0.375</v>
      </c>
      <c r="L23" s="74">
        <v>33</v>
      </c>
      <c r="M23" s="75" t="s">
        <v>245</v>
      </c>
      <c r="N23" s="76"/>
      <c r="O23" s="77"/>
      <c r="P23" s="78" t="s">
        <v>326</v>
      </c>
      <c r="Q23" s="79" t="s">
        <v>327</v>
      </c>
      <c r="R23" s="100" t="s">
        <v>358</v>
      </c>
      <c r="S23" s="81">
        <f>IF(R23="U",T23/1.2,T23)</f>
        <v>200</v>
      </c>
      <c r="T23" s="82">
        <v>240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 x14ac:dyDescent="0.2">
      <c r="A24" s="64" t="s">
        <v>120</v>
      </c>
      <c r="B24" s="65" t="s">
        <v>121</v>
      </c>
      <c r="C24" s="66" t="s">
        <v>134</v>
      </c>
      <c r="D24" s="67" t="s">
        <v>135</v>
      </c>
      <c r="E24" s="68" t="s">
        <v>43</v>
      </c>
      <c r="F24" s="69" t="s">
        <v>136</v>
      </c>
      <c r="G24" s="70" t="s">
        <v>137</v>
      </c>
      <c r="H24" s="71" t="s">
        <v>138</v>
      </c>
      <c r="I24" s="68" t="s">
        <v>139</v>
      </c>
      <c r="J24" s="72">
        <v>2015</v>
      </c>
      <c r="K24" s="73">
        <v>0.75</v>
      </c>
      <c r="L24" s="74">
        <v>16</v>
      </c>
      <c r="M24" s="75" t="s">
        <v>245</v>
      </c>
      <c r="N24" s="76"/>
      <c r="O24" s="77"/>
      <c r="P24" s="78" t="s">
        <v>271</v>
      </c>
      <c r="Q24" s="79" t="s">
        <v>272</v>
      </c>
      <c r="R24" s="100" t="s">
        <v>358</v>
      </c>
      <c r="S24" s="81">
        <f>IF(R24="U",T24/1.2,T24)</f>
        <v>400</v>
      </c>
      <c r="T24" s="82">
        <v>480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 x14ac:dyDescent="0.2">
      <c r="A25" s="64" t="s">
        <v>120</v>
      </c>
      <c r="B25" s="65" t="s">
        <v>140</v>
      </c>
      <c r="C25" s="66" t="s">
        <v>122</v>
      </c>
      <c r="D25" s="67" t="s">
        <v>135</v>
      </c>
      <c r="E25" s="68" t="s">
        <v>141</v>
      </c>
      <c r="F25" s="69"/>
      <c r="G25" s="70" t="s">
        <v>142</v>
      </c>
      <c r="H25" s="71" t="s">
        <v>143</v>
      </c>
      <c r="I25" s="68" t="s">
        <v>144</v>
      </c>
      <c r="J25" s="72">
        <v>2003</v>
      </c>
      <c r="K25" s="73">
        <v>0.75</v>
      </c>
      <c r="L25" s="74">
        <v>1</v>
      </c>
      <c r="M25" s="75" t="s">
        <v>245</v>
      </c>
      <c r="N25" s="76"/>
      <c r="O25" s="77"/>
      <c r="P25" s="78" t="s">
        <v>273</v>
      </c>
      <c r="Q25" s="79" t="s">
        <v>274</v>
      </c>
      <c r="R25" s="100" t="s">
        <v>357</v>
      </c>
      <c r="S25" s="81">
        <f>IF(R25="U",T25/1.2,T25)</f>
        <v>1900</v>
      </c>
      <c r="T25" s="82">
        <v>1900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 x14ac:dyDescent="0.2">
      <c r="A26" s="64" t="s">
        <v>120</v>
      </c>
      <c r="B26" s="65" t="s">
        <v>140</v>
      </c>
      <c r="C26" s="66" t="s">
        <v>122</v>
      </c>
      <c r="D26" s="67" t="s">
        <v>135</v>
      </c>
      <c r="E26" s="68" t="s">
        <v>141</v>
      </c>
      <c r="F26" s="69"/>
      <c r="G26" s="70" t="s">
        <v>145</v>
      </c>
      <c r="H26" s="71" t="s">
        <v>146</v>
      </c>
      <c r="I26" s="68" t="s">
        <v>144</v>
      </c>
      <c r="J26" s="72">
        <v>2018</v>
      </c>
      <c r="K26" s="73">
        <v>0.75</v>
      </c>
      <c r="L26" s="74">
        <v>2</v>
      </c>
      <c r="M26" s="75" t="s">
        <v>245</v>
      </c>
      <c r="N26" s="76"/>
      <c r="O26" s="77"/>
      <c r="P26" s="78" t="s">
        <v>275</v>
      </c>
      <c r="Q26" s="79" t="s">
        <v>277</v>
      </c>
      <c r="R26" s="100" t="s">
        <v>358</v>
      </c>
      <c r="S26" s="81">
        <f>IF(R26="U",T26/1.2,T26)</f>
        <v>241.66666666666669</v>
      </c>
      <c r="T26" s="82">
        <v>290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 x14ac:dyDescent="0.2">
      <c r="A27" s="64" t="s">
        <v>120</v>
      </c>
      <c r="B27" s="65" t="s">
        <v>140</v>
      </c>
      <c r="C27" s="66" t="s">
        <v>122</v>
      </c>
      <c r="D27" s="67" t="s">
        <v>135</v>
      </c>
      <c r="E27" s="68" t="s">
        <v>141</v>
      </c>
      <c r="F27" s="69"/>
      <c r="G27" s="70" t="s">
        <v>145</v>
      </c>
      <c r="H27" s="71" t="s">
        <v>146</v>
      </c>
      <c r="I27" s="68" t="s">
        <v>144</v>
      </c>
      <c r="J27" s="72">
        <v>2019</v>
      </c>
      <c r="K27" s="73">
        <v>0.75</v>
      </c>
      <c r="L27" s="74">
        <v>3</v>
      </c>
      <c r="M27" s="75" t="s">
        <v>245</v>
      </c>
      <c r="N27" s="76"/>
      <c r="O27" s="77"/>
      <c r="P27" s="78" t="s">
        <v>276</v>
      </c>
      <c r="Q27" s="79" t="s">
        <v>278</v>
      </c>
      <c r="R27" s="100" t="s">
        <v>358</v>
      </c>
      <c r="S27" s="81">
        <f>IF(R27="U",T27/1.2,T27)</f>
        <v>266.66666666666669</v>
      </c>
      <c r="T27" s="82">
        <v>320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 x14ac:dyDescent="0.2">
      <c r="A28" s="64" t="s">
        <v>120</v>
      </c>
      <c r="B28" s="65" t="s">
        <v>140</v>
      </c>
      <c r="C28" s="66" t="s">
        <v>122</v>
      </c>
      <c r="D28" s="67" t="s">
        <v>135</v>
      </c>
      <c r="E28" s="68" t="s">
        <v>141</v>
      </c>
      <c r="F28" s="69"/>
      <c r="G28" s="70" t="s">
        <v>147</v>
      </c>
      <c r="H28" s="71" t="s">
        <v>148</v>
      </c>
      <c r="I28" s="68" t="s">
        <v>144</v>
      </c>
      <c r="J28" s="72">
        <v>2018</v>
      </c>
      <c r="K28" s="73">
        <v>0.75</v>
      </c>
      <c r="L28" s="74">
        <v>6</v>
      </c>
      <c r="M28" s="75" t="s">
        <v>245</v>
      </c>
      <c r="N28" s="76"/>
      <c r="O28" s="77"/>
      <c r="P28" s="78" t="s">
        <v>279</v>
      </c>
      <c r="Q28" s="79" t="s">
        <v>280</v>
      </c>
      <c r="R28" s="100" t="s">
        <v>358</v>
      </c>
      <c r="S28" s="81">
        <f>IF(R28="U",T28/1.2,T28)</f>
        <v>475</v>
      </c>
      <c r="T28" s="82">
        <v>570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 x14ac:dyDescent="0.2">
      <c r="A29" s="64" t="s">
        <v>120</v>
      </c>
      <c r="B29" s="65" t="s">
        <v>121</v>
      </c>
      <c r="C29" s="66" t="s">
        <v>122</v>
      </c>
      <c r="D29" s="67" t="s">
        <v>135</v>
      </c>
      <c r="E29" s="68" t="s">
        <v>141</v>
      </c>
      <c r="F29" s="69"/>
      <c r="G29" s="70" t="s">
        <v>149</v>
      </c>
      <c r="H29" s="71" t="s">
        <v>150</v>
      </c>
      <c r="I29" s="68" t="s">
        <v>151</v>
      </c>
      <c r="J29" s="72">
        <v>2021</v>
      </c>
      <c r="K29" s="73">
        <v>0.75</v>
      </c>
      <c r="L29" s="74">
        <v>1</v>
      </c>
      <c r="M29" s="75" t="s">
        <v>245</v>
      </c>
      <c r="N29" s="76"/>
      <c r="O29" s="77"/>
      <c r="P29" s="78" t="s">
        <v>281</v>
      </c>
      <c r="Q29" s="79" t="s">
        <v>282</v>
      </c>
      <c r="R29" s="100" t="s">
        <v>358</v>
      </c>
      <c r="S29" s="81">
        <f>IF(R29="U",T29/1.2,T29)</f>
        <v>133.33333333333334</v>
      </c>
      <c r="T29" s="82">
        <v>160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 x14ac:dyDescent="0.2">
      <c r="A30" s="64" t="s">
        <v>120</v>
      </c>
      <c r="B30" s="65" t="s">
        <v>121</v>
      </c>
      <c r="C30" s="66" t="s">
        <v>122</v>
      </c>
      <c r="D30" s="67" t="s">
        <v>135</v>
      </c>
      <c r="E30" s="68" t="s">
        <v>141</v>
      </c>
      <c r="F30" s="69"/>
      <c r="G30" s="70" t="s">
        <v>149</v>
      </c>
      <c r="H30" s="71" t="s">
        <v>152</v>
      </c>
      <c r="I30" s="68" t="s">
        <v>151</v>
      </c>
      <c r="J30" s="72">
        <v>2020</v>
      </c>
      <c r="K30" s="73">
        <v>0.75</v>
      </c>
      <c r="L30" s="74">
        <v>2</v>
      </c>
      <c r="M30" s="75" t="s">
        <v>245</v>
      </c>
      <c r="N30" s="76"/>
      <c r="O30" s="77"/>
      <c r="P30" s="78" t="s">
        <v>275</v>
      </c>
      <c r="Q30" s="79" t="s">
        <v>283</v>
      </c>
      <c r="R30" s="100" t="s">
        <v>358</v>
      </c>
      <c r="S30" s="81">
        <f>IF(R30="U",T30/1.2,T30)</f>
        <v>133.33333333333334</v>
      </c>
      <c r="T30" s="82">
        <v>160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 x14ac:dyDescent="0.2">
      <c r="A31" s="64" t="s">
        <v>120</v>
      </c>
      <c r="B31" s="65" t="s">
        <v>121</v>
      </c>
      <c r="C31" s="66" t="s">
        <v>122</v>
      </c>
      <c r="D31" s="67" t="s">
        <v>135</v>
      </c>
      <c r="E31" s="68" t="s">
        <v>141</v>
      </c>
      <c r="F31" s="69"/>
      <c r="G31" s="70" t="s">
        <v>149</v>
      </c>
      <c r="H31" s="71" t="s">
        <v>153</v>
      </c>
      <c r="I31" s="68" t="s">
        <v>151</v>
      </c>
      <c r="J31" s="72">
        <v>2021</v>
      </c>
      <c r="K31" s="73">
        <v>0.75</v>
      </c>
      <c r="L31" s="74">
        <v>1</v>
      </c>
      <c r="M31" s="75" t="s">
        <v>245</v>
      </c>
      <c r="N31" s="76"/>
      <c r="O31" s="77"/>
      <c r="P31" s="78" t="s">
        <v>281</v>
      </c>
      <c r="Q31" s="79" t="s">
        <v>284</v>
      </c>
      <c r="R31" s="100" t="s">
        <v>358</v>
      </c>
      <c r="S31" s="81">
        <f>IF(R31="U",T31/1.2,T31)</f>
        <v>91.666666666666671</v>
      </c>
      <c r="T31" s="82">
        <v>110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 x14ac:dyDescent="0.2">
      <c r="A32" s="64" t="s">
        <v>120</v>
      </c>
      <c r="B32" s="65" t="s">
        <v>140</v>
      </c>
      <c r="C32" s="66" t="s">
        <v>122</v>
      </c>
      <c r="D32" s="67" t="s">
        <v>135</v>
      </c>
      <c r="E32" s="68" t="s">
        <v>141</v>
      </c>
      <c r="F32" s="69"/>
      <c r="G32" s="70" t="s">
        <v>154</v>
      </c>
      <c r="H32" s="71" t="s">
        <v>148</v>
      </c>
      <c r="I32" s="68" t="s">
        <v>144</v>
      </c>
      <c r="J32" s="72">
        <v>2010</v>
      </c>
      <c r="K32" s="73">
        <v>0.75</v>
      </c>
      <c r="L32" s="74">
        <v>1</v>
      </c>
      <c r="M32" s="75" t="s">
        <v>245</v>
      </c>
      <c r="N32" s="76"/>
      <c r="O32" s="77" t="s">
        <v>246</v>
      </c>
      <c r="P32" s="78" t="s">
        <v>285</v>
      </c>
      <c r="Q32" s="79" t="s">
        <v>286</v>
      </c>
      <c r="R32" s="100" t="s">
        <v>357</v>
      </c>
      <c r="S32" s="81">
        <f>IF(R32="U",T32/1.2,T32)</f>
        <v>1600</v>
      </c>
      <c r="T32" s="82">
        <v>1600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 x14ac:dyDescent="0.2">
      <c r="A33" s="64" t="s">
        <v>120</v>
      </c>
      <c r="B33" s="65" t="s">
        <v>140</v>
      </c>
      <c r="C33" s="66" t="s">
        <v>122</v>
      </c>
      <c r="D33" s="67" t="s">
        <v>135</v>
      </c>
      <c r="E33" s="68" t="s">
        <v>141</v>
      </c>
      <c r="F33" s="69"/>
      <c r="G33" s="70" t="s">
        <v>155</v>
      </c>
      <c r="H33" s="71" t="s">
        <v>143</v>
      </c>
      <c r="I33" s="68" t="s">
        <v>144</v>
      </c>
      <c r="J33" s="72">
        <v>2021</v>
      </c>
      <c r="K33" s="73">
        <v>0.75</v>
      </c>
      <c r="L33" s="74">
        <v>4</v>
      </c>
      <c r="M33" s="75" t="s">
        <v>245</v>
      </c>
      <c r="N33" s="76"/>
      <c r="O33" s="77"/>
      <c r="P33" s="78" t="s">
        <v>287</v>
      </c>
      <c r="Q33" s="79" t="s">
        <v>288</v>
      </c>
      <c r="R33" s="80" t="s">
        <v>358</v>
      </c>
      <c r="S33" s="81">
        <f>IF(R33="U",T33/1.2,T33)</f>
        <v>175</v>
      </c>
      <c r="T33" s="82">
        <v>210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 x14ac:dyDescent="0.2">
      <c r="A34" s="64" t="s">
        <v>156</v>
      </c>
      <c r="B34" s="65" t="s">
        <v>121</v>
      </c>
      <c r="C34" s="66" t="s">
        <v>122</v>
      </c>
      <c r="D34" s="67" t="s">
        <v>135</v>
      </c>
      <c r="E34" s="68" t="s">
        <v>157</v>
      </c>
      <c r="F34" s="69"/>
      <c r="G34" s="70" t="s">
        <v>164</v>
      </c>
      <c r="H34" s="71" t="s">
        <v>165</v>
      </c>
      <c r="I34" s="68" t="s">
        <v>166</v>
      </c>
      <c r="J34" s="72">
        <v>2014</v>
      </c>
      <c r="K34" s="73">
        <v>0.75</v>
      </c>
      <c r="L34" s="74">
        <v>1</v>
      </c>
      <c r="M34" s="75" t="s">
        <v>245</v>
      </c>
      <c r="N34" s="76"/>
      <c r="O34" s="77"/>
      <c r="P34" s="78" t="s">
        <v>294</v>
      </c>
      <c r="Q34" s="79" t="s">
        <v>295</v>
      </c>
      <c r="R34" s="100" t="s">
        <v>358</v>
      </c>
      <c r="S34" s="81">
        <f>IF(R34="U",T34/1.2,T34)</f>
        <v>225</v>
      </c>
      <c r="T34" s="82">
        <v>270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 x14ac:dyDescent="0.2">
      <c r="A35" s="64" t="s">
        <v>156</v>
      </c>
      <c r="B35" s="65" t="s">
        <v>121</v>
      </c>
      <c r="C35" s="66" t="s">
        <v>122</v>
      </c>
      <c r="D35" s="67" t="s">
        <v>135</v>
      </c>
      <c r="E35" s="68" t="s">
        <v>157</v>
      </c>
      <c r="F35" s="69"/>
      <c r="G35" s="70" t="s">
        <v>158</v>
      </c>
      <c r="H35" s="71" t="s">
        <v>158</v>
      </c>
      <c r="I35" s="68" t="s">
        <v>139</v>
      </c>
      <c r="J35" s="72">
        <v>1982</v>
      </c>
      <c r="K35" s="73">
        <v>0.75</v>
      </c>
      <c r="L35" s="74">
        <v>1</v>
      </c>
      <c r="M35" s="75">
        <v>-0.5</v>
      </c>
      <c r="N35" s="76"/>
      <c r="O35" s="77" t="s">
        <v>247</v>
      </c>
      <c r="P35" s="78" t="s">
        <v>289</v>
      </c>
      <c r="Q35" s="79" t="s">
        <v>290</v>
      </c>
      <c r="R35" s="100" t="s">
        <v>357</v>
      </c>
      <c r="S35" s="81">
        <f>IF(R35="U",T35/1.2,T35)</f>
        <v>500</v>
      </c>
      <c r="T35" s="82">
        <v>500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 x14ac:dyDescent="0.2">
      <c r="A36" s="64" t="s">
        <v>156</v>
      </c>
      <c r="B36" s="65" t="s">
        <v>121</v>
      </c>
      <c r="C36" s="66" t="s">
        <v>122</v>
      </c>
      <c r="D36" s="67" t="s">
        <v>135</v>
      </c>
      <c r="E36" s="68" t="s">
        <v>157</v>
      </c>
      <c r="F36" s="69"/>
      <c r="G36" s="70" t="s">
        <v>158</v>
      </c>
      <c r="H36" s="71" t="s">
        <v>158</v>
      </c>
      <c r="I36" s="68" t="s">
        <v>139</v>
      </c>
      <c r="J36" s="72">
        <v>1990</v>
      </c>
      <c r="K36" s="73">
        <v>0.75</v>
      </c>
      <c r="L36" s="74">
        <v>1</v>
      </c>
      <c r="M36" s="75">
        <v>-0.5</v>
      </c>
      <c r="N36" s="76" t="s">
        <v>248</v>
      </c>
      <c r="O36" s="77" t="s">
        <v>249</v>
      </c>
      <c r="P36" s="78" t="s">
        <v>285</v>
      </c>
      <c r="Q36" s="79" t="s">
        <v>291</v>
      </c>
      <c r="R36" s="100" t="s">
        <v>357</v>
      </c>
      <c r="S36" s="81">
        <f>IF(R36="U",T36/1.2,T36)</f>
        <v>360</v>
      </c>
      <c r="T36" s="82">
        <v>360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 x14ac:dyDescent="0.2">
      <c r="A37" s="64" t="s">
        <v>156</v>
      </c>
      <c r="B37" s="65" t="s">
        <v>121</v>
      </c>
      <c r="C37" s="66" t="s">
        <v>122</v>
      </c>
      <c r="D37" s="67" t="s">
        <v>135</v>
      </c>
      <c r="E37" s="68" t="s">
        <v>157</v>
      </c>
      <c r="F37" s="69"/>
      <c r="G37" s="70" t="s">
        <v>167</v>
      </c>
      <c r="H37" s="71" t="s">
        <v>168</v>
      </c>
      <c r="I37" s="68" t="s">
        <v>169</v>
      </c>
      <c r="J37" s="72">
        <v>2020</v>
      </c>
      <c r="K37" s="73">
        <v>0.75</v>
      </c>
      <c r="L37" s="74">
        <v>1</v>
      </c>
      <c r="M37" s="75" t="s">
        <v>245</v>
      </c>
      <c r="N37" s="76"/>
      <c r="O37" s="77"/>
      <c r="P37" s="78" t="s">
        <v>296</v>
      </c>
      <c r="Q37" s="79" t="s">
        <v>297</v>
      </c>
      <c r="R37" s="80" t="s">
        <v>358</v>
      </c>
      <c r="S37" s="81">
        <f>IF(R37="U",T37/1.2,T37)</f>
        <v>250</v>
      </c>
      <c r="T37" s="82">
        <v>300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 x14ac:dyDescent="0.2">
      <c r="A38" s="64" t="s">
        <v>120</v>
      </c>
      <c r="B38" s="65" t="s">
        <v>140</v>
      </c>
      <c r="C38" s="66" t="s">
        <v>122</v>
      </c>
      <c r="D38" s="67" t="s">
        <v>135</v>
      </c>
      <c r="E38" s="68" t="s">
        <v>170</v>
      </c>
      <c r="F38" s="69" t="s">
        <v>171</v>
      </c>
      <c r="G38" s="70" t="s">
        <v>172</v>
      </c>
      <c r="H38" s="71" t="s">
        <v>173</v>
      </c>
      <c r="I38" s="68" t="s">
        <v>174</v>
      </c>
      <c r="J38" s="72">
        <v>2003</v>
      </c>
      <c r="K38" s="73">
        <v>0.75</v>
      </c>
      <c r="L38" s="74">
        <v>1</v>
      </c>
      <c r="M38" s="75" t="s">
        <v>245</v>
      </c>
      <c r="N38" s="76"/>
      <c r="O38" s="77"/>
      <c r="P38" s="78" t="s">
        <v>298</v>
      </c>
      <c r="Q38" s="79" t="s">
        <v>299</v>
      </c>
      <c r="R38" s="100" t="s">
        <v>357</v>
      </c>
      <c r="S38" s="81">
        <f>IF(R38="U",T38/1.2,T38)</f>
        <v>1400</v>
      </c>
      <c r="T38" s="82">
        <v>1400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 x14ac:dyDescent="0.2">
      <c r="A39" s="64" t="s">
        <v>120</v>
      </c>
      <c r="B39" s="65" t="s">
        <v>140</v>
      </c>
      <c r="C39" s="66" t="s">
        <v>122</v>
      </c>
      <c r="D39" s="67" t="s">
        <v>135</v>
      </c>
      <c r="E39" s="68" t="s">
        <v>170</v>
      </c>
      <c r="F39" s="69" t="s">
        <v>175</v>
      </c>
      <c r="G39" s="70" t="s">
        <v>176</v>
      </c>
      <c r="H39" s="71" t="s">
        <v>177</v>
      </c>
      <c r="I39" s="68" t="s">
        <v>178</v>
      </c>
      <c r="J39" s="72">
        <v>2012</v>
      </c>
      <c r="K39" s="73">
        <v>0.75</v>
      </c>
      <c r="L39" s="74">
        <v>1</v>
      </c>
      <c r="M39" s="75" t="s">
        <v>245</v>
      </c>
      <c r="N39" s="76"/>
      <c r="O39" s="77"/>
      <c r="P39" s="78" t="s">
        <v>300</v>
      </c>
      <c r="Q39" s="79" t="s">
        <v>301</v>
      </c>
      <c r="R39" s="100" t="s">
        <v>358</v>
      </c>
      <c r="S39" s="81">
        <f>IF(R39="U",T39/1.2,T39)</f>
        <v>333.33333333333337</v>
      </c>
      <c r="T39" s="82">
        <v>400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 x14ac:dyDescent="0.2">
      <c r="A40" s="64" t="s">
        <v>120</v>
      </c>
      <c r="B40" s="65" t="s">
        <v>140</v>
      </c>
      <c r="C40" s="66" t="s">
        <v>122</v>
      </c>
      <c r="D40" s="67" t="s">
        <v>179</v>
      </c>
      <c r="E40" s="68" t="s">
        <v>180</v>
      </c>
      <c r="F40" s="69" t="s">
        <v>243</v>
      </c>
      <c r="G40" s="70" t="s">
        <v>194</v>
      </c>
      <c r="H40" s="71" t="s">
        <v>244</v>
      </c>
      <c r="I40" s="68" t="s">
        <v>183</v>
      </c>
      <c r="J40" s="72">
        <v>2008</v>
      </c>
      <c r="K40" s="73">
        <v>0.75</v>
      </c>
      <c r="L40" s="74">
        <v>1</v>
      </c>
      <c r="M40" s="75" t="s">
        <v>245</v>
      </c>
      <c r="N40" s="76"/>
      <c r="O40" s="77" t="s">
        <v>246</v>
      </c>
      <c r="P40" s="78" t="s">
        <v>355</v>
      </c>
      <c r="Q40" s="79" t="s">
        <v>356</v>
      </c>
      <c r="R40" s="80" t="s">
        <v>357</v>
      </c>
      <c r="S40" s="81">
        <f>IF(R40="U",T40/1.2,T40)</f>
        <v>965</v>
      </c>
      <c r="T40" s="82">
        <v>965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 x14ac:dyDescent="0.2">
      <c r="A41" s="64" t="s">
        <v>120</v>
      </c>
      <c r="B41" s="65" t="s">
        <v>140</v>
      </c>
      <c r="C41" s="66" t="s">
        <v>122</v>
      </c>
      <c r="D41" s="67" t="s">
        <v>179</v>
      </c>
      <c r="E41" s="68" t="s">
        <v>180</v>
      </c>
      <c r="F41" s="69"/>
      <c r="G41" s="70" t="s">
        <v>181</v>
      </c>
      <c r="H41" s="71" t="s">
        <v>182</v>
      </c>
      <c r="I41" s="68" t="s">
        <v>183</v>
      </c>
      <c r="J41" s="72">
        <v>2016</v>
      </c>
      <c r="K41" s="73">
        <v>0.75</v>
      </c>
      <c r="L41" s="74">
        <v>1</v>
      </c>
      <c r="M41" s="75" t="s">
        <v>250</v>
      </c>
      <c r="N41" s="76"/>
      <c r="O41" s="77" t="s">
        <v>246</v>
      </c>
      <c r="P41" s="78" t="s">
        <v>302</v>
      </c>
      <c r="Q41" s="79" t="s">
        <v>305</v>
      </c>
      <c r="R41" s="100" t="s">
        <v>357</v>
      </c>
      <c r="S41" s="81">
        <f>IF(R41="U",T41/1.2,T41)</f>
        <v>210</v>
      </c>
      <c r="T41" s="82">
        <v>210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 x14ac:dyDescent="0.2">
      <c r="A42" s="64" t="s">
        <v>120</v>
      </c>
      <c r="B42" s="65" t="s">
        <v>140</v>
      </c>
      <c r="C42" s="66" t="s">
        <v>122</v>
      </c>
      <c r="D42" s="67" t="s">
        <v>179</v>
      </c>
      <c r="E42" s="68" t="s">
        <v>180</v>
      </c>
      <c r="F42" s="69"/>
      <c r="G42" s="70" t="s">
        <v>184</v>
      </c>
      <c r="H42" s="71" t="s">
        <v>185</v>
      </c>
      <c r="I42" s="68" t="s">
        <v>183</v>
      </c>
      <c r="J42" s="72">
        <v>2012</v>
      </c>
      <c r="K42" s="73">
        <v>0.75</v>
      </c>
      <c r="L42" s="74">
        <v>1</v>
      </c>
      <c r="M42" s="75" t="s">
        <v>250</v>
      </c>
      <c r="N42" s="76"/>
      <c r="O42" s="77" t="s">
        <v>246</v>
      </c>
      <c r="P42" s="78" t="s">
        <v>303</v>
      </c>
      <c r="Q42" s="79" t="s">
        <v>306</v>
      </c>
      <c r="R42" s="100" t="s">
        <v>357</v>
      </c>
      <c r="S42" s="81">
        <f>IF(R42="U",T42/1.2,T42)</f>
        <v>240</v>
      </c>
      <c r="T42" s="82">
        <v>240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 x14ac:dyDescent="0.2">
      <c r="A43" s="64" t="s">
        <v>120</v>
      </c>
      <c r="B43" s="65" t="s">
        <v>140</v>
      </c>
      <c r="C43" s="66" t="s">
        <v>122</v>
      </c>
      <c r="D43" s="67" t="s">
        <v>179</v>
      </c>
      <c r="E43" s="68" t="s">
        <v>180</v>
      </c>
      <c r="F43" s="69"/>
      <c r="G43" s="70" t="s">
        <v>186</v>
      </c>
      <c r="H43" s="71" t="s">
        <v>187</v>
      </c>
      <c r="I43" s="68" t="s">
        <v>188</v>
      </c>
      <c r="J43" s="72">
        <v>1999</v>
      </c>
      <c r="K43" s="73">
        <v>0.75</v>
      </c>
      <c r="L43" s="74">
        <v>1</v>
      </c>
      <c r="M43" s="75" t="s">
        <v>245</v>
      </c>
      <c r="N43" s="76"/>
      <c r="O43" s="77"/>
      <c r="P43" s="78" t="s">
        <v>304</v>
      </c>
      <c r="Q43" s="79" t="s">
        <v>307</v>
      </c>
      <c r="R43" s="100" t="s">
        <v>357</v>
      </c>
      <c r="S43" s="81">
        <f>IF(R43="U",T43/1.2,T43)</f>
        <v>700</v>
      </c>
      <c r="T43" s="82">
        <v>700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 x14ac:dyDescent="0.2">
      <c r="A44" s="64" t="s">
        <v>120</v>
      </c>
      <c r="B44" s="65" t="s">
        <v>140</v>
      </c>
      <c r="C44" s="66" t="s">
        <v>122</v>
      </c>
      <c r="D44" s="67" t="s">
        <v>179</v>
      </c>
      <c r="E44" s="68" t="s">
        <v>180</v>
      </c>
      <c r="F44" s="69"/>
      <c r="G44" s="70" t="s">
        <v>189</v>
      </c>
      <c r="H44" s="71" t="s">
        <v>190</v>
      </c>
      <c r="I44" s="68" t="s">
        <v>183</v>
      </c>
      <c r="J44" s="72">
        <v>1990</v>
      </c>
      <c r="K44" s="73">
        <v>0.75</v>
      </c>
      <c r="L44" s="74">
        <v>1</v>
      </c>
      <c r="M44" s="75">
        <v>-2</v>
      </c>
      <c r="N44" s="76"/>
      <c r="O44" s="77"/>
      <c r="P44" s="78" t="s">
        <v>308</v>
      </c>
      <c r="Q44" s="79" t="s">
        <v>309</v>
      </c>
      <c r="R44" s="100" t="s">
        <v>357</v>
      </c>
      <c r="S44" s="81">
        <f>IF(R44="U",T44/1.2,T44)</f>
        <v>500</v>
      </c>
      <c r="T44" s="82">
        <v>500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 x14ac:dyDescent="0.2">
      <c r="A45" s="64" t="s">
        <v>120</v>
      </c>
      <c r="B45" s="65" t="s">
        <v>140</v>
      </c>
      <c r="C45" s="66" t="s">
        <v>122</v>
      </c>
      <c r="D45" s="67" t="s">
        <v>179</v>
      </c>
      <c r="E45" s="68" t="s">
        <v>180</v>
      </c>
      <c r="F45" s="69"/>
      <c r="G45" s="70" t="s">
        <v>191</v>
      </c>
      <c r="H45" s="71" t="s">
        <v>192</v>
      </c>
      <c r="I45" s="68" t="s">
        <v>193</v>
      </c>
      <c r="J45" s="72">
        <v>1990</v>
      </c>
      <c r="K45" s="73">
        <v>0.75</v>
      </c>
      <c r="L45" s="74">
        <v>1</v>
      </c>
      <c r="M45" s="75" t="s">
        <v>250</v>
      </c>
      <c r="N45" s="76"/>
      <c r="O45" s="77"/>
      <c r="P45" s="78" t="s">
        <v>308</v>
      </c>
      <c r="Q45" s="79" t="s">
        <v>310</v>
      </c>
      <c r="R45" s="100" t="s">
        <v>357</v>
      </c>
      <c r="S45" s="81">
        <f>IF(R45="U",T45/1.2,T45)</f>
        <v>230</v>
      </c>
      <c r="T45" s="82">
        <v>230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 x14ac:dyDescent="0.2">
      <c r="A46" s="64" t="s">
        <v>120</v>
      </c>
      <c r="B46" s="65" t="s">
        <v>140</v>
      </c>
      <c r="C46" s="66" t="s">
        <v>122</v>
      </c>
      <c r="D46" s="67" t="s">
        <v>179</v>
      </c>
      <c r="E46" s="68" t="s">
        <v>180</v>
      </c>
      <c r="F46" s="69"/>
      <c r="G46" s="70" t="s">
        <v>194</v>
      </c>
      <c r="H46" s="71" t="s">
        <v>195</v>
      </c>
      <c r="I46" s="68" t="s">
        <v>183</v>
      </c>
      <c r="J46" s="72">
        <v>1993</v>
      </c>
      <c r="K46" s="73">
        <v>0.75</v>
      </c>
      <c r="L46" s="74">
        <v>2</v>
      </c>
      <c r="M46" s="75">
        <v>-1</v>
      </c>
      <c r="N46" s="76"/>
      <c r="O46" s="77" t="s">
        <v>247</v>
      </c>
      <c r="P46" s="78" t="s">
        <v>311</v>
      </c>
      <c r="Q46" s="79" t="s">
        <v>312</v>
      </c>
      <c r="R46" s="100" t="s">
        <v>357</v>
      </c>
      <c r="S46" s="81">
        <f>IF(R46="U",T46/1.2,T46)</f>
        <v>330</v>
      </c>
      <c r="T46" s="82">
        <v>330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 x14ac:dyDescent="0.2">
      <c r="A47" s="64" t="s">
        <v>120</v>
      </c>
      <c r="B47" s="65" t="s">
        <v>140</v>
      </c>
      <c r="C47" s="66" t="s">
        <v>122</v>
      </c>
      <c r="D47" s="67" t="s">
        <v>179</v>
      </c>
      <c r="E47" s="68" t="s">
        <v>180</v>
      </c>
      <c r="F47" s="69"/>
      <c r="G47" s="70" t="s">
        <v>196</v>
      </c>
      <c r="H47" s="71" t="s">
        <v>197</v>
      </c>
      <c r="I47" s="68" t="s">
        <v>183</v>
      </c>
      <c r="J47" s="72">
        <v>1979</v>
      </c>
      <c r="K47" s="73">
        <v>0.75</v>
      </c>
      <c r="L47" s="74">
        <v>1</v>
      </c>
      <c r="M47" s="75">
        <v>-1</v>
      </c>
      <c r="N47" s="76"/>
      <c r="O47" s="77"/>
      <c r="P47" s="78" t="s">
        <v>313</v>
      </c>
      <c r="Q47" s="79" t="s">
        <v>314</v>
      </c>
      <c r="R47" s="100" t="s">
        <v>357</v>
      </c>
      <c r="S47" s="81">
        <f>IF(R47="U",T47/1.2,T47)</f>
        <v>290</v>
      </c>
      <c r="T47" s="82">
        <v>290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 x14ac:dyDescent="0.2">
      <c r="A48" s="64" t="s">
        <v>120</v>
      </c>
      <c r="B48" s="65" t="s">
        <v>140</v>
      </c>
      <c r="C48" s="66" t="s">
        <v>122</v>
      </c>
      <c r="D48" s="67" t="s">
        <v>179</v>
      </c>
      <c r="E48" s="68" t="s">
        <v>198</v>
      </c>
      <c r="F48" s="69"/>
      <c r="G48" s="70" t="s">
        <v>199</v>
      </c>
      <c r="H48" s="71" t="s">
        <v>200</v>
      </c>
      <c r="I48" s="68" t="s">
        <v>201</v>
      </c>
      <c r="J48" s="72">
        <v>2004</v>
      </c>
      <c r="K48" s="73">
        <v>0.75</v>
      </c>
      <c r="L48" s="74">
        <v>3</v>
      </c>
      <c r="M48" s="75" t="s">
        <v>245</v>
      </c>
      <c r="N48" s="76"/>
      <c r="O48" s="77"/>
      <c r="P48" s="78" t="s">
        <v>315</v>
      </c>
      <c r="Q48" s="79" t="s">
        <v>316</v>
      </c>
      <c r="R48" s="100" t="s">
        <v>358</v>
      </c>
      <c r="S48" s="81">
        <f>IF(R48="U",T48/1.2,T48)</f>
        <v>1000</v>
      </c>
      <c r="T48" s="82">
        <v>1200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 x14ac:dyDescent="0.2">
      <c r="A49" s="64" t="s">
        <v>120</v>
      </c>
      <c r="B49" s="65" t="s">
        <v>121</v>
      </c>
      <c r="C49" s="66" t="s">
        <v>122</v>
      </c>
      <c r="D49" s="67" t="s">
        <v>159</v>
      </c>
      <c r="E49" s="68" t="s">
        <v>202</v>
      </c>
      <c r="F49" s="69"/>
      <c r="G49" s="70" t="s">
        <v>203</v>
      </c>
      <c r="H49" s="71" t="s">
        <v>204</v>
      </c>
      <c r="I49" s="68" t="s">
        <v>139</v>
      </c>
      <c r="J49" s="72" t="s">
        <v>205</v>
      </c>
      <c r="K49" s="73">
        <v>0.75</v>
      </c>
      <c r="L49" s="74">
        <v>15</v>
      </c>
      <c r="M49" s="75" t="s">
        <v>245</v>
      </c>
      <c r="N49" s="76"/>
      <c r="O49" s="77"/>
      <c r="P49" s="78" t="s">
        <v>317</v>
      </c>
      <c r="Q49" s="79" t="s">
        <v>319</v>
      </c>
      <c r="R49" s="100" t="s">
        <v>358</v>
      </c>
      <c r="S49" s="81">
        <f>IF(R49="U",T49/1.2,T49)</f>
        <v>137.5</v>
      </c>
      <c r="T49" s="82">
        <v>165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 x14ac:dyDescent="0.2">
      <c r="A50" s="64" t="s">
        <v>120</v>
      </c>
      <c r="B50" s="65" t="s">
        <v>121</v>
      </c>
      <c r="C50" s="66" t="s">
        <v>122</v>
      </c>
      <c r="D50" s="67" t="s">
        <v>159</v>
      </c>
      <c r="E50" s="68" t="s">
        <v>202</v>
      </c>
      <c r="F50" s="69"/>
      <c r="G50" s="70" t="s">
        <v>203</v>
      </c>
      <c r="H50" s="71" t="s">
        <v>204</v>
      </c>
      <c r="I50" s="68" t="s">
        <v>139</v>
      </c>
      <c r="J50" s="72" t="s">
        <v>205</v>
      </c>
      <c r="K50" s="73">
        <v>1.5</v>
      </c>
      <c r="L50" s="74">
        <v>5</v>
      </c>
      <c r="M50" s="75" t="s">
        <v>245</v>
      </c>
      <c r="N50" s="76"/>
      <c r="O50" s="77"/>
      <c r="P50" s="78" t="s">
        <v>318</v>
      </c>
      <c r="Q50" s="79" t="s">
        <v>320</v>
      </c>
      <c r="R50" s="100" t="s">
        <v>358</v>
      </c>
      <c r="S50" s="81">
        <f>IF(R50="U",T50/1.2,T50)</f>
        <v>300</v>
      </c>
      <c r="T50" s="82">
        <v>360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 x14ac:dyDescent="0.2">
      <c r="A51" s="64" t="s">
        <v>120</v>
      </c>
      <c r="B51" s="65" t="s">
        <v>121</v>
      </c>
      <c r="C51" s="66" t="s">
        <v>134</v>
      </c>
      <c r="D51" s="67" t="s">
        <v>159</v>
      </c>
      <c r="E51" s="68" t="s">
        <v>206</v>
      </c>
      <c r="F51" s="69"/>
      <c r="G51" s="70" t="s">
        <v>207</v>
      </c>
      <c r="H51" s="71" t="s">
        <v>208</v>
      </c>
      <c r="I51" s="68" t="s">
        <v>209</v>
      </c>
      <c r="J51" s="72">
        <v>1988</v>
      </c>
      <c r="K51" s="73">
        <v>0.375</v>
      </c>
      <c r="L51" s="74">
        <v>1</v>
      </c>
      <c r="M51" s="75" t="s">
        <v>250</v>
      </c>
      <c r="N51" s="76"/>
      <c r="O51" s="77"/>
      <c r="P51" s="78" t="s">
        <v>321</v>
      </c>
      <c r="Q51" s="79" t="s">
        <v>322</v>
      </c>
      <c r="R51" s="100" t="s">
        <v>358</v>
      </c>
      <c r="S51" s="81">
        <f>IF(R51="U",T51/1.2,T51)</f>
        <v>66.666666666666671</v>
      </c>
      <c r="T51" s="82">
        <v>80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 x14ac:dyDescent="0.2">
      <c r="A52" s="64" t="s">
        <v>120</v>
      </c>
      <c r="B52" s="65" t="s">
        <v>121</v>
      </c>
      <c r="C52" s="66" t="s">
        <v>122</v>
      </c>
      <c r="D52" s="67" t="s">
        <v>159</v>
      </c>
      <c r="E52" s="68" t="s">
        <v>160</v>
      </c>
      <c r="F52" s="69"/>
      <c r="G52" s="70" t="s">
        <v>161</v>
      </c>
      <c r="H52" s="71" t="s">
        <v>210</v>
      </c>
      <c r="I52" s="68" t="s">
        <v>163</v>
      </c>
      <c r="J52" s="72">
        <v>2000</v>
      </c>
      <c r="K52" s="73">
        <v>0.75</v>
      </c>
      <c r="L52" s="74">
        <v>1</v>
      </c>
      <c r="M52" s="75" t="s">
        <v>250</v>
      </c>
      <c r="N52" s="76"/>
      <c r="O52" s="77"/>
      <c r="P52" s="78" t="s">
        <v>323</v>
      </c>
      <c r="Q52" s="79" t="s">
        <v>324</v>
      </c>
      <c r="R52" s="100" t="s">
        <v>357</v>
      </c>
      <c r="S52" s="81">
        <f>IF(R52="U",T52/1.2,T52)</f>
        <v>150</v>
      </c>
      <c r="T52" s="82">
        <v>150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 x14ac:dyDescent="0.2">
      <c r="A53" s="64" t="s">
        <v>120</v>
      </c>
      <c r="B53" s="65" t="s">
        <v>121</v>
      </c>
      <c r="C53" s="66" t="s">
        <v>122</v>
      </c>
      <c r="D53" s="67" t="s">
        <v>159</v>
      </c>
      <c r="E53" s="68" t="s">
        <v>160</v>
      </c>
      <c r="F53" s="69"/>
      <c r="G53" s="70" t="s">
        <v>161</v>
      </c>
      <c r="H53" s="71" t="s">
        <v>211</v>
      </c>
      <c r="I53" s="68" t="s">
        <v>163</v>
      </c>
      <c r="J53" s="72">
        <v>2008</v>
      </c>
      <c r="K53" s="73">
        <v>3</v>
      </c>
      <c r="L53" s="74">
        <v>1</v>
      </c>
      <c r="M53" s="75" t="s">
        <v>250</v>
      </c>
      <c r="N53" s="76"/>
      <c r="O53" s="77"/>
      <c r="P53" s="78" t="s">
        <v>318</v>
      </c>
      <c r="Q53" s="79" t="s">
        <v>325</v>
      </c>
      <c r="R53" s="100" t="s">
        <v>358</v>
      </c>
      <c r="S53" s="81">
        <f>IF(R53="U",T53/1.2,T53)</f>
        <v>516.66666666666674</v>
      </c>
      <c r="T53" s="82">
        <v>620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 x14ac:dyDescent="0.2">
      <c r="A54" s="64" t="s">
        <v>120</v>
      </c>
      <c r="B54" s="65" t="s">
        <v>121</v>
      </c>
      <c r="C54" s="66" t="s">
        <v>122</v>
      </c>
      <c r="D54" s="67" t="s">
        <v>159</v>
      </c>
      <c r="E54" s="68" t="s">
        <v>160</v>
      </c>
      <c r="F54" s="69"/>
      <c r="G54" s="70" t="s">
        <v>161</v>
      </c>
      <c r="H54" s="71" t="s">
        <v>162</v>
      </c>
      <c r="I54" s="68" t="s">
        <v>163</v>
      </c>
      <c r="J54" s="72">
        <v>2017</v>
      </c>
      <c r="K54" s="73">
        <v>0.75</v>
      </c>
      <c r="L54" s="74">
        <v>17</v>
      </c>
      <c r="M54" s="75" t="s">
        <v>245</v>
      </c>
      <c r="N54" s="76"/>
      <c r="O54" s="77"/>
      <c r="P54" s="78" t="s">
        <v>292</v>
      </c>
      <c r="Q54" s="79" t="s">
        <v>293</v>
      </c>
      <c r="R54" s="100" t="s">
        <v>358</v>
      </c>
      <c r="S54" s="81">
        <f>IF(R54="U",T54/1.2,T54)</f>
        <v>79.166666666666671</v>
      </c>
      <c r="T54" s="82">
        <v>95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 x14ac:dyDescent="0.2">
      <c r="A55" s="64" t="s">
        <v>120</v>
      </c>
      <c r="B55" s="65" t="s">
        <v>121</v>
      </c>
      <c r="C55" s="66" t="s">
        <v>122</v>
      </c>
      <c r="D55" s="67" t="s">
        <v>159</v>
      </c>
      <c r="E55" s="68" t="s">
        <v>160</v>
      </c>
      <c r="F55" s="69"/>
      <c r="G55" s="70" t="s">
        <v>161</v>
      </c>
      <c r="H55" s="71" t="s">
        <v>212</v>
      </c>
      <c r="I55" s="68" t="s">
        <v>163</v>
      </c>
      <c r="J55" s="72">
        <v>2015</v>
      </c>
      <c r="K55" s="73">
        <v>0.75</v>
      </c>
      <c r="L55" s="74">
        <v>1</v>
      </c>
      <c r="M55" s="75"/>
      <c r="N55" s="76"/>
      <c r="O55" s="77"/>
      <c r="P55" s="78" t="s">
        <v>328</v>
      </c>
      <c r="Q55" s="79" t="s">
        <v>329</v>
      </c>
      <c r="R55" s="100" t="s">
        <v>358</v>
      </c>
      <c r="S55" s="81">
        <f>IF(R55="U",T55/1.2,T55)</f>
        <v>450</v>
      </c>
      <c r="T55" s="82">
        <v>540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 x14ac:dyDescent="0.2">
      <c r="A56" s="64" t="s">
        <v>120</v>
      </c>
      <c r="B56" s="65" t="s">
        <v>121</v>
      </c>
      <c r="C56" s="66" t="s">
        <v>122</v>
      </c>
      <c r="D56" s="67" t="s">
        <v>159</v>
      </c>
      <c r="E56" s="68" t="s">
        <v>213</v>
      </c>
      <c r="F56" s="69"/>
      <c r="G56" s="70" t="s">
        <v>214</v>
      </c>
      <c r="H56" s="71" t="s">
        <v>215</v>
      </c>
      <c r="I56" s="68" t="s">
        <v>216</v>
      </c>
      <c r="J56" s="72">
        <v>2018</v>
      </c>
      <c r="K56" s="73">
        <v>0.75</v>
      </c>
      <c r="L56" s="74">
        <v>1</v>
      </c>
      <c r="M56" s="75" t="s">
        <v>245</v>
      </c>
      <c r="N56" s="76"/>
      <c r="O56" s="77"/>
      <c r="P56" s="78" t="s">
        <v>330</v>
      </c>
      <c r="Q56" s="79" t="s">
        <v>331</v>
      </c>
      <c r="R56" s="80" t="s">
        <v>357</v>
      </c>
      <c r="S56" s="81">
        <f>IF(R56="U",T56/1.2,T56)</f>
        <v>480</v>
      </c>
      <c r="T56" s="82">
        <v>480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 x14ac:dyDescent="0.2">
      <c r="A57" s="64" t="s">
        <v>120</v>
      </c>
      <c r="B57" s="65" t="s">
        <v>121</v>
      </c>
      <c r="C57" s="66" t="s">
        <v>122</v>
      </c>
      <c r="D57" s="67" t="s">
        <v>159</v>
      </c>
      <c r="E57" s="68" t="s">
        <v>213</v>
      </c>
      <c r="F57" s="69"/>
      <c r="G57" s="70" t="s">
        <v>214</v>
      </c>
      <c r="H57" s="71" t="s">
        <v>215</v>
      </c>
      <c r="I57" s="68" t="s">
        <v>216</v>
      </c>
      <c r="J57" s="72">
        <v>2018</v>
      </c>
      <c r="K57" s="73">
        <v>1.5</v>
      </c>
      <c r="L57" s="74">
        <v>1</v>
      </c>
      <c r="M57" s="75" t="s">
        <v>245</v>
      </c>
      <c r="N57" s="76"/>
      <c r="O57" s="77"/>
      <c r="P57" s="78" t="s">
        <v>332</v>
      </c>
      <c r="Q57" s="79" t="s">
        <v>333</v>
      </c>
      <c r="R57" s="100" t="s">
        <v>357</v>
      </c>
      <c r="S57" s="81">
        <f>IF(R57="U",T57/1.2,T57)</f>
        <v>960</v>
      </c>
      <c r="T57" s="82">
        <v>960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 x14ac:dyDescent="0.2">
      <c r="A58" s="64" t="s">
        <v>120</v>
      </c>
      <c r="B58" s="65" t="s">
        <v>121</v>
      </c>
      <c r="C58" s="66" t="s">
        <v>122</v>
      </c>
      <c r="D58" s="67" t="s">
        <v>159</v>
      </c>
      <c r="E58" s="68" t="s">
        <v>213</v>
      </c>
      <c r="F58" s="69"/>
      <c r="G58" s="70" t="s">
        <v>214</v>
      </c>
      <c r="H58" s="71" t="s">
        <v>217</v>
      </c>
      <c r="I58" s="68" t="s">
        <v>127</v>
      </c>
      <c r="J58" s="72">
        <v>2007</v>
      </c>
      <c r="K58" s="73">
        <v>0.75</v>
      </c>
      <c r="L58" s="74">
        <v>3</v>
      </c>
      <c r="M58" s="75" t="s">
        <v>245</v>
      </c>
      <c r="N58" s="76"/>
      <c r="O58" s="77"/>
      <c r="P58" s="78" t="s">
        <v>334</v>
      </c>
      <c r="Q58" s="79" t="s">
        <v>335</v>
      </c>
      <c r="R58" s="100" t="s">
        <v>358</v>
      </c>
      <c r="S58" s="81">
        <f>IF(R58="U",T58/1.2,T58)</f>
        <v>54.166666666666671</v>
      </c>
      <c r="T58" s="82">
        <v>65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 x14ac:dyDescent="0.2">
      <c r="A59" s="64" t="s">
        <v>120</v>
      </c>
      <c r="B59" s="65" t="s">
        <v>121</v>
      </c>
      <c r="C59" s="66" t="s">
        <v>122</v>
      </c>
      <c r="D59" s="67" t="s">
        <v>159</v>
      </c>
      <c r="E59" s="68" t="s">
        <v>213</v>
      </c>
      <c r="F59" s="69"/>
      <c r="G59" s="70" t="s">
        <v>218</v>
      </c>
      <c r="H59" s="71" t="s">
        <v>219</v>
      </c>
      <c r="I59" s="68" t="s">
        <v>216</v>
      </c>
      <c r="J59" s="72">
        <v>2018</v>
      </c>
      <c r="K59" s="73">
        <v>6</v>
      </c>
      <c r="L59" s="74">
        <v>2</v>
      </c>
      <c r="M59" s="75" t="s">
        <v>245</v>
      </c>
      <c r="N59" s="76"/>
      <c r="O59" s="77"/>
      <c r="P59" s="78" t="s">
        <v>336</v>
      </c>
      <c r="Q59" s="79" t="s">
        <v>337</v>
      </c>
      <c r="R59" s="100" t="s">
        <v>358</v>
      </c>
      <c r="S59" s="81">
        <f>IF(R59="U",T59/1.2,T59)</f>
        <v>1000</v>
      </c>
      <c r="T59" s="82">
        <v>1200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 x14ac:dyDescent="0.2">
      <c r="A60" s="64" t="s">
        <v>120</v>
      </c>
      <c r="B60" s="65" t="s">
        <v>121</v>
      </c>
      <c r="C60" s="66" t="s">
        <v>122</v>
      </c>
      <c r="D60" s="67" t="s">
        <v>159</v>
      </c>
      <c r="E60" s="68" t="s">
        <v>213</v>
      </c>
      <c r="F60" s="69"/>
      <c r="G60" s="70" t="s">
        <v>218</v>
      </c>
      <c r="H60" s="71" t="s">
        <v>220</v>
      </c>
      <c r="I60" s="68" t="s">
        <v>127</v>
      </c>
      <c r="J60" s="72">
        <v>1992</v>
      </c>
      <c r="K60" s="73">
        <v>0.75</v>
      </c>
      <c r="L60" s="74">
        <v>3</v>
      </c>
      <c r="M60" s="75">
        <v>-3</v>
      </c>
      <c r="N60" s="76" t="s">
        <v>251</v>
      </c>
      <c r="O60" s="77" t="s">
        <v>252</v>
      </c>
      <c r="P60" s="78" t="s">
        <v>338</v>
      </c>
      <c r="Q60" s="79" t="s">
        <v>339</v>
      </c>
      <c r="R60" s="100" t="s">
        <v>357</v>
      </c>
      <c r="S60" s="81">
        <f>IF(R60="U",T60/1.2,T60)</f>
        <v>240</v>
      </c>
      <c r="T60" s="82">
        <v>240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 x14ac:dyDescent="0.2">
      <c r="A61" s="64" t="s">
        <v>120</v>
      </c>
      <c r="B61" s="65" t="s">
        <v>121</v>
      </c>
      <c r="C61" s="66" t="s">
        <v>122</v>
      </c>
      <c r="D61" s="67" t="s">
        <v>159</v>
      </c>
      <c r="E61" s="68" t="s">
        <v>213</v>
      </c>
      <c r="F61" s="69"/>
      <c r="G61" s="70" t="s">
        <v>221</v>
      </c>
      <c r="H61" s="71" t="s">
        <v>222</v>
      </c>
      <c r="I61" s="68" t="s">
        <v>127</v>
      </c>
      <c r="J61" s="72">
        <v>1997</v>
      </c>
      <c r="K61" s="73">
        <v>0.75</v>
      </c>
      <c r="L61" s="74">
        <v>1</v>
      </c>
      <c r="M61" s="75" t="s">
        <v>245</v>
      </c>
      <c r="N61" s="76"/>
      <c r="O61" s="77"/>
      <c r="P61" s="78" t="s">
        <v>266</v>
      </c>
      <c r="Q61" s="79" t="s">
        <v>340</v>
      </c>
      <c r="R61" s="100" t="s">
        <v>357</v>
      </c>
      <c r="S61" s="81">
        <f>IF(R61="U",T61/1.2,T61)</f>
        <v>150</v>
      </c>
      <c r="T61" s="82">
        <v>150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 x14ac:dyDescent="0.2">
      <c r="A62" s="64" t="s">
        <v>120</v>
      </c>
      <c r="B62" s="65" t="s">
        <v>121</v>
      </c>
      <c r="C62" s="66" t="s">
        <v>122</v>
      </c>
      <c r="D62" s="67" t="s">
        <v>159</v>
      </c>
      <c r="E62" s="68" t="s">
        <v>213</v>
      </c>
      <c r="F62" s="69"/>
      <c r="G62" s="70" t="s">
        <v>223</v>
      </c>
      <c r="H62" s="71" t="s">
        <v>224</v>
      </c>
      <c r="I62" s="68" t="s">
        <v>127</v>
      </c>
      <c r="J62" s="72">
        <v>2007</v>
      </c>
      <c r="K62" s="73">
        <v>0.75</v>
      </c>
      <c r="L62" s="74">
        <v>2</v>
      </c>
      <c r="M62" s="75" t="s">
        <v>245</v>
      </c>
      <c r="N62" s="76"/>
      <c r="O62" s="77"/>
      <c r="P62" s="78" t="s">
        <v>341</v>
      </c>
      <c r="Q62" s="79" t="s">
        <v>342</v>
      </c>
      <c r="R62" s="100" t="s">
        <v>358</v>
      </c>
      <c r="S62" s="81">
        <f>IF(R62="U",T62/1.2,T62)</f>
        <v>50</v>
      </c>
      <c r="T62" s="82">
        <v>60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 x14ac:dyDescent="0.2">
      <c r="A63" s="64" t="s">
        <v>120</v>
      </c>
      <c r="B63" s="65" t="s">
        <v>140</v>
      </c>
      <c r="C63" s="66" t="s">
        <v>122</v>
      </c>
      <c r="D63" s="67" t="s">
        <v>225</v>
      </c>
      <c r="E63" s="68" t="s">
        <v>226</v>
      </c>
      <c r="F63" s="69"/>
      <c r="G63" s="70" t="s">
        <v>227</v>
      </c>
      <c r="H63" s="71" t="s">
        <v>228</v>
      </c>
      <c r="I63" s="68" t="s">
        <v>139</v>
      </c>
      <c r="J63" s="72">
        <v>1978</v>
      </c>
      <c r="K63" s="73">
        <v>0.75</v>
      </c>
      <c r="L63" s="74">
        <v>1</v>
      </c>
      <c r="M63" s="75" t="s">
        <v>253</v>
      </c>
      <c r="N63" s="76" t="s">
        <v>254</v>
      </c>
      <c r="O63" s="77" t="s">
        <v>255</v>
      </c>
      <c r="P63" s="78" t="s">
        <v>343</v>
      </c>
      <c r="Q63" s="79" t="s">
        <v>344</v>
      </c>
      <c r="R63" s="80" t="s">
        <v>358</v>
      </c>
      <c r="S63" s="81">
        <f>IF(R63="U",T63/1.2,T63)</f>
        <v>308.33333333333337</v>
      </c>
      <c r="T63" s="82">
        <v>370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 x14ac:dyDescent="0.2">
      <c r="A64" s="64" t="s">
        <v>120</v>
      </c>
      <c r="B64" s="65" t="s">
        <v>140</v>
      </c>
      <c r="C64" s="66" t="s">
        <v>122</v>
      </c>
      <c r="D64" s="67" t="s">
        <v>229</v>
      </c>
      <c r="E64" s="68" t="s">
        <v>230</v>
      </c>
      <c r="F64" s="69" t="s">
        <v>231</v>
      </c>
      <c r="G64" s="70" t="s">
        <v>232</v>
      </c>
      <c r="H64" s="71" t="s">
        <v>233</v>
      </c>
      <c r="I64" s="68" t="s">
        <v>193</v>
      </c>
      <c r="J64" s="72">
        <v>2001</v>
      </c>
      <c r="K64" s="73">
        <v>0.75</v>
      </c>
      <c r="L64" s="74">
        <v>1</v>
      </c>
      <c r="M64" s="75" t="s">
        <v>245</v>
      </c>
      <c r="N64" s="76"/>
      <c r="O64" s="77"/>
      <c r="P64" s="78" t="s">
        <v>345</v>
      </c>
      <c r="Q64" s="79" t="s">
        <v>346</v>
      </c>
      <c r="R64" s="80" t="s">
        <v>358</v>
      </c>
      <c r="S64" s="81">
        <f>IF(R64="U",T64/1.2,T64)</f>
        <v>175</v>
      </c>
      <c r="T64" s="82">
        <v>210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 x14ac:dyDescent="0.2">
      <c r="A65" s="64" t="s">
        <v>120</v>
      </c>
      <c r="B65" s="65" t="s">
        <v>140</v>
      </c>
      <c r="C65" s="66" t="s">
        <v>122</v>
      </c>
      <c r="D65" s="67" t="s">
        <v>229</v>
      </c>
      <c r="E65" s="68" t="s">
        <v>230</v>
      </c>
      <c r="F65" s="69" t="s">
        <v>231</v>
      </c>
      <c r="G65" s="70" t="s">
        <v>234</v>
      </c>
      <c r="H65" s="71" t="s">
        <v>235</v>
      </c>
      <c r="I65" s="68" t="s">
        <v>193</v>
      </c>
      <c r="J65" s="72">
        <v>1997</v>
      </c>
      <c r="K65" s="73">
        <v>0.75</v>
      </c>
      <c r="L65" s="74">
        <v>1</v>
      </c>
      <c r="M65" s="75" t="s">
        <v>245</v>
      </c>
      <c r="N65" s="76"/>
      <c r="O65" s="77"/>
      <c r="P65" s="78" t="s">
        <v>347</v>
      </c>
      <c r="Q65" s="79" t="s">
        <v>348</v>
      </c>
      <c r="R65" s="80" t="s">
        <v>357</v>
      </c>
      <c r="S65" s="81">
        <f>IF(R65="U",T65/1.2,T65)</f>
        <v>270</v>
      </c>
      <c r="T65" s="82">
        <v>270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 x14ac:dyDescent="0.2">
      <c r="A66" s="64" t="s">
        <v>120</v>
      </c>
      <c r="B66" s="65" t="s">
        <v>140</v>
      </c>
      <c r="C66" s="66" t="s">
        <v>122</v>
      </c>
      <c r="D66" s="67" t="s">
        <v>229</v>
      </c>
      <c r="E66" s="68" t="s">
        <v>230</v>
      </c>
      <c r="F66" s="69" t="s">
        <v>231</v>
      </c>
      <c r="G66" s="70" t="s">
        <v>236</v>
      </c>
      <c r="H66" s="71" t="s">
        <v>237</v>
      </c>
      <c r="I66" s="68" t="s">
        <v>139</v>
      </c>
      <c r="J66" s="72">
        <v>1997</v>
      </c>
      <c r="K66" s="73">
        <v>0.75</v>
      </c>
      <c r="L66" s="74">
        <v>1</v>
      </c>
      <c r="M66" s="75" t="s">
        <v>245</v>
      </c>
      <c r="N66" s="76"/>
      <c r="O66" s="77"/>
      <c r="P66" s="78" t="s">
        <v>347</v>
      </c>
      <c r="Q66" s="79" t="s">
        <v>349</v>
      </c>
      <c r="R66" s="80" t="s">
        <v>357</v>
      </c>
      <c r="S66" s="81">
        <f>IF(R66="U",T66/1.2,T66)</f>
        <v>340</v>
      </c>
      <c r="T66" s="82">
        <v>340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 x14ac:dyDescent="0.2">
      <c r="A67" s="64" t="s">
        <v>120</v>
      </c>
      <c r="B67" s="65" t="s">
        <v>140</v>
      </c>
      <c r="C67" s="66" t="s">
        <v>122</v>
      </c>
      <c r="D67" s="67" t="s">
        <v>229</v>
      </c>
      <c r="E67" s="68" t="s">
        <v>230</v>
      </c>
      <c r="F67" s="69" t="s">
        <v>231</v>
      </c>
      <c r="G67" s="70" t="s">
        <v>238</v>
      </c>
      <c r="H67" s="71" t="s">
        <v>239</v>
      </c>
      <c r="I67" s="68" t="s">
        <v>193</v>
      </c>
      <c r="J67" s="72">
        <v>1997</v>
      </c>
      <c r="K67" s="73">
        <v>0.75</v>
      </c>
      <c r="L67" s="74">
        <v>1</v>
      </c>
      <c r="M67" s="75" t="s">
        <v>245</v>
      </c>
      <c r="N67" s="76"/>
      <c r="O67" s="77"/>
      <c r="P67" s="78" t="s">
        <v>347</v>
      </c>
      <c r="Q67" s="79" t="s">
        <v>350</v>
      </c>
      <c r="R67" s="80" t="s">
        <v>357</v>
      </c>
      <c r="S67" s="81">
        <f>IF(R67="U",T67/1.2,T67)</f>
        <v>360</v>
      </c>
      <c r="T67" s="82">
        <v>360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 x14ac:dyDescent="0.2">
      <c r="A68" s="64" t="s">
        <v>120</v>
      </c>
      <c r="B68" s="65" t="s">
        <v>140</v>
      </c>
      <c r="C68" s="66" t="s">
        <v>122</v>
      </c>
      <c r="D68" s="67" t="s">
        <v>229</v>
      </c>
      <c r="E68" s="68" t="s">
        <v>230</v>
      </c>
      <c r="F68" s="69"/>
      <c r="G68" s="70" t="s">
        <v>240</v>
      </c>
      <c r="H68" s="71" t="s">
        <v>241</v>
      </c>
      <c r="I68" s="68" t="s">
        <v>178</v>
      </c>
      <c r="J68" s="72">
        <v>1998</v>
      </c>
      <c r="K68" s="73">
        <v>0.75</v>
      </c>
      <c r="L68" s="74">
        <v>1</v>
      </c>
      <c r="M68" s="75" t="s">
        <v>245</v>
      </c>
      <c r="N68" s="76"/>
      <c r="O68" s="77"/>
      <c r="P68" s="78" t="s">
        <v>351</v>
      </c>
      <c r="Q68" s="79" t="s">
        <v>352</v>
      </c>
      <c r="R68" s="80" t="s">
        <v>357</v>
      </c>
      <c r="S68" s="81">
        <f>IF(R68="U",T68/1.2,T68)</f>
        <v>1100</v>
      </c>
      <c r="T68" s="82">
        <v>1100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 x14ac:dyDescent="0.2">
      <c r="A69" s="64" t="s">
        <v>120</v>
      </c>
      <c r="B69" s="65" t="s">
        <v>140</v>
      </c>
      <c r="C69" s="66" t="s">
        <v>122</v>
      </c>
      <c r="D69" s="67" t="s">
        <v>229</v>
      </c>
      <c r="E69" s="68" t="s">
        <v>230</v>
      </c>
      <c r="F69" s="69"/>
      <c r="G69" s="70" t="s">
        <v>240</v>
      </c>
      <c r="H69" s="71" t="s">
        <v>242</v>
      </c>
      <c r="I69" s="68" t="s">
        <v>178</v>
      </c>
      <c r="J69" s="72">
        <v>2001</v>
      </c>
      <c r="K69" s="73">
        <v>0.75</v>
      </c>
      <c r="L69" s="74">
        <v>1</v>
      </c>
      <c r="M69" s="75" t="s">
        <v>245</v>
      </c>
      <c r="N69" s="76"/>
      <c r="O69" s="77"/>
      <c r="P69" s="78" t="s">
        <v>353</v>
      </c>
      <c r="Q69" s="79" t="s">
        <v>354</v>
      </c>
      <c r="R69" s="80" t="s">
        <v>358</v>
      </c>
      <c r="S69" s="81">
        <f>IF(R69="U",T69/1.2,T69)</f>
        <v>1750</v>
      </c>
      <c r="T69" s="82">
        <v>2100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</sheetData>
  <autoFilter ref="A14:X69" xr:uid="{00000000-0009-0000-0000-000000000000}">
    <sortState xmlns:xlrd2="http://schemas.microsoft.com/office/spreadsheetml/2017/richdata2" ref="A15:X69">
      <sortCondition ref="D14:D69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69" xr:uid="{00000000-0002-0000-0000-000000000000}">
      <formula1>-500</formula1>
      <formula2>500</formula2>
    </dataValidation>
    <dataValidation type="list" allowBlank="1" showInputMessage="1" showErrorMessage="1" sqref="AB1:AB12 AB15:AB69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69" xr:uid="{00000000-0002-0000-0000-000002000000}">
      <formula1>0</formula1>
      <formula2>1000</formula2>
    </dataValidation>
    <dataValidation type="list" allowBlank="1" showInputMessage="1" showErrorMessage="1" sqref="A15:A69" xr:uid="{00000000-0002-0000-0000-000003000000}">
      <formula1>"Wein,Schaumwein,Fortfied,Spirituose"</formula1>
      <formula2>0</formula2>
    </dataValidation>
    <dataValidation type="list" allowBlank="1" showInputMessage="1" showErrorMessage="1" sqref="B15:B69" xr:uid="{00000000-0002-0000-0000-000004000000}">
      <formula1>"weiÃ,rot,rosÃ©,n.a."</formula1>
      <formula2>0</formula2>
    </dataValidation>
    <dataValidation type="list" allowBlank="1" showInputMessage="1" showErrorMessage="1" sqref="C15:C69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5" customWidth="1"/>
    <col min="2" max="2" width="19.33203125" style="115" customWidth="1"/>
    <col min="3" max="3" width="12.83203125" style="115" bestFit="1" customWidth="1"/>
    <col min="4" max="4" width="11.5" style="115" customWidth="1"/>
    <col min="5" max="5" width="23.5" style="115" customWidth="1"/>
    <col min="6" max="6" width="31.6640625" style="115" bestFit="1" customWidth="1"/>
    <col min="7" max="9" width="10.83203125" style="115"/>
    <col min="10" max="10" width="17.1640625" style="115" customWidth="1"/>
    <col min="11" max="11" width="8" style="115" customWidth="1"/>
    <col min="12" max="12" width="8.1640625" style="115" customWidth="1"/>
    <col min="13" max="13" width="7.83203125" style="115" customWidth="1"/>
    <col min="14" max="16384" width="10.83203125" style="115"/>
  </cols>
  <sheetData>
    <row r="1" spans="1:15" ht="17" thickBot="1" x14ac:dyDescent="0.25"/>
    <row r="2" spans="1:15" s="116" customFormat="1" ht="29" customHeight="1" x14ac:dyDescent="0.2">
      <c r="D2" s="225" t="s">
        <v>49</v>
      </c>
      <c r="E2" s="226"/>
      <c r="F2" s="117" t="s">
        <v>1</v>
      </c>
      <c r="G2" s="227"/>
      <c r="H2" s="228"/>
      <c r="I2" s="229"/>
      <c r="J2" s="118"/>
      <c r="K2" s="230" t="s">
        <v>2</v>
      </c>
      <c r="L2" s="231"/>
      <c r="M2" s="231"/>
      <c r="N2" s="231"/>
      <c r="O2" s="232"/>
    </row>
    <row r="3" spans="1:15" s="116" customFormat="1" ht="31" customHeight="1" thickBot="1" x14ac:dyDescent="0.25">
      <c r="D3" s="220" t="s">
        <v>50</v>
      </c>
      <c r="E3" s="221"/>
      <c r="F3" s="119" t="s">
        <v>3</v>
      </c>
      <c r="G3" s="233"/>
      <c r="H3" s="234"/>
      <c r="I3" s="235"/>
      <c r="J3" s="118"/>
      <c r="K3" s="120" t="s">
        <v>51</v>
      </c>
      <c r="L3" s="121" t="s">
        <v>52</v>
      </c>
      <c r="M3" s="122" t="s">
        <v>63</v>
      </c>
      <c r="N3" s="123" t="s">
        <v>5</v>
      </c>
      <c r="O3" s="124" t="s">
        <v>6</v>
      </c>
    </row>
    <row r="4" spans="1:15" s="116" customFormat="1" ht="28" customHeight="1" x14ac:dyDescent="0.2">
      <c r="A4" s="236" t="s">
        <v>53</v>
      </c>
      <c r="B4" s="236"/>
      <c r="C4" s="236"/>
      <c r="D4" s="237" t="s">
        <v>54</v>
      </c>
      <c r="E4" s="221"/>
      <c r="F4" s="125" t="s">
        <v>7</v>
      </c>
      <c r="G4" s="233"/>
      <c r="H4" s="234"/>
      <c r="I4" s="235"/>
      <c r="J4" s="118"/>
      <c r="K4" s="238">
        <f>SUM(K9:K3493)</f>
        <v>0</v>
      </c>
      <c r="L4" s="240">
        <f>SUM(L9:L3493)</f>
        <v>0</v>
      </c>
      <c r="M4" s="213">
        <f>SUM(M9:M3493)</f>
        <v>0</v>
      </c>
      <c r="N4" s="215">
        <f>SUM(N9:N3493)</f>
        <v>0</v>
      </c>
      <c r="O4" s="217">
        <f>SUM(O9:O3493)</f>
        <v>0</v>
      </c>
    </row>
    <row r="5" spans="1:15" s="116" customFormat="1" ht="32" customHeight="1" thickBot="1" x14ac:dyDescent="0.25">
      <c r="A5" s="219" t="s">
        <v>117</v>
      </c>
      <c r="B5" s="219"/>
      <c r="D5" s="220" t="s">
        <v>55</v>
      </c>
      <c r="E5" s="221"/>
      <c r="F5" s="126" t="s">
        <v>8</v>
      </c>
      <c r="G5" s="222"/>
      <c r="H5" s="223"/>
      <c r="I5" s="224"/>
      <c r="J5" s="118"/>
      <c r="K5" s="239"/>
      <c r="L5" s="241"/>
      <c r="M5" s="214"/>
      <c r="N5" s="216"/>
      <c r="O5" s="218"/>
    </row>
    <row r="6" spans="1:15" s="116" customFormat="1" ht="14" customHeight="1" thickBot="1" x14ac:dyDescent="0.25">
      <c r="D6" s="127"/>
      <c r="E6" s="127"/>
      <c r="F6" s="128"/>
      <c r="G6" s="129"/>
      <c r="H6" s="130"/>
      <c r="I6" s="130"/>
      <c r="J6" s="118"/>
      <c r="K6" s="131"/>
      <c r="L6" s="131"/>
      <c r="M6" s="131"/>
      <c r="N6" s="131"/>
      <c r="O6" s="131"/>
    </row>
    <row r="7" spans="1:15" s="132" customFormat="1" ht="26.25" customHeight="1" x14ac:dyDescent="0.2">
      <c r="A7" s="199" t="s">
        <v>56</v>
      </c>
      <c r="B7" s="200"/>
      <c r="C7" s="200"/>
      <c r="D7" s="201"/>
      <c r="E7" s="202" t="s">
        <v>57</v>
      </c>
      <c r="F7" s="204" t="s">
        <v>58</v>
      </c>
      <c r="G7" s="204" t="s">
        <v>59</v>
      </c>
      <c r="H7" s="206"/>
      <c r="I7" s="207"/>
      <c r="J7" s="208" t="s">
        <v>19</v>
      </c>
      <c r="K7" s="210" t="s">
        <v>25</v>
      </c>
      <c r="L7" s="211"/>
      <c r="M7" s="211"/>
      <c r="N7" s="211"/>
      <c r="O7" s="212"/>
    </row>
    <row r="8" spans="1:15" s="116" customFormat="1" ht="41" customHeight="1" thickBot="1" x14ac:dyDescent="0.25">
      <c r="A8" s="133" t="s">
        <v>28</v>
      </c>
      <c r="B8" s="134" t="s">
        <v>60</v>
      </c>
      <c r="C8" s="135" t="s">
        <v>61</v>
      </c>
      <c r="D8" s="136" t="s">
        <v>62</v>
      </c>
      <c r="E8" s="203"/>
      <c r="F8" s="205"/>
      <c r="G8" s="137" t="s">
        <v>51</v>
      </c>
      <c r="H8" s="138" t="s">
        <v>52</v>
      </c>
      <c r="I8" s="139" t="s">
        <v>63</v>
      </c>
      <c r="J8" s="209"/>
      <c r="K8" s="140" t="s">
        <v>64</v>
      </c>
      <c r="L8" s="141" t="s">
        <v>65</v>
      </c>
      <c r="M8" s="141" t="s">
        <v>66</v>
      </c>
      <c r="N8" s="142" t="s">
        <v>5</v>
      </c>
      <c r="O8" s="143" t="s">
        <v>6</v>
      </c>
    </row>
    <row r="9" spans="1:15" s="116" customFormat="1" ht="171" customHeight="1" x14ac:dyDescent="0.2">
      <c r="A9" s="144" t="s">
        <v>67</v>
      </c>
      <c r="B9" s="145" t="s">
        <v>68</v>
      </c>
      <c r="C9" s="146" t="s">
        <v>69</v>
      </c>
      <c r="D9" s="147" t="s">
        <v>70</v>
      </c>
      <c r="E9" s="148"/>
      <c r="F9" s="149" t="s">
        <v>102</v>
      </c>
      <c r="G9" s="150">
        <v>51.1</v>
      </c>
      <c r="H9" s="151">
        <v>101</v>
      </c>
      <c r="I9" s="152">
        <v>299.39999999999998</v>
      </c>
      <c r="J9" s="153"/>
      <c r="K9" s="154"/>
      <c r="L9" s="155"/>
      <c r="M9" s="155"/>
      <c r="N9" s="156">
        <f t="shared" ref="N9:N19" si="0">O9/1.2</f>
        <v>0</v>
      </c>
      <c r="O9" s="157">
        <f>K9*G9+L9*H9+M9*I9</f>
        <v>0</v>
      </c>
    </row>
    <row r="10" spans="1:15" s="116" customFormat="1" ht="171" customHeight="1" x14ac:dyDescent="0.2">
      <c r="A10" s="144" t="s">
        <v>67</v>
      </c>
      <c r="B10" s="145" t="s">
        <v>43</v>
      </c>
      <c r="C10" s="146" t="s">
        <v>71</v>
      </c>
      <c r="D10" s="147" t="s">
        <v>72</v>
      </c>
      <c r="E10" s="148"/>
      <c r="F10" s="149" t="s">
        <v>103</v>
      </c>
      <c r="G10" s="150">
        <v>48.1</v>
      </c>
      <c r="H10" s="151">
        <v>95</v>
      </c>
      <c r="I10" s="152">
        <v>281.39999999999998</v>
      </c>
      <c r="J10" s="153"/>
      <c r="K10" s="154"/>
      <c r="L10" s="155"/>
      <c r="M10" s="155"/>
      <c r="N10" s="156">
        <f t="shared" si="0"/>
        <v>0</v>
      </c>
      <c r="O10" s="157">
        <f t="shared" ref="O10:O12" si="1">K10*G10+L10*H10+M10*I10</f>
        <v>0</v>
      </c>
    </row>
    <row r="11" spans="1:15" s="116" customFormat="1" ht="183" customHeight="1" x14ac:dyDescent="0.2">
      <c r="A11" s="144" t="s">
        <v>67</v>
      </c>
      <c r="B11" s="145" t="s">
        <v>73</v>
      </c>
      <c r="C11" s="146" t="s">
        <v>74</v>
      </c>
      <c r="D11" s="147" t="s">
        <v>75</v>
      </c>
      <c r="E11" s="148"/>
      <c r="F11" s="149" t="s">
        <v>104</v>
      </c>
      <c r="G11" s="150">
        <v>47.1</v>
      </c>
      <c r="H11" s="151">
        <v>93</v>
      </c>
      <c r="I11" s="152">
        <v>275.39999999999998</v>
      </c>
      <c r="J11" s="153"/>
      <c r="K11" s="154"/>
      <c r="L11" s="155"/>
      <c r="M11" s="155"/>
      <c r="N11" s="156">
        <f t="shared" si="0"/>
        <v>0</v>
      </c>
      <c r="O11" s="157">
        <f t="shared" si="1"/>
        <v>0</v>
      </c>
    </row>
    <row r="12" spans="1:15" s="116" customFormat="1" ht="187" customHeight="1" x14ac:dyDescent="0.2">
      <c r="A12" s="144" t="s">
        <v>67</v>
      </c>
      <c r="B12" s="145" t="s">
        <v>76</v>
      </c>
      <c r="C12" s="146" t="s">
        <v>69</v>
      </c>
      <c r="D12" s="147" t="s">
        <v>77</v>
      </c>
      <c r="E12" s="148"/>
      <c r="F12" s="149" t="s">
        <v>105</v>
      </c>
      <c r="G12" s="150">
        <v>46.1</v>
      </c>
      <c r="H12" s="151">
        <v>91</v>
      </c>
      <c r="I12" s="152">
        <v>269.39999999999998</v>
      </c>
      <c r="J12" s="153"/>
      <c r="K12" s="154"/>
      <c r="L12" s="155"/>
      <c r="M12" s="155"/>
      <c r="N12" s="156">
        <f t="shared" si="0"/>
        <v>0</v>
      </c>
      <c r="O12" s="157">
        <f t="shared" si="1"/>
        <v>0</v>
      </c>
    </row>
    <row r="13" spans="1:15" s="116" customFormat="1" ht="171" customHeight="1" x14ac:dyDescent="0.2">
      <c r="A13" s="144" t="s">
        <v>78</v>
      </c>
      <c r="B13" s="145" t="s">
        <v>79</v>
      </c>
      <c r="C13" s="146" t="s">
        <v>80</v>
      </c>
      <c r="D13" s="147" t="s">
        <v>81</v>
      </c>
      <c r="E13" s="148"/>
      <c r="F13" s="149" t="s">
        <v>106</v>
      </c>
      <c r="G13" s="150">
        <v>98.9</v>
      </c>
      <c r="H13" s="151" t="s">
        <v>45</v>
      </c>
      <c r="I13" s="152" t="s">
        <v>45</v>
      </c>
      <c r="J13" s="153"/>
      <c r="K13" s="154"/>
      <c r="L13" s="155" t="s">
        <v>45</v>
      </c>
      <c r="M13" s="155" t="s">
        <v>45</v>
      </c>
      <c r="N13" s="156">
        <f t="shared" si="0"/>
        <v>0</v>
      </c>
      <c r="O13" s="157">
        <f t="shared" ref="O13:O19" si="2">K13*G13</f>
        <v>0</v>
      </c>
    </row>
    <row r="14" spans="1:15" s="116" customFormat="1" ht="171" customHeight="1" x14ac:dyDescent="0.2">
      <c r="A14" s="144" t="s">
        <v>78</v>
      </c>
      <c r="B14" s="145" t="s">
        <v>44</v>
      </c>
      <c r="C14" s="146" t="s">
        <v>82</v>
      </c>
      <c r="D14" s="147" t="s">
        <v>83</v>
      </c>
      <c r="E14" s="148"/>
      <c r="F14" s="149" t="s">
        <v>107</v>
      </c>
      <c r="G14" s="150">
        <v>114.9</v>
      </c>
      <c r="H14" s="151" t="s">
        <v>45</v>
      </c>
      <c r="I14" s="152" t="s">
        <v>45</v>
      </c>
      <c r="J14" s="153"/>
      <c r="K14" s="154"/>
      <c r="L14" s="155" t="s">
        <v>45</v>
      </c>
      <c r="M14" s="155" t="s">
        <v>45</v>
      </c>
      <c r="N14" s="156">
        <f t="shared" si="0"/>
        <v>0</v>
      </c>
      <c r="O14" s="157">
        <f t="shared" si="2"/>
        <v>0</v>
      </c>
    </row>
    <row r="15" spans="1:15" s="116" customFormat="1" ht="171" customHeight="1" x14ac:dyDescent="0.2">
      <c r="A15" s="144" t="s">
        <v>78</v>
      </c>
      <c r="B15" s="145" t="s">
        <v>84</v>
      </c>
      <c r="C15" s="146" t="s">
        <v>85</v>
      </c>
      <c r="D15" s="147" t="s">
        <v>86</v>
      </c>
      <c r="E15" s="148"/>
      <c r="F15" s="149" t="s">
        <v>108</v>
      </c>
      <c r="G15" s="150">
        <v>45.9</v>
      </c>
      <c r="H15" s="151" t="s">
        <v>45</v>
      </c>
      <c r="I15" s="152" t="s">
        <v>45</v>
      </c>
      <c r="J15" s="153"/>
      <c r="K15" s="154"/>
      <c r="L15" s="155" t="s">
        <v>45</v>
      </c>
      <c r="M15" s="155" t="s">
        <v>45</v>
      </c>
      <c r="N15" s="156">
        <f t="shared" si="0"/>
        <v>0</v>
      </c>
      <c r="O15" s="157">
        <f t="shared" si="2"/>
        <v>0</v>
      </c>
    </row>
    <row r="16" spans="1:15" s="116" customFormat="1" ht="171" customHeight="1" x14ac:dyDescent="0.2">
      <c r="A16" s="144" t="s">
        <v>78</v>
      </c>
      <c r="B16" s="145" t="s">
        <v>87</v>
      </c>
      <c r="C16" s="146" t="s">
        <v>88</v>
      </c>
      <c r="D16" s="147" t="s">
        <v>89</v>
      </c>
      <c r="E16" s="148"/>
      <c r="F16" s="149" t="s">
        <v>109</v>
      </c>
      <c r="G16" s="150">
        <v>63.9</v>
      </c>
      <c r="H16" s="151" t="s">
        <v>45</v>
      </c>
      <c r="I16" s="152" t="s">
        <v>45</v>
      </c>
      <c r="J16" s="153"/>
      <c r="K16" s="154"/>
      <c r="L16" s="155" t="s">
        <v>45</v>
      </c>
      <c r="M16" s="155" t="s">
        <v>45</v>
      </c>
      <c r="N16" s="156">
        <f t="shared" si="0"/>
        <v>0</v>
      </c>
      <c r="O16" s="157">
        <f t="shared" si="2"/>
        <v>0</v>
      </c>
    </row>
    <row r="17" spans="1:15" s="116" customFormat="1" ht="189" customHeight="1" x14ac:dyDescent="0.2">
      <c r="A17" s="144" t="s">
        <v>78</v>
      </c>
      <c r="B17" s="145" t="s">
        <v>90</v>
      </c>
      <c r="C17" s="146" t="s">
        <v>91</v>
      </c>
      <c r="D17" s="147" t="s">
        <v>92</v>
      </c>
      <c r="E17" s="148"/>
      <c r="F17" s="149" t="s">
        <v>110</v>
      </c>
      <c r="G17" s="150">
        <v>79.900000000000006</v>
      </c>
      <c r="H17" s="151" t="s">
        <v>45</v>
      </c>
      <c r="I17" s="152" t="s">
        <v>45</v>
      </c>
      <c r="J17" s="153"/>
      <c r="K17" s="154"/>
      <c r="L17" s="155" t="s">
        <v>45</v>
      </c>
      <c r="M17" s="155" t="s">
        <v>45</v>
      </c>
      <c r="N17" s="156">
        <f t="shared" si="0"/>
        <v>0</v>
      </c>
      <c r="O17" s="157">
        <f t="shared" si="2"/>
        <v>0</v>
      </c>
    </row>
    <row r="18" spans="1:15" s="116" customFormat="1" ht="171" customHeight="1" thickBot="1" x14ac:dyDescent="0.25">
      <c r="A18" s="144" t="s">
        <v>78</v>
      </c>
      <c r="B18" s="145" t="s">
        <v>93</v>
      </c>
      <c r="C18" s="146" t="s">
        <v>94</v>
      </c>
      <c r="D18" s="147" t="s">
        <v>95</v>
      </c>
      <c r="E18" s="148"/>
      <c r="F18" s="158" t="s">
        <v>111</v>
      </c>
      <c r="G18" s="150">
        <v>50.9</v>
      </c>
      <c r="H18" s="151" t="s">
        <v>45</v>
      </c>
      <c r="I18" s="152" t="s">
        <v>45</v>
      </c>
      <c r="J18" s="153"/>
      <c r="K18" s="154"/>
      <c r="L18" s="155" t="s">
        <v>45</v>
      </c>
      <c r="M18" s="155" t="s">
        <v>45</v>
      </c>
      <c r="N18" s="156">
        <f t="shared" si="0"/>
        <v>0</v>
      </c>
      <c r="O18" s="157">
        <f t="shared" si="2"/>
        <v>0</v>
      </c>
    </row>
    <row r="19" spans="1:15" s="116" customFormat="1" ht="171" customHeight="1" thickBot="1" x14ac:dyDescent="0.25">
      <c r="A19" s="159" t="s">
        <v>78</v>
      </c>
      <c r="B19" s="160" t="s">
        <v>96</v>
      </c>
      <c r="C19" s="161" t="s">
        <v>97</v>
      </c>
      <c r="D19" s="162" t="s">
        <v>98</v>
      </c>
      <c r="E19" s="163"/>
      <c r="F19" s="158" t="s">
        <v>112</v>
      </c>
      <c r="G19" s="164">
        <v>81.900000000000006</v>
      </c>
      <c r="H19" s="151" t="s">
        <v>45</v>
      </c>
      <c r="I19" s="152" t="s">
        <v>45</v>
      </c>
      <c r="J19" s="165"/>
      <c r="K19" s="166"/>
      <c r="L19" s="167" t="s">
        <v>45</v>
      </c>
      <c r="M19" s="167" t="s">
        <v>45</v>
      </c>
      <c r="N19" s="168">
        <f t="shared" si="0"/>
        <v>0</v>
      </c>
      <c r="O19" s="169">
        <f t="shared" si="2"/>
        <v>0</v>
      </c>
    </row>
  </sheetData>
  <mergeCells count="22">
    <mergeCell ref="D2:E2"/>
    <mergeCell ref="G2:I2"/>
    <mergeCell ref="K2:O2"/>
    <mergeCell ref="D3:E3"/>
    <mergeCell ref="G3:I3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2024-11-06T14:12:45Z</cp:lastPrinted>
  <dcterms:created xsi:type="dcterms:W3CDTF">2014-09-02T10:40:28Z</dcterms:created>
  <dcterms:modified xsi:type="dcterms:W3CDTF">2024-11-06T14:12:47Z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