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biannestler/Trinkreif Dropbox/Team-Ordner „Trinkreif“/preislisten trinkreif/"/>
    </mc:Choice>
  </mc:AlternateContent>
  <xr:revisionPtr revIDLastSave="0" documentId="13_ncr:1_{8E08F09D-9ED1-1B41-947F-3E34986669E6}" xr6:coauthVersionLast="47" xr6:coauthVersionMax="47" xr10:uidLastSave="{00000000-0000-0000-0000-000000000000}"/>
  <bookViews>
    <workbookView xWindow="0" yWindow="0" windowWidth="38400" windowHeight="2160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Gesamtliste!$A$14:$Z$137</definedName>
    <definedName name="_xlnm.Print_Area" localSheetId="0">Gesamtliste!$D$1:$X$164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9" i="5" l="1"/>
  <c r="N19" i="5" s="1"/>
  <c r="O18" i="5"/>
  <c r="N18" i="5" s="1"/>
  <c r="O17" i="5"/>
  <c r="N17" i="5" s="1"/>
  <c r="O16" i="5"/>
  <c r="N16" i="5" s="1"/>
  <c r="O15" i="5"/>
  <c r="N15" i="5" s="1"/>
  <c r="O14" i="5"/>
  <c r="N14" i="5" s="1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N4" i="5" l="1"/>
  <c r="V5" i="1"/>
  <c r="V4" i="1"/>
  <c r="X119" i="1"/>
  <c r="S119" i="1"/>
  <c r="W119" i="1" s="1"/>
  <c r="X98" i="1"/>
  <c r="S98" i="1"/>
  <c r="W98" i="1" s="1"/>
  <c r="X96" i="1"/>
  <c r="S96" i="1"/>
  <c r="W96" i="1" s="1"/>
  <c r="X24" i="1"/>
  <c r="S24" i="1"/>
  <c r="W24" i="1" s="1"/>
  <c r="X21" i="1"/>
  <c r="S21" i="1"/>
  <c r="W21" i="1" s="1"/>
  <c r="X19" i="1"/>
  <c r="S19" i="1"/>
  <c r="W19" i="1" s="1"/>
  <c r="X20" i="1"/>
  <c r="S20" i="1"/>
  <c r="W20" i="1" s="1"/>
  <c r="X37" i="1"/>
  <c r="S37" i="1"/>
  <c r="W37" i="1" s="1"/>
  <c r="X110" i="1"/>
  <c r="S110" i="1"/>
  <c r="W110" i="1" s="1"/>
  <c r="X100" i="1"/>
  <c r="S100" i="1"/>
  <c r="W100" i="1" s="1"/>
  <c r="X30" i="1"/>
  <c r="S30" i="1"/>
  <c r="W30" i="1" s="1"/>
  <c r="X123" i="1"/>
  <c r="S123" i="1"/>
  <c r="W123" i="1" s="1"/>
  <c r="X23" i="1"/>
  <c r="S23" i="1"/>
  <c r="W23" i="1" s="1"/>
  <c r="X118" i="1"/>
  <c r="S118" i="1"/>
  <c r="W118" i="1" s="1"/>
  <c r="X66" i="1"/>
  <c r="S66" i="1"/>
  <c r="W66" i="1" s="1"/>
  <c r="X49" i="1"/>
  <c r="S49" i="1"/>
  <c r="W49" i="1" s="1"/>
  <c r="X134" i="1"/>
  <c r="S134" i="1"/>
  <c r="W134" i="1" s="1"/>
  <c r="X113" i="1"/>
  <c r="S113" i="1"/>
  <c r="W113" i="1" s="1"/>
  <c r="X67" i="1"/>
  <c r="S67" i="1"/>
  <c r="W67" i="1" s="1"/>
  <c r="X29" i="1"/>
  <c r="S29" i="1"/>
  <c r="W29" i="1" s="1"/>
  <c r="X41" i="1"/>
  <c r="S41" i="1"/>
  <c r="W41" i="1" s="1"/>
  <c r="X39" i="1"/>
  <c r="S39" i="1"/>
  <c r="W39" i="1" s="1"/>
  <c r="X22" i="1"/>
  <c r="S22" i="1"/>
  <c r="W22" i="1" s="1"/>
  <c r="X63" i="1"/>
  <c r="S63" i="1"/>
  <c r="W63" i="1" s="1"/>
  <c r="X28" i="1"/>
  <c r="S28" i="1"/>
  <c r="W28" i="1" s="1"/>
  <c r="X60" i="1"/>
  <c r="S60" i="1"/>
  <c r="W60" i="1" s="1"/>
  <c r="X68" i="1"/>
  <c r="S68" i="1"/>
  <c r="W68" i="1" s="1"/>
  <c r="X75" i="1"/>
  <c r="S75" i="1"/>
  <c r="W75" i="1" s="1"/>
  <c r="X108" i="1"/>
  <c r="S108" i="1"/>
  <c r="W108" i="1" s="1"/>
  <c r="X74" i="1"/>
  <c r="S74" i="1"/>
  <c r="W74" i="1" s="1"/>
  <c r="X65" i="1"/>
  <c r="S65" i="1"/>
  <c r="W65" i="1" s="1"/>
  <c r="X114" i="1"/>
  <c r="S114" i="1"/>
  <c r="W114" i="1" s="1"/>
  <c r="X116" i="1"/>
  <c r="S116" i="1"/>
  <c r="W116" i="1" s="1"/>
  <c r="X115" i="1"/>
  <c r="S115" i="1"/>
  <c r="W115" i="1" s="1"/>
  <c r="X56" i="1"/>
  <c r="S56" i="1"/>
  <c r="W56" i="1" s="1"/>
  <c r="X48" i="1"/>
  <c r="S48" i="1"/>
  <c r="W48" i="1" s="1"/>
  <c r="X117" i="1"/>
  <c r="S117" i="1"/>
  <c r="W117" i="1" s="1"/>
  <c r="X95" i="1"/>
  <c r="S95" i="1"/>
  <c r="W95" i="1" s="1"/>
  <c r="X54" i="1"/>
  <c r="S54" i="1"/>
  <c r="W54" i="1" s="1"/>
  <c r="X132" i="1"/>
  <c r="S132" i="1"/>
  <c r="W132" i="1" s="1"/>
  <c r="X99" i="1"/>
  <c r="S99" i="1"/>
  <c r="W99" i="1" s="1"/>
  <c r="X107" i="1"/>
  <c r="S107" i="1"/>
  <c r="W107" i="1" s="1"/>
  <c r="X51" i="1"/>
  <c r="S51" i="1"/>
  <c r="W51" i="1" s="1"/>
  <c r="X33" i="1"/>
  <c r="S33" i="1"/>
  <c r="W33" i="1" s="1"/>
  <c r="X25" i="1"/>
  <c r="S25" i="1"/>
  <c r="W25" i="1" s="1"/>
  <c r="X122" i="1"/>
  <c r="X125" i="1"/>
  <c r="X104" i="1"/>
  <c r="X109" i="1"/>
  <c r="X133" i="1"/>
  <c r="X137" i="1"/>
  <c r="X43" i="1"/>
  <c r="X136" i="1"/>
  <c r="X121" i="1"/>
  <c r="X31" i="1"/>
  <c r="X42" i="1"/>
  <c r="X58" i="1"/>
  <c r="X34" i="1"/>
  <c r="X103" i="1"/>
  <c r="X86" i="1"/>
  <c r="X73" i="1"/>
  <c r="X71" i="1"/>
  <c r="X85" i="1"/>
  <c r="X93" i="1"/>
  <c r="X59" i="1"/>
  <c r="X127" i="1"/>
  <c r="X92" i="1"/>
  <c r="X62" i="1"/>
  <c r="X15" i="1"/>
  <c r="X90" i="1"/>
  <c r="X61" i="1"/>
  <c r="X106" i="1"/>
  <c r="X64" i="1"/>
  <c r="X129" i="1"/>
  <c r="X94" i="1"/>
  <c r="X27" i="1"/>
  <c r="X69" i="1"/>
  <c r="X80" i="1"/>
  <c r="X77" i="1"/>
  <c r="X72" i="1"/>
  <c r="X101" i="1"/>
  <c r="X17" i="1"/>
  <c r="X130" i="1"/>
  <c r="X124" i="1"/>
  <c r="X82" i="1"/>
  <c r="X55" i="1"/>
  <c r="X53" i="1"/>
  <c r="X52" i="1"/>
  <c r="X76" i="1"/>
  <c r="X84" i="1"/>
  <c r="X79" i="1"/>
  <c r="X78" i="1"/>
  <c r="X120" i="1"/>
  <c r="X57" i="1"/>
  <c r="X70" i="1"/>
  <c r="X18" i="1"/>
  <c r="X16" i="1"/>
  <c r="X131" i="1"/>
  <c r="X126" i="1"/>
  <c r="X81" i="1"/>
  <c r="X44" i="1"/>
  <c r="X47" i="1"/>
  <c r="X83" i="1"/>
  <c r="X46" i="1"/>
  <c r="X36" i="1"/>
  <c r="X26" i="1"/>
  <c r="X45" i="1"/>
  <c r="X87" i="1"/>
  <c r="X32" i="1"/>
  <c r="X102" i="1"/>
  <c r="X88" i="1"/>
  <c r="X91" i="1"/>
  <c r="X105" i="1"/>
  <c r="X89" i="1"/>
  <c r="X112" i="1"/>
  <c r="X111" i="1"/>
  <c r="X40" i="1"/>
  <c r="X38" i="1"/>
  <c r="X35" i="1"/>
  <c r="X128" i="1"/>
  <c r="X97" i="1"/>
  <c r="X50" i="1"/>
  <c r="X135" i="1"/>
  <c r="X4" i="1" l="1"/>
  <c r="X5" i="1"/>
  <c r="S135" i="1"/>
  <c r="W135" i="1" s="1"/>
  <c r="S50" i="1"/>
  <c r="W50" i="1" s="1"/>
  <c r="S97" i="1"/>
  <c r="W97" i="1" s="1"/>
  <c r="S128" i="1"/>
  <c r="W128" i="1" s="1"/>
  <c r="S35" i="1"/>
  <c r="W35" i="1" s="1"/>
  <c r="S38" i="1"/>
  <c r="W38" i="1" s="1"/>
  <c r="S40" i="1"/>
  <c r="W40" i="1" s="1"/>
  <c r="S111" i="1"/>
  <c r="W111" i="1" s="1"/>
  <c r="S112" i="1"/>
  <c r="W112" i="1" s="1"/>
  <c r="S89" i="1"/>
  <c r="W89" i="1" s="1"/>
  <c r="S105" i="1"/>
  <c r="W105" i="1" s="1"/>
  <c r="S91" i="1"/>
  <c r="W91" i="1" s="1"/>
  <c r="S88" i="1"/>
  <c r="W88" i="1" s="1"/>
  <c r="S102" i="1"/>
  <c r="W102" i="1" s="1"/>
  <c r="S32" i="1"/>
  <c r="W32" i="1" s="1"/>
  <c r="S87" i="1"/>
  <c r="W87" i="1" s="1"/>
  <c r="S45" i="1"/>
  <c r="W45" i="1" s="1"/>
  <c r="S26" i="1"/>
  <c r="W26" i="1" s="1"/>
  <c r="S36" i="1"/>
  <c r="W36" i="1" s="1"/>
  <c r="S46" i="1"/>
  <c r="W46" i="1" s="1"/>
  <c r="S83" i="1"/>
  <c r="W83" i="1" s="1"/>
  <c r="S47" i="1"/>
  <c r="W47" i="1" s="1"/>
  <c r="S44" i="1"/>
  <c r="W44" i="1" s="1"/>
  <c r="S81" i="1"/>
  <c r="W81" i="1" s="1"/>
  <c r="S126" i="1"/>
  <c r="W126" i="1" s="1"/>
  <c r="S131" i="1"/>
  <c r="W131" i="1" s="1"/>
  <c r="S16" i="1"/>
  <c r="W16" i="1" s="1"/>
  <c r="S18" i="1"/>
  <c r="W18" i="1" s="1"/>
  <c r="S70" i="1"/>
  <c r="W70" i="1" s="1"/>
  <c r="S57" i="1"/>
  <c r="W57" i="1" s="1"/>
  <c r="S120" i="1"/>
  <c r="W120" i="1" s="1"/>
  <c r="S78" i="1"/>
  <c r="W78" i="1" s="1"/>
  <c r="S79" i="1"/>
  <c r="W79" i="1" s="1"/>
  <c r="S84" i="1"/>
  <c r="W84" i="1" s="1"/>
  <c r="S76" i="1"/>
  <c r="W76" i="1" s="1"/>
  <c r="S52" i="1"/>
  <c r="W52" i="1" s="1"/>
  <c r="S53" i="1"/>
  <c r="W53" i="1" s="1"/>
  <c r="S55" i="1"/>
  <c r="W55" i="1" s="1"/>
  <c r="S82" i="1"/>
  <c r="W82" i="1" s="1"/>
  <c r="S124" i="1"/>
  <c r="W124" i="1" s="1"/>
  <c r="S130" i="1"/>
  <c r="W130" i="1" s="1"/>
  <c r="S17" i="1"/>
  <c r="W17" i="1" s="1"/>
  <c r="S101" i="1"/>
  <c r="W101" i="1" s="1"/>
  <c r="S72" i="1"/>
  <c r="W72" i="1" s="1"/>
  <c r="S77" i="1"/>
  <c r="W77" i="1" s="1"/>
  <c r="S80" i="1"/>
  <c r="W80" i="1" s="1"/>
  <c r="S69" i="1"/>
  <c r="W69" i="1" s="1"/>
  <c r="S27" i="1"/>
  <c r="W27" i="1" s="1"/>
  <c r="S94" i="1"/>
  <c r="W94" i="1" s="1"/>
  <c r="S129" i="1"/>
  <c r="W129" i="1" s="1"/>
  <c r="S64" i="1"/>
  <c r="W64" i="1" s="1"/>
  <c r="S106" i="1"/>
  <c r="W106" i="1" s="1"/>
  <c r="S61" i="1"/>
  <c r="W61" i="1" s="1"/>
  <c r="S90" i="1"/>
  <c r="W90" i="1" s="1"/>
  <c r="S15" i="1"/>
  <c r="W15" i="1" s="1"/>
  <c r="S62" i="1"/>
  <c r="W62" i="1" s="1"/>
  <c r="S92" i="1"/>
  <c r="W92" i="1" s="1"/>
  <c r="S127" i="1"/>
  <c r="W127" i="1" s="1"/>
  <c r="S59" i="1"/>
  <c r="W59" i="1" s="1"/>
  <c r="S93" i="1"/>
  <c r="W93" i="1" s="1"/>
  <c r="S85" i="1"/>
  <c r="W85" i="1" s="1"/>
  <c r="S71" i="1"/>
  <c r="W71" i="1" s="1"/>
  <c r="S73" i="1"/>
  <c r="W73" i="1" s="1"/>
  <c r="S86" i="1"/>
  <c r="W86" i="1" s="1"/>
  <c r="S103" i="1"/>
  <c r="W103" i="1" s="1"/>
  <c r="S34" i="1"/>
  <c r="W34" i="1" s="1"/>
  <c r="S58" i="1"/>
  <c r="W58" i="1" s="1"/>
  <c r="S42" i="1"/>
  <c r="W42" i="1" s="1"/>
  <c r="S31" i="1"/>
  <c r="W31" i="1" s="1"/>
  <c r="S121" i="1"/>
  <c r="W121" i="1" s="1"/>
  <c r="S136" i="1"/>
  <c r="W136" i="1" s="1"/>
  <c r="S43" i="1"/>
  <c r="W43" i="1" s="1"/>
  <c r="S137" i="1"/>
  <c r="W137" i="1" s="1"/>
  <c r="S133" i="1"/>
  <c r="W133" i="1" s="1"/>
  <c r="S109" i="1"/>
  <c r="W109" i="1" s="1"/>
  <c r="S104" i="1"/>
  <c r="W104" i="1" s="1"/>
  <c r="S125" i="1"/>
  <c r="W125" i="1" s="1"/>
  <c r="S122" i="1"/>
  <c r="W122" i="1" s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<sst xmlns="http://schemas.openxmlformats.org/spreadsheetml/2006/main" count="2144" uniqueCount="416">
  <si>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</si>
  <si>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</si>
  <si>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</si>
  <si>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</si>
  <si>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</si>
  <si>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</si>
  <si>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</si>
  <si>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</si>
  <si>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</si>
  <si>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</si>
  <si>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</si>
  <si>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</si>
  <si>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</si>
  <si>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</si>
  <si>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</si>
  <si>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</si>
  <si>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</si>
  <si>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</si>
  <si>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</si>
  <si>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</si>
  <si>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</si>
  <si>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</si>
  <si>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</si>
  <si>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</si>
  <si>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</si>
  <si>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</si>
  <si>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</si>
  <si>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</si>
  <si>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</si>
  <si>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</si>
  <si>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</si>
  <si>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</si>
  <si>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</si>
  <si>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</si>
  <si>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</si>
  <si>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</si>
  <si>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</si>
  <si>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</si>
  <si>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</si>
  <si>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</si>
  <si>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</si>
  <si>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</si>
  <si>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</si>
  <si>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</si>
  <si>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</si>
  <si>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</si>
  <si>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</si>
  <si>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</si>
  <si>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</si>
  <si>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</si>
  <si>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</si>
  <si>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</si>
  <si>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</si>
  <si>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</si>
  <si>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</si>
  <si>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</si>
  <si>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</si>
  <si>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</si>
  <si>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</si>
  <si>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</si>
  <si>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</si>
  <si>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</si>
  <si>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</si>
  <si>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</si>
  <si>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</si>
  <si>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</si>
  <si>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</si>
  <si>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</si>
  <si>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</si>
  <si>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</si>
  <si>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</si>
  <si>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</si>
  <si>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</si>
  <si>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</si>
  <si>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</si>
  <si>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</si>
  <si>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</si>
  <si>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</si>
  <si>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</si>
  <si>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</si>
  <si>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</si>
  <si>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</si>
  <si>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</si>
  <si>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</si>
  <si>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</si>
  <si>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</si>
  <si>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</si>
  <si>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</si>
  <si>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</si>
  <si>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</si>
  <si>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</si>
  <si>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</si>
  <si>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</si>
  <si>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</si>
  <si>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</si>
  <si>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</si>
  <si>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</si>
  <si>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</si>
  <si>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</si>
  <si>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</si>
  <si>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</si>
  <si>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</si>
  <si>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</si>
  <si>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</si>
  <si>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</si>
  <si>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</si>
  <si>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</si>
  <si>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</si>
  <si>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</si>
  <si>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</si>
  <si>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</si>
  <si>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</si>
  <si>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</si>
  <si>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</si>
  <si>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</si>
  <si>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</si>
  <si>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</si>
  <si>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</si>
  <si>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STAND: 05.12.2024</t>
  </si>
  <si>
    <t>Wein</t>
  </si>
  <si>
    <t>weiß</t>
  </si>
  <si>
    <t>Österreich</t>
  </si>
  <si>
    <t>Leithaberg</t>
  </si>
  <si>
    <t/>
  </si>
  <si>
    <t>Ernst Triebaumer</t>
  </si>
  <si>
    <t>Chardonnay</t>
  </si>
  <si>
    <t>D</t>
  </si>
  <si>
    <t>trocken</t>
  </si>
  <si>
    <t>Südsteiermark</t>
  </si>
  <si>
    <t>Tement</t>
  </si>
  <si>
    <t>Selektionskiste "Die Parzellen" Ried Zieregg (6x0,75)</t>
  </si>
  <si>
    <t>Sauvignon Blanc</t>
  </si>
  <si>
    <t>0.75</t>
  </si>
  <si>
    <t>RH-B/03</t>
  </si>
  <si>
    <t>tr-16-10972</t>
  </si>
  <si>
    <t>U</t>
  </si>
  <si>
    <t>rot</t>
  </si>
  <si>
    <t>Blaufränkisch</t>
  </si>
  <si>
    <t>hf</t>
  </si>
  <si>
    <t>Mittelburgenland</t>
  </si>
  <si>
    <t>Cuvee</t>
  </si>
  <si>
    <t>GFR-B/00</t>
  </si>
  <si>
    <t>GFR-C/00</t>
  </si>
  <si>
    <t>P-BOX-B/08</t>
  </si>
  <si>
    <t>5</t>
  </si>
  <si>
    <t>Riesling</t>
  </si>
  <si>
    <t>3</t>
  </si>
  <si>
    <t>RH-H/01</t>
  </si>
  <si>
    <t>Kamptal</t>
  </si>
  <si>
    <t>Grüner Veltliner</t>
  </si>
  <si>
    <t>-0.5</t>
  </si>
  <si>
    <t>Erwin Sabathi</t>
  </si>
  <si>
    <t>Chardonnay Pössnitzberg Alte Reben</t>
  </si>
  <si>
    <t>Wachau</t>
  </si>
  <si>
    <t>F.X. Pichler</t>
  </si>
  <si>
    <t>1.5</t>
  </si>
  <si>
    <t>Sauvignon Blanc Pössnitzberg Kapelle</t>
  </si>
  <si>
    <t>GFR-C/02</t>
  </si>
  <si>
    <t>tr-16-15917</t>
  </si>
  <si>
    <t>Neusiedlersee</t>
  </si>
  <si>
    <t>Blaufränkisch Mariental</t>
  </si>
  <si>
    <t>Sauvignon Blanc Zieregg IZ Reserve</t>
  </si>
  <si>
    <t>Sauvignon Blanc Zieregg</t>
  </si>
  <si>
    <t>P-BOX-H/07</t>
  </si>
  <si>
    <t>Syrah</t>
  </si>
  <si>
    <t>Knoll</t>
  </si>
  <si>
    <t>O-BOX-P/05</t>
  </si>
  <si>
    <t>Moric</t>
  </si>
  <si>
    <t>Blaufränkisch Neckenmarkt AR</t>
  </si>
  <si>
    <t>P-BOX-M/04</t>
  </si>
  <si>
    <t>tr-16-24102</t>
  </si>
  <si>
    <t>P-BOX-N/04</t>
  </si>
  <si>
    <t>P-BOX-J/06</t>
  </si>
  <si>
    <t xml:space="preserve">Sauvignon Blanc Zieregg  </t>
  </si>
  <si>
    <t>P-BOX-H/05</t>
  </si>
  <si>
    <t>tr-16-25759</t>
  </si>
  <si>
    <t>Bründlmayer</t>
  </si>
  <si>
    <t>P-BOX-J/07</t>
  </si>
  <si>
    <t>RW-A/03</t>
  </si>
  <si>
    <t>Riesling Schütt Smaragd</t>
  </si>
  <si>
    <t>RH-I/02</t>
  </si>
  <si>
    <t>GFR-C/03</t>
  </si>
  <si>
    <t>P-BOX-M/07</t>
  </si>
  <si>
    <t>Grüner Veltliner Steinertal Smaragd</t>
  </si>
  <si>
    <t>W-BOX-M/06</t>
  </si>
  <si>
    <t>tr-16-30349</t>
  </si>
  <si>
    <t>Blaufränkisch Oberer Wald</t>
  </si>
  <si>
    <t>tr-16-30353</t>
  </si>
  <si>
    <t>RH-I/00</t>
  </si>
  <si>
    <t>tr-16-30354</t>
  </si>
  <si>
    <t>Anita &amp; Hans Nittnaus</t>
  </si>
  <si>
    <t>W-BOX-M/07</t>
  </si>
  <si>
    <t>Hirtzberger</t>
  </si>
  <si>
    <t>RW-A/01</t>
  </si>
  <si>
    <t>O-BOX-J/03</t>
  </si>
  <si>
    <t>Riesling Hochrain Smaragd</t>
  </si>
  <si>
    <t>Rosi Schuster</t>
  </si>
  <si>
    <t>Blaufränkisch Sankt Margarethen</t>
  </si>
  <si>
    <t>tr-16-34238</t>
  </si>
  <si>
    <t>Blaufränkisch Zagersdorf</t>
  </si>
  <si>
    <t>tr-16-34239</t>
  </si>
  <si>
    <t>Riesling Vinothek Smaragd</t>
  </si>
  <si>
    <t>W-BOX-Q/01</t>
  </si>
  <si>
    <t>tr-16-34329</t>
  </si>
  <si>
    <t>O-BOX-J/02</t>
  </si>
  <si>
    <t>P-BOX-J/08</t>
  </si>
  <si>
    <t>Riesling Steinertal Smaragd</t>
  </si>
  <si>
    <t>RW-D/01</t>
  </si>
  <si>
    <t>Riesling Singerriedel Smaragd</t>
  </si>
  <si>
    <t>RW-C/03</t>
  </si>
  <si>
    <t>tr-16-35597</t>
  </si>
  <si>
    <t>Rudi Pichler</t>
  </si>
  <si>
    <t>Alzinger</t>
  </si>
  <si>
    <t>Grüner Veltliner Schütt Smaragd</t>
  </si>
  <si>
    <t>Riesling Liebenberg Smaragd</t>
  </si>
  <si>
    <t>Riesling Hollerin Smaragd</t>
  </si>
  <si>
    <t>P-BOX-B/06</t>
  </si>
  <si>
    <t>tr-16-36501</t>
  </si>
  <si>
    <t>P-BOX-B/09</t>
  </si>
  <si>
    <t>tr-16-36521</t>
  </si>
  <si>
    <t xml:space="preserve">Neusiedlersee </t>
  </si>
  <si>
    <t xml:space="preserve">Moric </t>
  </si>
  <si>
    <t xml:space="preserve">Blaufränkisch Neckenmarkt AR </t>
  </si>
  <si>
    <t xml:space="preserve">Blaufränkisch </t>
  </si>
  <si>
    <t>VR-BOX-D/06</t>
  </si>
  <si>
    <t>tr-16-36880</t>
  </si>
  <si>
    <t>RM-D/02</t>
  </si>
  <si>
    <t>Blaufränkisch Lutzmannsburg AR</t>
  </si>
  <si>
    <t>Carnuntum</t>
  </si>
  <si>
    <t>Dorli Muhr</t>
  </si>
  <si>
    <t>RH-G/01</t>
  </si>
  <si>
    <t>tr-16-18556</t>
  </si>
  <si>
    <t>RH-I/03</t>
  </si>
  <si>
    <t>tr-16-22737</t>
  </si>
  <si>
    <t>RW-B/03</t>
  </si>
  <si>
    <t>Chardonnay Pössnitzberg Kapelle</t>
  </si>
  <si>
    <t>tr-16-25926</t>
  </si>
  <si>
    <t>RM-E/02</t>
  </si>
  <si>
    <t>O-BOX-J/04</t>
  </si>
  <si>
    <t>Blaufränkisch Liebkind</t>
  </si>
  <si>
    <t>tr-16-28002</t>
  </si>
  <si>
    <t>RM-E/01</t>
  </si>
  <si>
    <t>P-BOX-L/05</t>
  </si>
  <si>
    <t>tr-16-30350</t>
  </si>
  <si>
    <t>RW-D/03</t>
  </si>
  <si>
    <t>tr-16-31733</t>
  </si>
  <si>
    <t>tr-16-32696</t>
  </si>
  <si>
    <t>tr-16-32942</t>
  </si>
  <si>
    <t>P-BOX-B/04</t>
  </si>
  <si>
    <t>tr-16-33714</t>
  </si>
  <si>
    <t>Grüner Veltliner Vinothek Smaragd</t>
  </si>
  <si>
    <t>tr-16-34317</t>
  </si>
  <si>
    <t xml:space="preserve">Sauvignon Blanc Zieregg </t>
  </si>
  <si>
    <t>tr-16-34391</t>
  </si>
  <si>
    <t>Sauvignon Blanc Zieregg Kar</t>
  </si>
  <si>
    <t>O-BOX-J/08</t>
  </si>
  <si>
    <t>tr-16-34395</t>
  </si>
  <si>
    <t>Riesling Höhereck Smaragd</t>
  </si>
  <si>
    <t>tr-16-35621</t>
  </si>
  <si>
    <t>tr-16-35628</t>
  </si>
  <si>
    <t>RH-J/02</t>
  </si>
  <si>
    <t>Riesling Kellerberg Smaragd</t>
  </si>
  <si>
    <t>P-BOX-D/03</t>
  </si>
  <si>
    <t>Grüner Veltiner Schütt Smaragd</t>
  </si>
  <si>
    <t>tr-16-37373</t>
  </si>
  <si>
    <t>RW-A/00</t>
  </si>
  <si>
    <t>Sauvignon Blanc Pössnitzberg Sorgenbrecher</t>
  </si>
  <si>
    <t>tr-16-15919</t>
  </si>
  <si>
    <t>tr-16-18986</t>
  </si>
  <si>
    <t>tr-16-22653</t>
  </si>
  <si>
    <t>O-BOX-F/07</t>
  </si>
  <si>
    <t>tr-16-22654</t>
  </si>
  <si>
    <t>tr-16-22723</t>
  </si>
  <si>
    <t>O-BOX-K/03</t>
  </si>
  <si>
    <t>tr-16-22724</t>
  </si>
  <si>
    <t>RH-C/03</t>
  </si>
  <si>
    <t>tr-16-25928</t>
  </si>
  <si>
    <t>RW-C/02</t>
  </si>
  <si>
    <t>tr-16-31735</t>
  </si>
  <si>
    <t>tr-16-32944</t>
  </si>
  <si>
    <t>W-BOX-P/08</t>
  </si>
  <si>
    <t>RH-C/02</t>
  </si>
  <si>
    <t>tr-16-34323</t>
  </si>
  <si>
    <t>tr-16-34389</t>
  </si>
  <si>
    <t>Sauvignon Blanc Zieregg Kapelle</t>
  </si>
  <si>
    <t>tr-16-34394</t>
  </si>
  <si>
    <t>tr-16-35625</t>
  </si>
  <si>
    <t>RH-H/00</t>
  </si>
  <si>
    <t>P-BOX-C/07</t>
  </si>
  <si>
    <t xml:space="preserve">Blaufränkisch Lutzmannsburg AR </t>
  </si>
  <si>
    <t>VR-BOX-F/02</t>
  </si>
  <si>
    <t>tr-16-36874</t>
  </si>
  <si>
    <t>Grüner Veltiner Vinothek Smaragd</t>
  </si>
  <si>
    <t>tr-16-37374</t>
  </si>
  <si>
    <t>RH-B/02</t>
  </si>
  <si>
    <t>RM-E/03</t>
  </si>
  <si>
    <t>tr-16-22730</t>
  </si>
  <si>
    <t>RH-G/02</t>
  </si>
  <si>
    <t>tr-16-36492</t>
  </si>
  <si>
    <t>P-BOX-F/06</t>
  </si>
  <si>
    <t>tr-16-37371</t>
  </si>
  <si>
    <t>Blaufränkisch Spitzerberg</t>
  </si>
  <si>
    <t>RH-A/01</t>
  </si>
  <si>
    <t>tr-16-10275</t>
  </si>
  <si>
    <t>RH-E/01</t>
  </si>
  <si>
    <t>tr-16-18493</t>
  </si>
  <si>
    <t>tr-16-19116</t>
  </si>
  <si>
    <t>RM-F/00</t>
  </si>
  <si>
    <t>tr-16-25925</t>
  </si>
  <si>
    <t>tr-16-28020</t>
  </si>
  <si>
    <t>tr-16-32945</t>
  </si>
  <si>
    <t>Grüner Veltliner M Smaragd</t>
  </si>
  <si>
    <t>RM-D/00</t>
  </si>
  <si>
    <t>tr-16-37378</t>
  </si>
  <si>
    <t>VR-BOX-I/07</t>
  </si>
  <si>
    <t>tr-16-37463</t>
  </si>
  <si>
    <t>RH-A/00</t>
  </si>
  <si>
    <t>tr-16-15315</t>
  </si>
  <si>
    <t>P-BOX-C/09</t>
  </si>
  <si>
    <t>tr-16-22535</t>
  </si>
  <si>
    <t>RH-K/00</t>
  </si>
  <si>
    <t>tr-16-25910</t>
  </si>
  <si>
    <t>RH-F/00</t>
  </si>
  <si>
    <t>tr-16-25929</t>
  </si>
  <si>
    <t>tr-16-34331</t>
  </si>
  <si>
    <t>tr-16-36529</t>
  </si>
  <si>
    <t>P-BOX-J/03</t>
  </si>
  <si>
    <t>P-BOX-G/06</t>
  </si>
  <si>
    <t>tr-16-37372</t>
  </si>
  <si>
    <t>tr-16-37375</t>
  </si>
  <si>
    <t>tr-16-37377</t>
  </si>
  <si>
    <t>Blaufränkisch Burgenland</t>
  </si>
  <si>
    <t>tr-16-34304</t>
  </si>
  <si>
    <t>RW-D/02</t>
  </si>
  <si>
    <t>tr-16-36073</t>
  </si>
  <si>
    <t>tr-16-15918</t>
  </si>
  <si>
    <t>tr-16-31740</t>
  </si>
  <si>
    <t>tr-16-18553</t>
  </si>
  <si>
    <t>tr-16-18985</t>
  </si>
  <si>
    <t>tr-16-19115</t>
  </si>
  <si>
    <t>RW-C/00</t>
  </si>
  <si>
    <t>tr-16-31739</t>
  </si>
  <si>
    <t>tr-16-23061</t>
  </si>
  <si>
    <t>Sauvignon Blanc Zieregg XT</t>
  </si>
  <si>
    <t>tr-16-37469</t>
  </si>
  <si>
    <t>tr-16-28017</t>
  </si>
  <si>
    <t>Blaufränkisch Müllendorf</t>
  </si>
  <si>
    <t>tr-16-34298</t>
  </si>
  <si>
    <t>O-BOX-N/04</t>
  </si>
  <si>
    <t>tr-16-34390</t>
  </si>
  <si>
    <t>RM-A/03</t>
  </si>
  <si>
    <t>RH-B/01</t>
  </si>
  <si>
    <t>tr-16-25909</t>
  </si>
  <si>
    <t>RH-D/00</t>
  </si>
  <si>
    <t>tr-16-36089</t>
  </si>
  <si>
    <t>RH-G/00</t>
  </si>
  <si>
    <t>tr-16-20774</t>
  </si>
  <si>
    <t>tr-16-15915</t>
  </si>
  <si>
    <t>tr-16-28019</t>
  </si>
  <si>
    <t>Blaufränkisch Reserve</t>
  </si>
  <si>
    <t>tr-16-34851</t>
  </si>
  <si>
    <t>Sauvignon Blanc Zieregg Vinothek Reserve</t>
  </si>
  <si>
    <t>tr-16-19117</t>
  </si>
  <si>
    <t>tr-16-31734</t>
  </si>
  <si>
    <t>tr-16-18492</t>
  </si>
  <si>
    <t>RH-F/01</t>
  </si>
  <si>
    <t>tr-16-18992</t>
  </si>
  <si>
    <t>tr-16-32941</t>
  </si>
  <si>
    <t>tr-16-32943</t>
  </si>
  <si>
    <t>Grüner Veltliner Hochrain Smaragd</t>
  </si>
  <si>
    <t>tr-16-37210</t>
  </si>
  <si>
    <t>RH-C/01</t>
  </si>
  <si>
    <t>tr-16-10305</t>
  </si>
  <si>
    <t>Dorfkultur weiß</t>
  </si>
  <si>
    <t>tr-16-34293</t>
  </si>
  <si>
    <t>tr-16-15318</t>
  </si>
  <si>
    <t>tr-16-34305</t>
  </si>
  <si>
    <t>tr-16-28018</t>
  </si>
  <si>
    <t>RH-GH/02</t>
  </si>
  <si>
    <t>tr-16-34306</t>
  </si>
  <si>
    <t>RH-A/03</t>
  </si>
  <si>
    <t>Riesling Setzberg Smaragd</t>
  </si>
  <si>
    <t>tr-16-18078</t>
  </si>
  <si>
    <t>RM-B/03</t>
  </si>
  <si>
    <t>tr-16-31736</t>
  </si>
  <si>
    <t>tr-16-10276</t>
  </si>
  <si>
    <t>tr-16-15321</t>
  </si>
  <si>
    <t>Riesling Heiligenstein Alte Reben</t>
  </si>
  <si>
    <t>tr-16-18688</t>
  </si>
  <si>
    <t>tr-16-36074</t>
  </si>
  <si>
    <t>tr-16-36075</t>
  </si>
  <si>
    <t>tr-16-10277</t>
  </si>
  <si>
    <t>tr-16-19027</t>
  </si>
  <si>
    <t>Dorfkultur Blaufränkisch</t>
  </si>
  <si>
    <t>tr-16-34294</t>
  </si>
  <si>
    <t>tr-16-37324</t>
  </si>
  <si>
    <t>tr-16-12658</t>
  </si>
  <si>
    <t>tr-16-20644</t>
  </si>
  <si>
    <t>tr-16-13016</t>
  </si>
  <si>
    <t>tr-16-18690</t>
  </si>
  <si>
    <t>tr-16-23052</t>
  </si>
  <si>
    <t>tr-16-13788</t>
  </si>
  <si>
    <t>tr-16-34850</t>
  </si>
  <si>
    <t>tr-16-28016</t>
  </si>
  <si>
    <t>tr-16-22876</t>
  </si>
  <si>
    <t>Blaufränkisch Gritschenberg</t>
  </si>
  <si>
    <t>tr-16-36370</t>
  </si>
  <si>
    <t>Blaufränkisch Altenberg</t>
  </si>
  <si>
    <t>tr-16-36371</t>
  </si>
  <si>
    <t>Blaufränkisch Jungenberg</t>
  </si>
  <si>
    <t>tr-16-36369</t>
  </si>
  <si>
    <t>tr-16-18694</t>
  </si>
  <si>
    <t>tr-16-17554</t>
  </si>
  <si>
    <t>tr-16-32555</t>
  </si>
  <si>
    <t>tr-16-18991</t>
  </si>
  <si>
    <t>SELEKTION AUSGEZEICHNET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</si>
</sst>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0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29"/>
      <color rgb="FF00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0" fillId="0" borderId="0" applyBorder="0" applyProtection="0"/>
    <xf numFmtId="0" fontId="2" fillId="0" borderId="0"/>
    <xf numFmtId="0" fontId="2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11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1" fillId="7" borderId="16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7" borderId="19" xfId="0" applyNumberFormat="1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1" fillId="4" borderId="2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4" fillId="2" borderId="28" xfId="0" applyFont="1" applyFill="1" applyBorder="1" applyAlignment="1">
      <alignment vertical="center"/>
    </xf>
    <xf numFmtId="0" fontId="14" fillId="2" borderId="29" xfId="0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164" fontId="14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9" fillId="0" borderId="36" xfId="0" applyFont="1" applyBorder="1"/>
    <xf numFmtId="0" fontId="19" fillId="0" borderId="37" xfId="0" applyFont="1" applyBorder="1"/>
    <xf numFmtId="0" fontId="19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/>
    </xf>
    <xf numFmtId="0" fontId="19" fillId="3" borderId="38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49" fontId="15" fillId="0" borderId="37" xfId="1" applyNumberFormat="1" applyFont="1" applyBorder="1" applyAlignment="1" applyProtection="1">
      <alignment horizontal="center" vertical="center"/>
    </xf>
    <xf numFmtId="49" fontId="15" fillId="0" borderId="41" xfId="1" applyNumberFormat="1" applyFont="1" applyBorder="1" applyAlignment="1" applyProtection="1">
      <alignment horizontal="center" vertical="center"/>
    </xf>
    <xf numFmtId="164" fontId="18" fillId="6" borderId="41" xfId="1" applyFont="1" applyFill="1" applyBorder="1" applyAlignment="1" applyProtection="1">
      <alignment horizontal="right" vertical="center"/>
    </xf>
    <xf numFmtId="164" fontId="19" fillId="3" borderId="40" xfId="1" applyFont="1" applyFill="1" applyBorder="1" applyAlignment="1" applyProtection="1">
      <alignment horizontal="right" vertical="center"/>
    </xf>
    <xf numFmtId="49" fontId="19" fillId="8" borderId="42" xfId="1" applyNumberFormat="1" applyFont="1" applyFill="1" applyBorder="1" applyAlignment="1" applyProtection="1">
      <alignment horizontal="center" vertical="center"/>
    </xf>
    <xf numFmtId="0" fontId="19" fillId="5" borderId="43" xfId="0" applyFont="1" applyFill="1" applyBorder="1" applyAlignment="1">
      <alignment horizontal="center" vertical="center"/>
    </xf>
    <xf numFmtId="164" fontId="18" fillId="6" borderId="40" xfId="0" applyNumberFormat="1" applyFont="1" applyFill="1" applyBorder="1" applyAlignment="1">
      <alignment horizontal="center" vertical="center"/>
    </xf>
    <xf numFmtId="164" fontId="19" fillId="3" borderId="44" xfId="0" applyNumberFormat="1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8" fillId="4" borderId="82" xfId="0" applyFont="1" applyFill="1" applyBorder="1" applyAlignment="1">
      <alignment horizontal="center" vertical="center" wrapText="1"/>
    </xf>
    <xf numFmtId="0" fontId="38" fillId="4" borderId="83" xfId="0" applyFont="1" applyFill="1" applyBorder="1" applyAlignment="1">
      <alignment horizontal="center" vertical="center" wrapText="1"/>
    </xf>
    <xf numFmtId="49" fontId="35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1" fillId="0" borderId="2" xfId="5" applyFont="1" applyBorder="1" applyAlignment="1">
      <alignment horizontal="right" vertical="center"/>
    </xf>
    <xf numFmtId="0" fontId="23" fillId="0" borderId="0" xfId="5" applyFont="1" applyAlignment="1">
      <alignment horizontal="center" vertical="center"/>
    </xf>
    <xf numFmtId="0" fontId="21" fillId="0" borderId="5" xfId="5" applyFont="1" applyBorder="1" applyAlignment="1">
      <alignment horizontal="right" vertical="center"/>
    </xf>
    <xf numFmtId="0" fontId="21" fillId="10" borderId="8" xfId="5" applyFont="1" applyFill="1" applyBorder="1" applyAlignment="1">
      <alignment horizontal="center" vertical="center"/>
    </xf>
    <xf numFmtId="0" fontId="21" fillId="10" borderId="9" xfId="5" applyFont="1" applyFill="1" applyBorder="1" applyAlignment="1">
      <alignment horizontal="center" vertical="center"/>
    </xf>
    <xf numFmtId="0" fontId="21" fillId="10" borderId="55" xfId="5" applyFont="1" applyFill="1" applyBorder="1" applyAlignment="1">
      <alignment horizontal="center" vertical="center"/>
    </xf>
    <xf numFmtId="0" fontId="24" fillId="10" borderId="9" xfId="5" applyFont="1" applyFill="1" applyBorder="1" applyAlignment="1">
      <alignment horizontal="center" vertical="center" wrapText="1"/>
    </xf>
    <xf numFmtId="0" fontId="24" fillId="10" borderId="10" xfId="5" applyFont="1" applyFill="1" applyBorder="1" applyAlignment="1">
      <alignment horizontal="center" vertical="center" wrapText="1"/>
    </xf>
    <xf numFmtId="0" fontId="21" fillId="0" borderId="7" xfId="5" applyFont="1" applyBorder="1" applyAlignment="1">
      <alignment horizontal="right" vertical="center"/>
    </xf>
    <xf numFmtId="0" fontId="21" fillId="0" borderId="11" xfId="5" applyFont="1" applyBorder="1" applyAlignment="1">
      <alignment horizontal="right" vertical="center"/>
    </xf>
    <xf numFmtId="0" fontId="27" fillId="0" borderId="0" xfId="5" applyFont="1" applyAlignment="1">
      <alignment horizontal="left" vertical="center"/>
    </xf>
    <xf numFmtId="0" fontId="28" fillId="0" borderId="0" xfId="5" applyFont="1" applyAlignment="1">
      <alignment horizontal="right" vertical="center"/>
    </xf>
    <xf numFmtId="2" fontId="29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31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1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1" fillId="13" borderId="20" xfId="6" applyNumberFormat="1" applyFont="1" applyFill="1" applyBorder="1" applyAlignment="1">
      <alignment horizontal="center" vertical="center"/>
    </xf>
    <xf numFmtId="166" fontId="21" fillId="13" borderId="22" xfId="6" applyNumberFormat="1" applyFont="1" applyFill="1" applyBorder="1" applyAlignment="1">
      <alignment horizontal="center" vertical="center"/>
    </xf>
    <xf numFmtId="166" fontId="21" fillId="13" borderId="23" xfId="6" applyNumberFormat="1" applyFont="1" applyFill="1" applyBorder="1" applyAlignment="1">
      <alignment horizontal="center" vertical="center"/>
    </xf>
    <xf numFmtId="0" fontId="21" fillId="10" borderId="71" xfId="5" applyFont="1" applyFill="1" applyBorder="1" applyAlignment="1">
      <alignment horizontal="center" vertical="center"/>
    </xf>
    <xf numFmtId="0" fontId="21" fillId="10" borderId="22" xfId="5" applyFont="1" applyFill="1" applyBorder="1" applyAlignment="1">
      <alignment horizontal="center" vertical="center"/>
    </xf>
    <xf numFmtId="0" fontId="24" fillId="10" borderId="22" xfId="5" applyFont="1" applyFill="1" applyBorder="1" applyAlignment="1">
      <alignment horizontal="center" vertical="center" wrapText="1"/>
    </xf>
    <xf numFmtId="0" fontId="24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2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1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1" fillId="9" borderId="17" xfId="5" applyNumberFormat="1" applyFont="1" applyFill="1" applyBorder="1" applyAlignment="1">
      <alignment horizontal="center" vertical="center"/>
    </xf>
    <xf numFmtId="166" fontId="21" fillId="9" borderId="18" xfId="5" applyNumberFormat="1" applyFont="1" applyFill="1" applyBorder="1" applyAlignment="1">
      <alignment horizontal="center" vertical="center"/>
    </xf>
    <xf numFmtId="166" fontId="21" fillId="9" borderId="19" xfId="5" applyNumberFormat="1" applyFont="1" applyFill="1" applyBorder="1" applyAlignment="1">
      <alignment horizontal="center" vertical="center"/>
    </xf>
    <xf numFmtId="0" fontId="23" fillId="0" borderId="53" xfId="5" applyFont="1" applyBorder="1" applyAlignment="1">
      <alignment horizontal="center" vertical="center"/>
    </xf>
    <xf numFmtId="0" fontId="33" fillId="11" borderId="73" xfId="5" applyFont="1" applyFill="1" applyBorder="1" applyAlignment="1">
      <alignment horizontal="center" vertical="center"/>
    </xf>
    <xf numFmtId="0" fontId="33" fillId="11" borderId="18" xfId="5" applyFont="1" applyFill="1" applyBorder="1" applyAlignment="1">
      <alignment horizontal="center" vertical="center"/>
    </xf>
    <xf numFmtId="43" fontId="34" fillId="12" borderId="74" xfId="5" applyNumberFormat="1" applyFont="1" applyFill="1" applyBorder="1" applyAlignment="1">
      <alignment horizontal="center" vertical="center"/>
    </xf>
    <xf numFmtId="43" fontId="33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2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1" fillId="0" borderId="76" xfId="5" applyFont="1" applyBorder="1" applyAlignment="1">
      <alignment vertical="center"/>
    </xf>
    <xf numFmtId="166" fontId="21" fillId="9" borderId="20" xfId="5" applyNumberFormat="1" applyFont="1" applyFill="1" applyBorder="1" applyAlignment="1">
      <alignment horizontal="center" vertical="center"/>
    </xf>
    <xf numFmtId="0" fontId="23" fillId="0" borderId="72" xfId="5" applyFont="1" applyBorder="1" applyAlignment="1">
      <alignment horizontal="center" vertical="center"/>
    </xf>
    <xf numFmtId="0" fontId="33" fillId="11" borderId="77" xfId="5" applyFont="1" applyFill="1" applyBorder="1" applyAlignment="1">
      <alignment horizontal="center" vertical="center"/>
    </xf>
    <xf numFmtId="0" fontId="33" fillId="11" borderId="78" xfId="5" applyFont="1" applyFill="1" applyBorder="1" applyAlignment="1">
      <alignment horizontal="center" vertical="center"/>
    </xf>
    <xf numFmtId="43" fontId="34" fillId="12" borderId="79" xfId="5" applyNumberFormat="1" applyFont="1" applyFill="1" applyBorder="1" applyAlignment="1">
      <alignment horizontal="center" vertical="center"/>
    </xf>
    <xf numFmtId="43" fontId="33" fillId="9" borderId="80" xfId="5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9" fillId="2" borderId="94" xfId="0" applyFont="1" applyFill="1" applyBorder="1" applyAlignment="1">
      <alignment horizontal="center" vertical="center"/>
    </xf>
    <xf numFmtId="0" fontId="39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21" fillId="0" borderId="0" xfId="5" applyFont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22" fillId="9" borderId="47" xfId="5" applyFont="1" applyFill="1" applyBorder="1" applyAlignment="1">
      <alignment horizontal="center" vertical="center"/>
    </xf>
    <xf numFmtId="0" fontId="22" fillId="9" borderId="48" xfId="5" applyFont="1" applyFill="1" applyBorder="1" applyAlignment="1">
      <alignment horizontal="center" vertical="center"/>
    </xf>
    <xf numFmtId="0" fontId="22" fillId="9" borderId="49" xfId="5" applyFont="1" applyFill="1" applyBorder="1" applyAlignment="1">
      <alignment horizontal="center" vertical="center"/>
    </xf>
    <xf numFmtId="0" fontId="21" fillId="10" borderId="50" xfId="5" applyFont="1" applyFill="1" applyBorder="1" applyAlignment="1">
      <alignment horizontal="center" vertical="center"/>
    </xf>
    <xf numFmtId="0" fontId="21" fillId="10" borderId="51" xfId="5" applyFont="1" applyFill="1" applyBorder="1" applyAlignment="1">
      <alignment horizontal="center" vertical="center"/>
    </xf>
    <xf numFmtId="0" fontId="21" fillId="10" borderId="52" xfId="5" applyFont="1" applyFill="1" applyBorder="1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2" fillId="9" borderId="39" xfId="5" applyFont="1" applyFill="1" applyBorder="1" applyAlignment="1">
      <alignment horizontal="center" vertical="center"/>
    </xf>
    <xf numFmtId="0" fontId="22" fillId="9" borderId="53" xfId="5" applyFont="1" applyFill="1" applyBorder="1" applyAlignment="1">
      <alignment horizontal="center" vertical="center"/>
    </xf>
    <xf numFmtId="0" fontId="22" fillId="9" borderId="54" xfId="5" applyFont="1" applyFill="1" applyBorder="1" applyAlignment="1">
      <alignment horizontal="center" vertical="center"/>
    </xf>
    <xf numFmtId="0" fontId="21" fillId="10" borderId="68" xfId="5" applyFont="1" applyFill="1" applyBorder="1" applyAlignment="1">
      <alignment horizontal="center" vertical="center"/>
    </xf>
    <xf numFmtId="0" fontId="21" fillId="10" borderId="69" xfId="5" applyFont="1" applyFill="1" applyBorder="1" applyAlignment="1">
      <alignment horizontal="center" vertical="center"/>
    </xf>
    <xf numFmtId="0" fontId="21" fillId="10" borderId="70" xfId="5" applyFont="1" applyFill="1" applyBorder="1" applyAlignment="1">
      <alignment horizontal="center" vertical="center"/>
    </xf>
    <xf numFmtId="0" fontId="21" fillId="11" borderId="58" xfId="5" applyFont="1" applyFill="1" applyBorder="1" applyAlignment="1">
      <alignment horizontal="center" vertical="center"/>
    </xf>
    <xf numFmtId="0" fontId="21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1" fillId="9" borderId="59" xfId="5" applyNumberFormat="1" applyFont="1" applyFill="1" applyBorder="1" applyAlignment="1">
      <alignment horizontal="center" vertical="center"/>
    </xf>
    <xf numFmtId="43" fontId="21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22" fillId="9" borderId="60" xfId="5" applyFont="1" applyFill="1" applyBorder="1" applyAlignment="1">
      <alignment horizontal="center" vertical="center"/>
    </xf>
    <xf numFmtId="0" fontId="22" fillId="9" borderId="61" xfId="5" applyFont="1" applyFill="1" applyBorder="1" applyAlignment="1">
      <alignment horizontal="center" vertical="center"/>
    </xf>
    <xf numFmtId="0" fontId="22" fillId="9" borderId="62" xfId="5" applyFont="1" applyFill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6" fillId="0" borderId="0" xfId="3" applyBorder="1" applyAlignment="1">
      <alignment horizontal="center" vertical="center" wrapText="1"/>
    </xf>
    <xf numFmtId="0" fontId="21" fillId="11" borderId="56" xfId="5" applyFont="1" applyFill="1" applyBorder="1" applyAlignment="1">
      <alignment horizontal="center" vertical="center"/>
    </xf>
    <xf numFmtId="0" fontId="21" fillId="11" borderId="46" xfId="5" applyFont="1" applyFill="1" applyBorder="1" applyAlignment="1">
      <alignment horizontal="center" vertical="center"/>
    </xf>
    <xf numFmtId="0" fontId="21" fillId="11" borderId="57" xfId="5" applyFont="1" applyFill="1" applyBorder="1" applyAlignment="1">
      <alignment horizontal="center" vertical="center"/>
    </xf>
    <xf numFmtId="0" fontId="21" fillId="11" borderId="63" xfId="5" applyFont="1" applyFill="1" applyBorder="1" applyAlignment="1">
      <alignment horizontal="center" vertical="center"/>
    </xf>
    <xf numFmtId="0" fontId="30" fillId="13" borderId="3" xfId="5" applyFont="1" applyFill="1" applyBorder="1" applyAlignment="1">
      <alignment horizontal="center" vertical="center"/>
    </xf>
    <xf numFmtId="0" fontId="30" fillId="13" borderId="14" xfId="5" applyFont="1" applyFill="1" applyBorder="1" applyAlignment="1">
      <alignment horizontal="center" vertical="center"/>
    </xf>
    <xf numFmtId="0" fontId="30" fillId="13" borderId="66" xfId="5" applyFont="1" applyFill="1" applyBorder="1" applyAlignment="1">
      <alignment horizontal="center" vertical="center"/>
    </xf>
    <xf numFmtId="0" fontId="21" fillId="13" borderId="67" xfId="5" applyFont="1" applyFill="1" applyBorder="1" applyAlignment="1">
      <alignment horizontal="center" vertical="center"/>
    </xf>
    <xf numFmtId="0" fontId="21" fillId="13" borderId="11" xfId="5" applyFont="1" applyFill="1" applyBorder="1" applyAlignment="1">
      <alignment horizontal="center" vertical="center"/>
    </xf>
    <xf numFmtId="0" fontId="21" fillId="13" borderId="3" xfId="5" applyFont="1" applyFill="1" applyBorder="1" applyAlignment="1">
      <alignment horizontal="center" vertical="center"/>
    </xf>
    <xf numFmtId="0" fontId="21" fillId="13" borderId="12" xfId="5" applyFont="1" applyFill="1" applyBorder="1" applyAlignment="1">
      <alignment horizontal="center" vertical="center"/>
    </xf>
    <xf numFmtId="0" fontId="21" fillId="13" borderId="14" xfId="5" applyFont="1" applyFill="1" applyBorder="1" applyAlignment="1">
      <alignment horizontal="center" vertical="center"/>
    </xf>
    <xf numFmtId="0" fontId="21" fillId="13" borderId="66" xfId="5" applyFont="1" applyFill="1" applyBorder="1" applyAlignment="1">
      <alignment horizontal="center" vertical="center"/>
    </xf>
    <xf numFmtId="0" fontId="24" fillId="13" borderId="14" xfId="5" applyFont="1" applyFill="1" applyBorder="1" applyAlignment="1">
      <alignment horizontal="center" vertical="center" wrapText="1"/>
    </xf>
    <xf numFmtId="0" fontId="24" fillId="13" borderId="21" xfId="5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vertical="center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2"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775507</xdr:colOff>
      <xdr:row>1</xdr:row>
      <xdr:rowOff>129667</xdr:rowOff>
    </xdr:from>
    <xdr:to>
      <xdr:col>6</xdr:col>
      <xdr:colOff>1357739</xdr:colOff>
      <xdr:row>2</xdr:row>
      <xdr:rowOff>279428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75507" y="348162"/>
          <a:ext cx="2999329" cy="51847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138</xdr:row>
      <xdr:rowOff>43052</xdr:rowOff>
    </xdr:from>
    <xdr:to>
      <xdr:col>24</xdr:col>
      <xdr:colOff>47714</xdr:colOff>
      <xdr:row>163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27272944"/>
          <a:ext cx="16107069" cy="5158177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37"/>
  <sheetViews>
    <sheetView showGridLines="0" tabSelected="1" topLeftCell="D1" zoomScale="93" zoomScaleNormal="80" workbookViewId="0">
      <selection activeCell="D6" sqref="D6:G9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hidden="1" customWidth="1"/>
    <col min="7" max="7" width="31.6640625" style="2" customWidth="1"/>
    <col min="8" max="8" width="42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hidden="1" customWidth="1"/>
    <col min="15" max="15" width="9.1640625" style="5" hidden="1" customWidth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227" customWidth="1"/>
    <col min="26" max="27" width="10.83203125" style="228" hidden="1" customWidth="1" outlineLevel="1"/>
    <col min="28" max="28" width="24.6640625" style="228" hidden="1" customWidth="1" outlineLevel="1"/>
    <col min="29" max="29" width="46.83203125" style="227" hidden="1" customWidth="1" outlineLevel="1"/>
    <col min="30" max="30" width="10.83203125" style="229" collapsed="1"/>
    <col min="31" max="64" width="10.83203125" style="229"/>
    <col min="627" max="1025" width="10.5" customWidth="1"/>
  </cols>
  <sheetData>
    <row r="1" spans="1:1024" ht="17" thickBot="1" x14ac:dyDescent="0.25"/>
    <row r="2" spans="1:1024" ht="29" customHeight="1" x14ac:dyDescent="0.2">
      <c r="G2" s="96"/>
      <c r="H2" s="10" t="s">
        <v>1</v>
      </c>
      <c r="I2" s="11"/>
      <c r="J2" s="182"/>
      <c r="K2" s="183"/>
      <c r="L2" s="183"/>
      <c r="M2" s="183"/>
      <c r="N2" s="183"/>
      <c r="O2" s="183"/>
      <c r="V2" s="168" t="s">
        <v>2</v>
      </c>
      <c r="W2" s="169"/>
      <c r="X2" s="169"/>
    </row>
    <row r="3" spans="1:1024" ht="37" customHeight="1" thickBot="1" x14ac:dyDescent="0.25">
      <c r="G3" s="96"/>
      <c r="H3" s="12" t="s">
        <v>3</v>
      </c>
      <c r="I3" s="13"/>
      <c r="J3" s="170"/>
      <c r="K3" s="170"/>
      <c r="L3" s="170"/>
      <c r="M3" s="170"/>
      <c r="N3" s="170"/>
      <c r="O3" s="170"/>
      <c r="V3" s="74" t="s">
        <v>4</v>
      </c>
      <c r="W3" s="81" t="s">
        <v>99</v>
      </c>
      <c r="X3" s="82" t="s">
        <v>100</v>
      </c>
    </row>
    <row r="4" spans="1:1024" ht="28" customHeight="1" x14ac:dyDescent="0.2">
      <c r="D4" s="180" t="s">
        <v>415</v>
      </c>
      <c r="E4" s="180"/>
      <c r="F4" s="180"/>
      <c r="G4" s="181"/>
      <c r="H4" s="14" t="s">
        <v>7</v>
      </c>
      <c r="I4" s="13"/>
      <c r="J4" s="170"/>
      <c r="K4" s="170"/>
      <c r="L4" s="170"/>
      <c r="M4" s="170"/>
      <c r="N4" s="170"/>
      <c r="O4" s="170"/>
      <c r="T4" s="75" t="s">
        <v>48</v>
      </c>
      <c r="U4" s="76"/>
      <c r="V4" s="84">
        <f>SUMIF(R15:R602,"D",V15:V602)</f>
        <v>0</v>
      </c>
      <c r="W4" s="85">
        <f>SUMIF(R15:R602,"D",W15:W602)</f>
        <v>0</v>
      </c>
      <c r="X4" s="86">
        <f>SUMIF(R15:R602,"D",X15:X602)</f>
        <v>0</v>
      </c>
    </row>
    <row r="5" spans="1:1024" ht="32" customHeight="1" thickBot="1" x14ac:dyDescent="0.25">
      <c r="D5" s="178" t="s">
        <v>118</v>
      </c>
      <c r="E5" s="178"/>
      <c r="F5" s="178"/>
      <c r="G5" s="179"/>
      <c r="H5" s="15" t="s">
        <v>8</v>
      </c>
      <c r="I5" s="16"/>
      <c r="J5" s="171"/>
      <c r="K5" s="171"/>
      <c r="L5" s="171"/>
      <c r="M5" s="171"/>
      <c r="N5" s="171"/>
      <c r="O5" s="171"/>
      <c r="T5" s="77" t="s">
        <v>46</v>
      </c>
      <c r="U5" s="78"/>
      <c r="V5" s="87">
        <f>SUMIF(R15:R602,"U",V15:V602)</f>
        <v>0</v>
      </c>
      <c r="W5" s="88">
        <f>SUMIF(R15:R602,"U",W15:W602)</f>
        <v>0</v>
      </c>
      <c r="X5" s="89">
        <f>SUMIF(R15:R602,"U",X15:X602)</f>
        <v>0</v>
      </c>
    </row>
    <row r="6" spans="1:1024" ht="32" customHeight="1" thickBot="1" x14ac:dyDescent="0.25">
      <c r="D6" s="177" t="s">
        <v>0</v>
      </c>
      <c r="E6" s="177"/>
      <c r="F6" s="177"/>
      <c r="G6" s="177"/>
      <c r="H6" s="176"/>
      <c r="I6" s="176"/>
      <c r="J6" s="176"/>
      <c r="K6" s="176"/>
      <c r="L6" s="176"/>
      <c r="M6" s="176"/>
      <c r="N6" s="176"/>
      <c r="O6" s="176"/>
      <c r="T6" s="79" t="s">
        <v>47</v>
      </c>
      <c r="U6" s="80"/>
      <c r="V6" s="90">
        <f>V4+V5</f>
        <v>0</v>
      </c>
      <c r="W6" s="91">
        <f>W4+W5</f>
        <v>0</v>
      </c>
      <c r="X6" s="92">
        <f>X4+X5</f>
        <v>0</v>
      </c>
    </row>
    <row r="7" spans="1:1024" ht="14" customHeight="1" x14ac:dyDescent="0.2">
      <c r="D7" s="177"/>
      <c r="E7" s="177"/>
      <c r="F7" s="177"/>
      <c r="G7" s="177"/>
      <c r="H7" s="18"/>
      <c r="J7" s="19"/>
      <c r="U7" s="20"/>
    </row>
    <row r="8" spans="1:1024" ht="20" hidden="1" customHeight="1" outlineLevel="1" x14ac:dyDescent="0.2">
      <c r="D8" s="177"/>
      <c r="E8" s="177"/>
      <c r="F8" s="177"/>
      <c r="G8" s="177"/>
      <c r="H8" s="21" t="s">
        <v>9</v>
      </c>
      <c r="I8" s="22"/>
      <c r="J8" s="172"/>
      <c r="K8" s="172"/>
      <c r="L8" s="173"/>
      <c r="M8" s="173"/>
      <c r="N8" s="174"/>
      <c r="O8" s="174"/>
      <c r="U8" s="20"/>
      <c r="V8" s="175" t="s">
        <v>10</v>
      </c>
      <c r="W8" s="175"/>
      <c r="X8" s="23"/>
    </row>
    <row r="9" spans="1:1024" ht="20" hidden="1" customHeight="1" outlineLevel="1" x14ac:dyDescent="0.2">
      <c r="D9" s="177"/>
      <c r="E9" s="177"/>
      <c r="F9" s="177"/>
      <c r="G9" s="177"/>
      <c r="H9" s="24" t="s">
        <v>11</v>
      </c>
      <c r="I9" s="25"/>
      <c r="J9" s="165"/>
      <c r="K9" s="165"/>
      <c r="L9" s="166"/>
      <c r="M9" s="166"/>
      <c r="N9" s="167"/>
      <c r="O9" s="167"/>
      <c r="U9" s="20"/>
      <c r="V9" s="164" t="s">
        <v>12</v>
      </c>
      <c r="W9" s="164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65"/>
      <c r="K10" s="165"/>
      <c r="L10" s="166"/>
      <c r="M10" s="166"/>
      <c r="N10" s="167"/>
      <c r="O10" s="167"/>
      <c r="U10" s="20"/>
      <c r="V10" s="164" t="s">
        <v>14</v>
      </c>
      <c r="W10" s="164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59"/>
      <c r="K11" s="159"/>
      <c r="L11" s="160"/>
      <c r="M11" s="160"/>
      <c r="N11" s="161"/>
      <c r="O11" s="161"/>
      <c r="U11" s="20"/>
      <c r="V11" s="162" t="s">
        <v>16</v>
      </c>
      <c r="W11" s="162"/>
      <c r="X11" s="30">
        <f>X10+X9</f>
        <v>0</v>
      </c>
      <c r="Z11" s="230" t="s">
        <v>17</v>
      </c>
      <c r="AA11" s="231"/>
      <c r="AB11" s="232" t="s">
        <v>18</v>
      </c>
      <c r="AC11" s="233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1" customFormat="1" ht="26.25" customHeight="1" thickBot="1" x14ac:dyDescent="0.25">
      <c r="A13" s="153" t="s">
        <v>20</v>
      </c>
      <c r="B13" s="153"/>
      <c r="C13" s="153"/>
      <c r="D13" s="153" t="s">
        <v>21</v>
      </c>
      <c r="E13" s="153"/>
      <c r="F13" s="153"/>
      <c r="G13" s="154" t="s">
        <v>22</v>
      </c>
      <c r="H13" s="154"/>
      <c r="I13" s="154"/>
      <c r="J13" s="154"/>
      <c r="K13" s="154"/>
      <c r="L13" s="154"/>
      <c r="M13" s="155" t="s">
        <v>116</v>
      </c>
      <c r="N13" s="155"/>
      <c r="O13" s="156"/>
      <c r="P13" s="157" t="s">
        <v>23</v>
      </c>
      <c r="Q13" s="157"/>
      <c r="R13" s="157"/>
      <c r="S13" s="157"/>
      <c r="T13" s="158"/>
      <c r="U13" s="97" t="s">
        <v>24</v>
      </c>
      <c r="V13" s="163" t="s">
        <v>25</v>
      </c>
      <c r="W13" s="163"/>
      <c r="X13" s="163"/>
      <c r="Y13" s="234"/>
      <c r="Z13" s="235" t="s">
        <v>26</v>
      </c>
      <c r="AA13" s="236" t="s">
        <v>27</v>
      </c>
      <c r="AB13" s="237" t="s">
        <v>18</v>
      </c>
      <c r="AC13" s="238" t="s">
        <v>19</v>
      </c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32" t="s">
        <v>28</v>
      </c>
      <c r="B14" s="33" t="s">
        <v>29</v>
      </c>
      <c r="C14" s="34" t="s">
        <v>30</v>
      </c>
      <c r="D14" s="35" t="s">
        <v>31</v>
      </c>
      <c r="E14" s="36" t="s">
        <v>32</v>
      </c>
      <c r="F14" s="37" t="s">
        <v>33</v>
      </c>
      <c r="G14" s="38" t="s">
        <v>34</v>
      </c>
      <c r="H14" s="39" t="s">
        <v>35</v>
      </c>
      <c r="I14" s="36" t="s">
        <v>36</v>
      </c>
      <c r="J14" s="40" t="s">
        <v>37</v>
      </c>
      <c r="K14" s="41" t="s">
        <v>38</v>
      </c>
      <c r="L14" s="42" t="s">
        <v>4</v>
      </c>
      <c r="M14" s="93" t="s">
        <v>113</v>
      </c>
      <c r="N14" s="94" t="s">
        <v>114</v>
      </c>
      <c r="O14" s="95" t="s">
        <v>115</v>
      </c>
      <c r="P14" s="44" t="s">
        <v>39</v>
      </c>
      <c r="Q14" s="43" t="s">
        <v>40</v>
      </c>
      <c r="R14" s="44" t="s">
        <v>101</v>
      </c>
      <c r="S14" s="45" t="s">
        <v>41</v>
      </c>
      <c r="T14" s="46" t="s">
        <v>42</v>
      </c>
      <c r="U14" s="47"/>
      <c r="V14" s="48" t="s">
        <v>4</v>
      </c>
      <c r="W14" s="49" t="s">
        <v>5</v>
      </c>
      <c r="X14" s="50" t="s">
        <v>6</v>
      </c>
      <c r="Y14" s="239"/>
      <c r="Z14" s="240"/>
      <c r="AA14" s="241"/>
      <c r="AB14" s="242"/>
      <c r="AC14" s="243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7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51" t="s">
        <v>119</v>
      </c>
      <c r="B15" s="52" t="s">
        <v>120</v>
      </c>
      <c r="C15" s="53" t="s">
        <v>127</v>
      </c>
      <c r="D15" s="54" t="s">
        <v>121</v>
      </c>
      <c r="E15" s="55" t="s">
        <v>153</v>
      </c>
      <c r="F15" s="56" t="s">
        <v>123</v>
      </c>
      <c r="G15" s="57" t="s">
        <v>212</v>
      </c>
      <c r="H15" s="58" t="s">
        <v>183</v>
      </c>
      <c r="I15" s="55" t="s">
        <v>149</v>
      </c>
      <c r="J15" s="59">
        <v>2018</v>
      </c>
      <c r="K15" s="60" t="s">
        <v>132</v>
      </c>
      <c r="L15" s="61">
        <v>5</v>
      </c>
      <c r="M15" s="62" t="s">
        <v>138</v>
      </c>
      <c r="N15" s="63" t="s">
        <v>123</v>
      </c>
      <c r="O15" s="64" t="s">
        <v>123</v>
      </c>
      <c r="P15" s="65" t="s">
        <v>314</v>
      </c>
      <c r="Q15" s="66" t="s">
        <v>315</v>
      </c>
      <c r="R15" s="83" t="s">
        <v>126</v>
      </c>
      <c r="S15" s="68">
        <f>IF(R15="U",T15/1.2,T15)</f>
        <v>40</v>
      </c>
      <c r="T15" s="69">
        <v>40</v>
      </c>
      <c r="U15" s="70"/>
      <c r="V15" s="71"/>
      <c r="W15" s="72">
        <f>V15*S15</f>
        <v>0</v>
      </c>
      <c r="X15" s="73">
        <f>V15*T15</f>
        <v>0</v>
      </c>
      <c r="Y15" s="239"/>
      <c r="Z15" s="244">
        <v>1</v>
      </c>
      <c r="AA15" s="245"/>
      <c r="AB15" s="246"/>
      <c r="AC15" s="247"/>
    </row>
    <row r="16" spans="1:1024" ht="15.75" customHeight="1" x14ac:dyDescent="0.2">
      <c r="A16" s="51" t="s">
        <v>119</v>
      </c>
      <c r="B16" s="52" t="s">
        <v>120</v>
      </c>
      <c r="C16" s="53" t="s">
        <v>127</v>
      </c>
      <c r="D16" s="54" t="s">
        <v>121</v>
      </c>
      <c r="E16" s="55" t="s">
        <v>153</v>
      </c>
      <c r="F16" s="56" t="s">
        <v>123</v>
      </c>
      <c r="G16" s="57" t="s">
        <v>212</v>
      </c>
      <c r="H16" s="58" t="s">
        <v>257</v>
      </c>
      <c r="I16" s="55" t="s">
        <v>145</v>
      </c>
      <c r="J16" s="59">
        <v>2012</v>
      </c>
      <c r="K16" s="60" t="s">
        <v>132</v>
      </c>
      <c r="L16" s="61">
        <v>2</v>
      </c>
      <c r="M16" s="62" t="s">
        <v>138</v>
      </c>
      <c r="N16" s="63" t="s">
        <v>123</v>
      </c>
      <c r="O16" s="64" t="s">
        <v>123</v>
      </c>
      <c r="P16" s="65" t="s">
        <v>255</v>
      </c>
      <c r="Q16" s="66" t="s">
        <v>258</v>
      </c>
      <c r="R16" s="67" t="s">
        <v>126</v>
      </c>
      <c r="S16" s="68">
        <f>IF(R16="U",T16/1.2,T16)</f>
        <v>30</v>
      </c>
      <c r="T16" s="69">
        <v>30</v>
      </c>
      <c r="U16" s="70"/>
      <c r="V16" s="71"/>
      <c r="W16" s="72">
        <f>V16*S16</f>
        <v>0</v>
      </c>
      <c r="X16" s="73">
        <f>V16*T16</f>
        <v>0</v>
      </c>
      <c r="Y16" s="239"/>
      <c r="Z16" s="244">
        <v>1</v>
      </c>
      <c r="AA16" s="245"/>
      <c r="AB16" s="246"/>
      <c r="AC16" s="247"/>
    </row>
    <row r="17" spans="1:29" ht="15.75" customHeight="1" x14ac:dyDescent="0.2">
      <c r="A17" s="51" t="s">
        <v>119</v>
      </c>
      <c r="B17" s="52" t="s">
        <v>120</v>
      </c>
      <c r="C17" s="53" t="s">
        <v>127</v>
      </c>
      <c r="D17" s="54" t="s">
        <v>121</v>
      </c>
      <c r="E17" s="55" t="s">
        <v>153</v>
      </c>
      <c r="F17" s="56" t="s">
        <v>123</v>
      </c>
      <c r="G17" s="57" t="s">
        <v>212</v>
      </c>
      <c r="H17" s="58" t="s">
        <v>215</v>
      </c>
      <c r="I17" s="55" t="s">
        <v>145</v>
      </c>
      <c r="J17" s="59">
        <v>2012</v>
      </c>
      <c r="K17" s="60" t="s">
        <v>132</v>
      </c>
      <c r="L17" s="61">
        <v>3</v>
      </c>
      <c r="M17" s="62" t="s">
        <v>138</v>
      </c>
      <c r="N17" s="63" t="s">
        <v>123</v>
      </c>
      <c r="O17" s="64" t="s">
        <v>123</v>
      </c>
      <c r="P17" s="65" t="s">
        <v>194</v>
      </c>
      <c r="Q17" s="66" t="s">
        <v>286</v>
      </c>
      <c r="R17" s="83" t="s">
        <v>126</v>
      </c>
      <c r="S17" s="68">
        <f>IF(R17="U",T17/1.2,T17)</f>
        <v>30</v>
      </c>
      <c r="T17" s="69">
        <v>30</v>
      </c>
      <c r="U17" s="70"/>
      <c r="V17" s="71"/>
      <c r="W17" s="72">
        <f>V17*S17</f>
        <v>0</v>
      </c>
      <c r="X17" s="73">
        <f>V17*T17</f>
        <v>0</v>
      </c>
      <c r="Y17" s="239"/>
      <c r="Z17" s="244">
        <v>1</v>
      </c>
      <c r="AA17" s="245"/>
      <c r="AB17" s="246"/>
      <c r="AC17" s="247"/>
    </row>
    <row r="18" spans="1:29" ht="15.75" customHeight="1" x14ac:dyDescent="0.2">
      <c r="A18" s="51" t="s">
        <v>119</v>
      </c>
      <c r="B18" s="52" t="s">
        <v>120</v>
      </c>
      <c r="C18" s="53" t="s">
        <v>127</v>
      </c>
      <c r="D18" s="54" t="s">
        <v>121</v>
      </c>
      <c r="E18" s="55" t="s">
        <v>153</v>
      </c>
      <c r="F18" s="56" t="s">
        <v>123</v>
      </c>
      <c r="G18" s="57" t="s">
        <v>212</v>
      </c>
      <c r="H18" s="58" t="s">
        <v>214</v>
      </c>
      <c r="I18" s="55" t="s">
        <v>145</v>
      </c>
      <c r="J18" s="59">
        <v>2011</v>
      </c>
      <c r="K18" s="60" t="s">
        <v>132</v>
      </c>
      <c r="L18" s="61">
        <v>2</v>
      </c>
      <c r="M18" s="62" t="s">
        <v>138</v>
      </c>
      <c r="N18" s="63" t="s">
        <v>123</v>
      </c>
      <c r="O18" s="64" t="s">
        <v>123</v>
      </c>
      <c r="P18" s="65" t="s">
        <v>204</v>
      </c>
      <c r="Q18" s="66" t="s">
        <v>259</v>
      </c>
      <c r="R18" s="83" t="s">
        <v>126</v>
      </c>
      <c r="S18" s="68">
        <f>IF(R18="U",T18/1.2,T18)</f>
        <v>35</v>
      </c>
      <c r="T18" s="69">
        <v>35</v>
      </c>
      <c r="U18" s="70"/>
      <c r="V18" s="71"/>
      <c r="W18" s="72">
        <f>V18*S18</f>
        <v>0</v>
      </c>
      <c r="X18" s="73">
        <f>V18*T18</f>
        <v>0</v>
      </c>
      <c r="Y18" s="239"/>
      <c r="Z18" s="244">
        <v>1</v>
      </c>
      <c r="AA18" s="245"/>
      <c r="AB18" s="246"/>
      <c r="AC18" s="247"/>
    </row>
    <row r="19" spans="1:29" ht="15.75" customHeight="1" x14ac:dyDescent="0.2">
      <c r="A19" s="51" t="s">
        <v>119</v>
      </c>
      <c r="B19" s="52" t="s">
        <v>136</v>
      </c>
      <c r="C19" s="53" t="s">
        <v>127</v>
      </c>
      <c r="D19" s="54" t="s">
        <v>121</v>
      </c>
      <c r="E19" s="55" t="s">
        <v>159</v>
      </c>
      <c r="F19" s="56" t="s">
        <v>123</v>
      </c>
      <c r="G19" s="57" t="s">
        <v>190</v>
      </c>
      <c r="H19" s="58" t="s">
        <v>407</v>
      </c>
      <c r="I19" s="55" t="s">
        <v>137</v>
      </c>
      <c r="J19" s="59">
        <v>2021</v>
      </c>
      <c r="K19" s="60" t="s">
        <v>132</v>
      </c>
      <c r="L19" s="61">
        <v>24</v>
      </c>
      <c r="M19" s="62" t="s">
        <v>138</v>
      </c>
      <c r="N19" s="63" t="s">
        <v>123</v>
      </c>
      <c r="O19" s="64" t="s">
        <v>123</v>
      </c>
      <c r="P19" s="65" t="s">
        <v>232</v>
      </c>
      <c r="Q19" s="66" t="s">
        <v>408</v>
      </c>
      <c r="R19" s="67" t="s">
        <v>135</v>
      </c>
      <c r="S19" s="68">
        <f>IF(R19="U",T19/1.2,T19)</f>
        <v>25</v>
      </c>
      <c r="T19" s="69">
        <v>30</v>
      </c>
      <c r="U19" s="70"/>
      <c r="V19" s="71"/>
      <c r="W19" s="72">
        <f>V19*S19</f>
        <v>0</v>
      </c>
      <c r="X19" s="73">
        <f>V19*T19</f>
        <v>0</v>
      </c>
      <c r="Y19" s="239"/>
      <c r="Z19" s="244">
        <v>1</v>
      </c>
      <c r="AA19" s="245"/>
      <c r="AB19" s="246"/>
      <c r="AC19" s="247"/>
    </row>
    <row r="20" spans="1:29" ht="15.75" customHeight="1" x14ac:dyDescent="0.2">
      <c r="A20" s="51" t="s">
        <v>119</v>
      </c>
      <c r="B20" s="52" t="s">
        <v>136</v>
      </c>
      <c r="C20" s="53" t="s">
        <v>127</v>
      </c>
      <c r="D20" s="54" t="s">
        <v>121</v>
      </c>
      <c r="E20" s="55" t="s">
        <v>159</v>
      </c>
      <c r="F20" s="56" t="s">
        <v>123</v>
      </c>
      <c r="G20" s="57" t="s">
        <v>190</v>
      </c>
      <c r="H20" s="58" t="s">
        <v>405</v>
      </c>
      <c r="I20" s="55" t="s">
        <v>137</v>
      </c>
      <c r="J20" s="59">
        <v>2021</v>
      </c>
      <c r="K20" s="60" t="s">
        <v>132</v>
      </c>
      <c r="L20" s="61">
        <v>24</v>
      </c>
      <c r="M20" s="62" t="s">
        <v>138</v>
      </c>
      <c r="N20" s="63" t="s">
        <v>123</v>
      </c>
      <c r="O20" s="64" t="s">
        <v>123</v>
      </c>
      <c r="P20" s="65" t="s">
        <v>188</v>
      </c>
      <c r="Q20" s="66" t="s">
        <v>406</v>
      </c>
      <c r="R20" s="67" t="s">
        <v>135</v>
      </c>
      <c r="S20" s="68">
        <f>IF(R20="U",T20/1.2,T20)</f>
        <v>45.833333333333336</v>
      </c>
      <c r="T20" s="69">
        <v>55</v>
      </c>
      <c r="U20" s="70"/>
      <c r="V20" s="71"/>
      <c r="W20" s="72">
        <f>V20*S20</f>
        <v>0</v>
      </c>
      <c r="X20" s="73">
        <f>V20*T20</f>
        <v>0</v>
      </c>
      <c r="Y20" s="239"/>
      <c r="Z20" s="244">
        <v>1</v>
      </c>
      <c r="AA20" s="245"/>
      <c r="AB20" s="246"/>
      <c r="AC20" s="247"/>
    </row>
    <row r="21" spans="1:29" ht="15.75" customHeight="1" x14ac:dyDescent="0.2">
      <c r="A21" s="51" t="s">
        <v>119</v>
      </c>
      <c r="B21" s="52" t="s">
        <v>136</v>
      </c>
      <c r="C21" s="53" t="s">
        <v>127</v>
      </c>
      <c r="D21" s="54" t="s">
        <v>121</v>
      </c>
      <c r="E21" s="55" t="s">
        <v>159</v>
      </c>
      <c r="F21" s="56" t="s">
        <v>123</v>
      </c>
      <c r="G21" s="57" t="s">
        <v>190</v>
      </c>
      <c r="H21" s="58" t="s">
        <v>409</v>
      </c>
      <c r="I21" s="55" t="s">
        <v>137</v>
      </c>
      <c r="J21" s="59">
        <v>2021</v>
      </c>
      <c r="K21" s="60" t="s">
        <v>132</v>
      </c>
      <c r="L21" s="61">
        <v>24</v>
      </c>
      <c r="M21" s="62" t="s">
        <v>138</v>
      </c>
      <c r="N21" s="63" t="s">
        <v>123</v>
      </c>
      <c r="O21" s="64" t="s">
        <v>123</v>
      </c>
      <c r="P21" s="65" t="s">
        <v>297</v>
      </c>
      <c r="Q21" s="66" t="s">
        <v>410</v>
      </c>
      <c r="R21" s="67" t="s">
        <v>135</v>
      </c>
      <c r="S21" s="68">
        <f>IF(R21="U",T21/1.2,T21)</f>
        <v>45.833333333333336</v>
      </c>
      <c r="T21" s="69">
        <v>55</v>
      </c>
      <c r="U21" s="70"/>
      <c r="V21" s="71"/>
      <c r="W21" s="72">
        <f>V21*S21</f>
        <v>0</v>
      </c>
      <c r="X21" s="73">
        <f>V21*T21</f>
        <v>0</v>
      </c>
      <c r="Y21" s="239"/>
      <c r="Z21" s="244">
        <v>1</v>
      </c>
      <c r="AA21" s="245"/>
      <c r="AB21" s="246"/>
      <c r="AC21" s="247"/>
    </row>
    <row r="22" spans="1:29" ht="15.75" customHeight="1" x14ac:dyDescent="0.2">
      <c r="A22" s="51" t="s">
        <v>119</v>
      </c>
      <c r="B22" s="52" t="s">
        <v>120</v>
      </c>
      <c r="C22" s="53" t="s">
        <v>127</v>
      </c>
      <c r="D22" s="54" t="s">
        <v>121</v>
      </c>
      <c r="E22" s="55" t="s">
        <v>148</v>
      </c>
      <c r="F22" s="56" t="s">
        <v>123</v>
      </c>
      <c r="G22" s="57" t="s">
        <v>176</v>
      </c>
      <c r="H22" s="58" t="s">
        <v>387</v>
      </c>
      <c r="I22" s="55" t="s">
        <v>145</v>
      </c>
      <c r="J22" s="59">
        <v>2015</v>
      </c>
      <c r="K22" s="60" t="s">
        <v>132</v>
      </c>
      <c r="L22" s="61">
        <v>24</v>
      </c>
      <c r="M22" s="62" t="s">
        <v>138</v>
      </c>
      <c r="N22" s="63" t="s">
        <v>123</v>
      </c>
      <c r="O22" s="64" t="s">
        <v>123</v>
      </c>
      <c r="P22" s="65" t="s">
        <v>275</v>
      </c>
      <c r="Q22" s="66" t="s">
        <v>388</v>
      </c>
      <c r="R22" s="67" t="s">
        <v>135</v>
      </c>
      <c r="S22" s="68">
        <f>IF(R22="U",T22/1.2,T22)</f>
        <v>50</v>
      </c>
      <c r="T22" s="69">
        <v>60</v>
      </c>
      <c r="U22" s="70"/>
      <c r="V22" s="71"/>
      <c r="W22" s="72">
        <f>V22*S22</f>
        <v>0</v>
      </c>
      <c r="X22" s="73">
        <f>V22*T22</f>
        <v>0</v>
      </c>
      <c r="Y22" s="239"/>
      <c r="Z22" s="244">
        <v>1</v>
      </c>
      <c r="AA22" s="245"/>
      <c r="AB22" s="246"/>
      <c r="AC22" s="247"/>
    </row>
    <row r="23" spans="1:29" ht="15.75" customHeight="1" x14ac:dyDescent="0.2">
      <c r="A23" s="51" t="s">
        <v>119</v>
      </c>
      <c r="B23" s="52" t="s">
        <v>120</v>
      </c>
      <c r="C23" s="53" t="s">
        <v>127</v>
      </c>
      <c r="D23" s="54" t="s">
        <v>121</v>
      </c>
      <c r="E23" s="55" t="s">
        <v>148</v>
      </c>
      <c r="F23" s="56" t="s">
        <v>123</v>
      </c>
      <c r="G23" s="57" t="s">
        <v>176</v>
      </c>
      <c r="H23" s="58" t="s">
        <v>387</v>
      </c>
      <c r="I23" s="55" t="s">
        <v>145</v>
      </c>
      <c r="J23" s="59">
        <v>2016</v>
      </c>
      <c r="K23" s="60" t="s">
        <v>132</v>
      </c>
      <c r="L23" s="61">
        <v>24</v>
      </c>
      <c r="M23" s="62" t="s">
        <v>138</v>
      </c>
      <c r="N23" s="63" t="s">
        <v>123</v>
      </c>
      <c r="O23" s="64" t="s">
        <v>123</v>
      </c>
      <c r="P23" s="65" t="s">
        <v>371</v>
      </c>
      <c r="Q23" s="66" t="s">
        <v>399</v>
      </c>
      <c r="R23" s="67" t="s">
        <v>135</v>
      </c>
      <c r="S23" s="68">
        <f>IF(R23="U",T23/1.2,T23)</f>
        <v>47.5</v>
      </c>
      <c r="T23" s="69">
        <v>57</v>
      </c>
      <c r="U23" s="70"/>
      <c r="V23" s="71"/>
      <c r="W23" s="72">
        <f>V23*S23</f>
        <v>0</v>
      </c>
      <c r="X23" s="73">
        <f>V23*T23</f>
        <v>0</v>
      </c>
      <c r="Y23" s="239"/>
      <c r="Z23" s="244">
        <v>1</v>
      </c>
      <c r="AA23" s="245"/>
      <c r="AB23" s="246"/>
      <c r="AC23" s="247"/>
    </row>
    <row r="24" spans="1:29" ht="15.75" customHeight="1" x14ac:dyDescent="0.2">
      <c r="A24" s="51" t="s">
        <v>119</v>
      </c>
      <c r="B24" s="52" t="s">
        <v>120</v>
      </c>
      <c r="C24" s="53" t="s">
        <v>127</v>
      </c>
      <c r="D24" s="54" t="s">
        <v>121</v>
      </c>
      <c r="E24" s="55" t="s">
        <v>148</v>
      </c>
      <c r="F24" s="56" t="s">
        <v>123</v>
      </c>
      <c r="G24" s="57" t="s">
        <v>176</v>
      </c>
      <c r="H24" s="58" t="s">
        <v>387</v>
      </c>
      <c r="I24" s="55" t="s">
        <v>145</v>
      </c>
      <c r="J24" s="59">
        <v>2018</v>
      </c>
      <c r="K24" s="60" t="s">
        <v>132</v>
      </c>
      <c r="L24" s="61">
        <v>24</v>
      </c>
      <c r="M24" s="62" t="s">
        <v>138</v>
      </c>
      <c r="N24" s="63" t="s">
        <v>123</v>
      </c>
      <c r="O24" s="64" t="s">
        <v>123</v>
      </c>
      <c r="P24" s="65" t="s">
        <v>312</v>
      </c>
      <c r="Q24" s="66" t="s">
        <v>411</v>
      </c>
      <c r="R24" s="67" t="s">
        <v>135</v>
      </c>
      <c r="S24" s="68">
        <f>IF(R24="U",T24/1.2,T24)</f>
        <v>45.833333333333336</v>
      </c>
      <c r="T24" s="69">
        <v>55</v>
      </c>
      <c r="U24" s="70"/>
      <c r="V24" s="71"/>
      <c r="W24" s="72">
        <f>V24*S24</f>
        <v>0</v>
      </c>
      <c r="X24" s="73">
        <f>V24*T24</f>
        <v>0</v>
      </c>
      <c r="Y24" s="239"/>
      <c r="Z24" s="244">
        <v>1</v>
      </c>
      <c r="AA24" s="245"/>
      <c r="AB24" s="246"/>
      <c r="AC24" s="247"/>
    </row>
    <row r="25" spans="1:29" ht="15.75" customHeight="1" x14ac:dyDescent="0.2">
      <c r="A25" s="51" t="s">
        <v>119</v>
      </c>
      <c r="B25" s="52" t="s">
        <v>136</v>
      </c>
      <c r="C25" s="53" t="s">
        <v>127</v>
      </c>
      <c r="D25" s="54" t="s">
        <v>121</v>
      </c>
      <c r="E25" s="55" t="s">
        <v>228</v>
      </c>
      <c r="F25" s="56" t="s">
        <v>123</v>
      </c>
      <c r="G25" s="57" t="s">
        <v>229</v>
      </c>
      <c r="H25" s="58" t="s">
        <v>239</v>
      </c>
      <c r="I25" s="55" t="s">
        <v>137</v>
      </c>
      <c r="J25" s="59">
        <v>2016</v>
      </c>
      <c r="K25" s="60" t="s">
        <v>132</v>
      </c>
      <c r="L25" s="61">
        <v>13</v>
      </c>
      <c r="M25" s="62" t="s">
        <v>138</v>
      </c>
      <c r="N25" s="63" t="s">
        <v>123</v>
      </c>
      <c r="O25" s="64" t="s">
        <v>123</v>
      </c>
      <c r="P25" s="65" t="s">
        <v>265</v>
      </c>
      <c r="Q25" s="66" t="s">
        <v>354</v>
      </c>
      <c r="R25" s="67" t="s">
        <v>135</v>
      </c>
      <c r="S25" s="68">
        <f>IF(R25="U",T25/1.2,T25)</f>
        <v>54.166666666666671</v>
      </c>
      <c r="T25" s="69">
        <v>65</v>
      </c>
      <c r="U25" s="70"/>
      <c r="V25" s="71"/>
      <c r="W25" s="72">
        <f>V25*S25</f>
        <v>0</v>
      </c>
      <c r="X25" s="73">
        <f>V25*T25</f>
        <v>0</v>
      </c>
      <c r="Y25" s="239"/>
      <c r="Z25" s="244">
        <v>1</v>
      </c>
      <c r="AA25" s="245"/>
      <c r="AB25" s="246"/>
      <c r="AC25" s="247"/>
    </row>
    <row r="26" spans="1:29" ht="15.75" customHeight="1" x14ac:dyDescent="0.2">
      <c r="A26" s="51" t="s">
        <v>119</v>
      </c>
      <c r="B26" s="52" t="s">
        <v>136</v>
      </c>
      <c r="C26" s="53" t="s">
        <v>127</v>
      </c>
      <c r="D26" s="54" t="s">
        <v>121</v>
      </c>
      <c r="E26" s="55" t="s">
        <v>228</v>
      </c>
      <c r="F26" s="56" t="s">
        <v>123</v>
      </c>
      <c r="G26" s="57" t="s">
        <v>229</v>
      </c>
      <c r="H26" s="58" t="s">
        <v>239</v>
      </c>
      <c r="I26" s="55" t="s">
        <v>137</v>
      </c>
      <c r="J26" s="59">
        <v>2018</v>
      </c>
      <c r="K26" s="60" t="s">
        <v>155</v>
      </c>
      <c r="L26" s="61">
        <v>2</v>
      </c>
      <c r="M26" s="62" t="s">
        <v>138</v>
      </c>
      <c r="N26" s="63" t="s">
        <v>123</v>
      </c>
      <c r="O26" s="64" t="s">
        <v>123</v>
      </c>
      <c r="P26" s="65" t="s">
        <v>169</v>
      </c>
      <c r="Q26" s="66" t="s">
        <v>240</v>
      </c>
      <c r="R26" s="83" t="s">
        <v>135</v>
      </c>
      <c r="S26" s="68">
        <f>IF(R26="U",T26/1.2,T26)</f>
        <v>108.33333333333334</v>
      </c>
      <c r="T26" s="69">
        <v>130</v>
      </c>
      <c r="U26" s="70"/>
      <c r="V26" s="71"/>
      <c r="W26" s="72">
        <f>V26*S26</f>
        <v>0</v>
      </c>
      <c r="X26" s="73">
        <f>V26*T26</f>
        <v>0</v>
      </c>
      <c r="Y26" s="239"/>
      <c r="Z26" s="244">
        <v>1</v>
      </c>
      <c r="AA26" s="245"/>
      <c r="AB26" s="246"/>
      <c r="AC26" s="247"/>
    </row>
    <row r="27" spans="1:29" ht="15.75" customHeight="1" x14ac:dyDescent="0.2">
      <c r="A27" s="51" t="s">
        <v>119</v>
      </c>
      <c r="B27" s="52" t="s">
        <v>136</v>
      </c>
      <c r="C27" s="53" t="s">
        <v>127</v>
      </c>
      <c r="D27" s="54" t="s">
        <v>121</v>
      </c>
      <c r="E27" s="55" t="s">
        <v>228</v>
      </c>
      <c r="F27" s="56" t="s">
        <v>123</v>
      </c>
      <c r="G27" s="57" t="s">
        <v>229</v>
      </c>
      <c r="H27" s="58" t="s">
        <v>301</v>
      </c>
      <c r="I27" s="55" t="s">
        <v>137</v>
      </c>
      <c r="J27" s="59">
        <v>2013</v>
      </c>
      <c r="K27" s="60" t="s">
        <v>132</v>
      </c>
      <c r="L27" s="61">
        <v>5</v>
      </c>
      <c r="M27" s="62" t="s">
        <v>138</v>
      </c>
      <c r="N27" s="63" t="s">
        <v>123</v>
      </c>
      <c r="O27" s="64" t="s">
        <v>123</v>
      </c>
      <c r="P27" s="65" t="s">
        <v>302</v>
      </c>
      <c r="Q27" s="66" t="s">
        <v>303</v>
      </c>
      <c r="R27" s="83" t="s">
        <v>135</v>
      </c>
      <c r="S27" s="68">
        <f>IF(R27="U",T27/1.2,T27)</f>
        <v>70.833333333333343</v>
      </c>
      <c r="T27" s="69">
        <v>85</v>
      </c>
      <c r="U27" s="70"/>
      <c r="V27" s="71"/>
      <c r="W27" s="72">
        <f>V27*S27</f>
        <v>0</v>
      </c>
      <c r="X27" s="73">
        <f>V27*T27</f>
        <v>0</v>
      </c>
      <c r="Y27" s="239"/>
      <c r="Z27" s="244">
        <v>1</v>
      </c>
      <c r="AA27" s="245"/>
      <c r="AB27" s="246"/>
      <c r="AC27" s="247"/>
    </row>
    <row r="28" spans="1:29" ht="15.75" customHeight="1" x14ac:dyDescent="0.2">
      <c r="A28" s="51" t="s">
        <v>119</v>
      </c>
      <c r="B28" s="52" t="s">
        <v>136</v>
      </c>
      <c r="C28" s="53" t="s">
        <v>127</v>
      </c>
      <c r="D28" s="54" t="s">
        <v>121</v>
      </c>
      <c r="E28" s="55" t="s">
        <v>228</v>
      </c>
      <c r="F28" s="56" t="s">
        <v>123</v>
      </c>
      <c r="G28" s="57" t="s">
        <v>229</v>
      </c>
      <c r="H28" s="58" t="s">
        <v>301</v>
      </c>
      <c r="I28" s="55" t="s">
        <v>137</v>
      </c>
      <c r="J28" s="59">
        <v>2014</v>
      </c>
      <c r="K28" s="60" t="s">
        <v>132</v>
      </c>
      <c r="L28" s="61">
        <v>24</v>
      </c>
      <c r="M28" s="62" t="s">
        <v>138</v>
      </c>
      <c r="N28" s="63" t="s">
        <v>123</v>
      </c>
      <c r="O28" s="64" t="s">
        <v>123</v>
      </c>
      <c r="P28" s="65" t="s">
        <v>302</v>
      </c>
      <c r="Q28" s="66" t="s">
        <v>385</v>
      </c>
      <c r="R28" s="67" t="s">
        <v>135</v>
      </c>
      <c r="S28" s="68">
        <f>IF(R28="U",T28/1.2,T28)</f>
        <v>70.833333333333343</v>
      </c>
      <c r="T28" s="69">
        <v>85</v>
      </c>
      <c r="U28" s="70"/>
      <c r="V28" s="71"/>
      <c r="W28" s="72">
        <f>V28*S28</f>
        <v>0</v>
      </c>
      <c r="X28" s="73">
        <f>V28*T28</f>
        <v>0</v>
      </c>
      <c r="Y28" s="239"/>
      <c r="Z28" s="244">
        <v>1</v>
      </c>
      <c r="AA28" s="245"/>
      <c r="AB28" s="246"/>
      <c r="AC28" s="247"/>
    </row>
    <row r="29" spans="1:29" ht="15.75" customHeight="1" x14ac:dyDescent="0.2">
      <c r="A29" s="51" t="s">
        <v>119</v>
      </c>
      <c r="B29" s="52" t="s">
        <v>136</v>
      </c>
      <c r="C29" s="53" t="s">
        <v>127</v>
      </c>
      <c r="D29" s="54" t="s">
        <v>121</v>
      </c>
      <c r="E29" s="55" t="s">
        <v>228</v>
      </c>
      <c r="F29" s="56" t="s">
        <v>123</v>
      </c>
      <c r="G29" s="57" t="s">
        <v>229</v>
      </c>
      <c r="H29" s="58" t="s">
        <v>301</v>
      </c>
      <c r="I29" s="55" t="s">
        <v>137</v>
      </c>
      <c r="J29" s="59">
        <v>2015</v>
      </c>
      <c r="K29" s="60" t="s">
        <v>132</v>
      </c>
      <c r="L29" s="61">
        <v>24</v>
      </c>
      <c r="M29" s="62" t="s">
        <v>138</v>
      </c>
      <c r="N29" s="63" t="s">
        <v>123</v>
      </c>
      <c r="O29" s="64" t="s">
        <v>123</v>
      </c>
      <c r="P29" s="65" t="s">
        <v>302</v>
      </c>
      <c r="Q29" s="66" t="s">
        <v>391</v>
      </c>
      <c r="R29" s="67" t="s">
        <v>135</v>
      </c>
      <c r="S29" s="68">
        <f>IF(R29="U",T29/1.2,T29)</f>
        <v>70.833333333333343</v>
      </c>
      <c r="T29" s="69">
        <v>85</v>
      </c>
      <c r="U29" s="70"/>
      <c r="V29" s="71"/>
      <c r="W29" s="72">
        <f>V29*S29</f>
        <v>0</v>
      </c>
      <c r="X29" s="73">
        <f>V29*T29</f>
        <v>0</v>
      </c>
      <c r="Y29" s="239"/>
      <c r="Z29" s="244">
        <v>1</v>
      </c>
      <c r="AA29" s="245"/>
      <c r="AB29" s="246"/>
      <c r="AC29" s="247"/>
    </row>
    <row r="30" spans="1:29" ht="15.75" customHeight="1" x14ac:dyDescent="0.2">
      <c r="A30" s="51" t="s">
        <v>119</v>
      </c>
      <c r="B30" s="52" t="s">
        <v>136</v>
      </c>
      <c r="C30" s="53" t="s">
        <v>127</v>
      </c>
      <c r="D30" s="54" t="s">
        <v>121</v>
      </c>
      <c r="E30" s="55" t="s">
        <v>228</v>
      </c>
      <c r="F30" s="56" t="s">
        <v>123</v>
      </c>
      <c r="G30" s="57" t="s">
        <v>229</v>
      </c>
      <c r="H30" s="58" t="s">
        <v>301</v>
      </c>
      <c r="I30" s="55" t="s">
        <v>137</v>
      </c>
      <c r="J30" s="59">
        <v>2016</v>
      </c>
      <c r="K30" s="60" t="s">
        <v>132</v>
      </c>
      <c r="L30" s="61">
        <v>24</v>
      </c>
      <c r="M30" s="62" t="s">
        <v>138</v>
      </c>
      <c r="N30" s="63" t="s">
        <v>123</v>
      </c>
      <c r="O30" s="64" t="s">
        <v>123</v>
      </c>
      <c r="P30" s="65" t="s">
        <v>316</v>
      </c>
      <c r="Q30" s="66" t="s">
        <v>401</v>
      </c>
      <c r="R30" s="67" t="s">
        <v>135</v>
      </c>
      <c r="S30" s="68">
        <f>IF(R30="U",T30/1.2,T30)</f>
        <v>70.833333333333343</v>
      </c>
      <c r="T30" s="69">
        <v>85</v>
      </c>
      <c r="U30" s="70"/>
      <c r="V30" s="71"/>
      <c r="W30" s="72">
        <f>V30*S30</f>
        <v>0</v>
      </c>
      <c r="X30" s="73">
        <f>V30*T30</f>
        <v>0</v>
      </c>
      <c r="Y30" s="239"/>
      <c r="Z30" s="244">
        <v>1</v>
      </c>
      <c r="AA30" s="245"/>
      <c r="AB30" s="246"/>
      <c r="AC30" s="247"/>
    </row>
    <row r="31" spans="1:29" ht="15.75" customHeight="1" x14ac:dyDescent="0.2">
      <c r="A31" s="51" t="s">
        <v>119</v>
      </c>
      <c r="B31" s="52" t="s">
        <v>136</v>
      </c>
      <c r="C31" s="53" t="s">
        <v>127</v>
      </c>
      <c r="D31" s="54" t="s">
        <v>121</v>
      </c>
      <c r="E31" s="55" t="s">
        <v>228</v>
      </c>
      <c r="F31" s="56" t="s">
        <v>123</v>
      </c>
      <c r="G31" s="57" t="s">
        <v>229</v>
      </c>
      <c r="H31" s="58" t="s">
        <v>301</v>
      </c>
      <c r="I31" s="55" t="s">
        <v>137</v>
      </c>
      <c r="J31" s="59">
        <v>2017</v>
      </c>
      <c r="K31" s="60" t="s">
        <v>155</v>
      </c>
      <c r="L31" s="61">
        <v>9</v>
      </c>
      <c r="M31" s="62" t="s">
        <v>138</v>
      </c>
      <c r="N31" s="63" t="s">
        <v>123</v>
      </c>
      <c r="O31" s="64" t="s">
        <v>123</v>
      </c>
      <c r="P31" s="65" t="s">
        <v>230</v>
      </c>
      <c r="Q31" s="66" t="s">
        <v>337</v>
      </c>
      <c r="R31" s="67" t="s">
        <v>135</v>
      </c>
      <c r="S31" s="68">
        <f>IF(R31="U",T31/1.2,T31)</f>
        <v>141.66666666666669</v>
      </c>
      <c r="T31" s="69">
        <v>170</v>
      </c>
      <c r="U31" s="70"/>
      <c r="V31" s="71"/>
      <c r="W31" s="72">
        <f>V31*S31</f>
        <v>0</v>
      </c>
      <c r="X31" s="73">
        <f>V31*T31</f>
        <v>0</v>
      </c>
      <c r="Y31" s="239"/>
      <c r="Z31" s="244">
        <v>1</v>
      </c>
      <c r="AA31" s="245"/>
      <c r="AB31" s="246"/>
      <c r="AC31" s="247"/>
    </row>
    <row r="32" spans="1:29" ht="15.75" customHeight="1" x14ac:dyDescent="0.2">
      <c r="A32" s="51" t="s">
        <v>119</v>
      </c>
      <c r="B32" s="52" t="s">
        <v>136</v>
      </c>
      <c r="C32" s="53" t="s">
        <v>127</v>
      </c>
      <c r="D32" s="54" t="s">
        <v>121</v>
      </c>
      <c r="E32" s="55" t="s">
        <v>228</v>
      </c>
      <c r="F32" s="56" t="s">
        <v>123</v>
      </c>
      <c r="G32" s="57" t="s">
        <v>229</v>
      </c>
      <c r="H32" s="58" t="s">
        <v>164</v>
      </c>
      <c r="I32" s="55" t="s">
        <v>164</v>
      </c>
      <c r="J32" s="59">
        <v>2017</v>
      </c>
      <c r="K32" s="60" t="s">
        <v>155</v>
      </c>
      <c r="L32" s="61">
        <v>2</v>
      </c>
      <c r="M32" s="62" t="s">
        <v>138</v>
      </c>
      <c r="N32" s="63" t="s">
        <v>123</v>
      </c>
      <c r="O32" s="64" t="s">
        <v>123</v>
      </c>
      <c r="P32" s="65" t="s">
        <v>230</v>
      </c>
      <c r="Q32" s="66" t="s">
        <v>231</v>
      </c>
      <c r="R32" s="83" t="s">
        <v>135</v>
      </c>
      <c r="S32" s="68">
        <f>IF(R32="U",T32/1.2,T32)</f>
        <v>75</v>
      </c>
      <c r="T32" s="69">
        <v>90</v>
      </c>
      <c r="U32" s="70"/>
      <c r="V32" s="71"/>
      <c r="W32" s="72">
        <f>V32*S32</f>
        <v>0</v>
      </c>
      <c r="X32" s="73">
        <f>V32*T32</f>
        <v>0</v>
      </c>
      <c r="Y32" s="239"/>
      <c r="Z32" s="244">
        <v>1</v>
      </c>
      <c r="AA32" s="245"/>
      <c r="AB32" s="246"/>
      <c r="AC32" s="247"/>
    </row>
    <row r="33" spans="1:29" ht="15.75" customHeight="1" x14ac:dyDescent="0.2">
      <c r="A33" s="51" t="s">
        <v>119</v>
      </c>
      <c r="B33" s="52" t="s">
        <v>136</v>
      </c>
      <c r="C33" s="53" t="s">
        <v>127</v>
      </c>
      <c r="D33" s="54" t="s">
        <v>121</v>
      </c>
      <c r="E33" s="55" t="s">
        <v>228</v>
      </c>
      <c r="F33" s="56" t="s">
        <v>123</v>
      </c>
      <c r="G33" s="57" t="s">
        <v>229</v>
      </c>
      <c r="H33" s="58" t="s">
        <v>164</v>
      </c>
      <c r="I33" s="55" t="s">
        <v>164</v>
      </c>
      <c r="J33" s="59">
        <v>2018</v>
      </c>
      <c r="K33" s="60" t="s">
        <v>132</v>
      </c>
      <c r="L33" s="61">
        <v>14</v>
      </c>
      <c r="M33" s="62" t="s">
        <v>138</v>
      </c>
      <c r="N33" s="63" t="s">
        <v>123</v>
      </c>
      <c r="O33" s="64" t="s">
        <v>123</v>
      </c>
      <c r="P33" s="65" t="s">
        <v>355</v>
      </c>
      <c r="Q33" s="66" t="s">
        <v>356</v>
      </c>
      <c r="R33" s="67" t="s">
        <v>135</v>
      </c>
      <c r="S33" s="68">
        <f>IF(R33="U",T33/1.2,T33)</f>
        <v>37.5</v>
      </c>
      <c r="T33" s="69">
        <v>45</v>
      </c>
      <c r="U33" s="70"/>
      <c r="V33" s="71"/>
      <c r="W33" s="72">
        <f>V33*S33</f>
        <v>0</v>
      </c>
      <c r="X33" s="73">
        <f>V33*T33</f>
        <v>0</v>
      </c>
      <c r="Y33" s="239"/>
      <c r="Z33" s="244">
        <v>1</v>
      </c>
      <c r="AA33" s="245"/>
      <c r="AB33" s="246"/>
      <c r="AC33" s="247"/>
    </row>
    <row r="34" spans="1:29" ht="15.75" customHeight="1" x14ac:dyDescent="0.2">
      <c r="A34" s="51" t="s">
        <v>119</v>
      </c>
      <c r="B34" s="52" t="s">
        <v>136</v>
      </c>
      <c r="C34" s="53" t="s">
        <v>127</v>
      </c>
      <c r="D34" s="54" t="s">
        <v>121</v>
      </c>
      <c r="E34" s="55" t="s">
        <v>122</v>
      </c>
      <c r="F34" s="56" t="s">
        <v>123</v>
      </c>
      <c r="G34" s="57" t="s">
        <v>124</v>
      </c>
      <c r="H34" s="58" t="s">
        <v>160</v>
      </c>
      <c r="I34" s="55" t="s">
        <v>137</v>
      </c>
      <c r="J34" s="59">
        <v>2011</v>
      </c>
      <c r="K34" s="60" t="s">
        <v>155</v>
      </c>
      <c r="L34" s="61">
        <v>7</v>
      </c>
      <c r="M34" s="62" t="s">
        <v>138</v>
      </c>
      <c r="N34" s="63" t="s">
        <v>123</v>
      </c>
      <c r="O34" s="64" t="s">
        <v>123</v>
      </c>
      <c r="P34" s="65" t="s">
        <v>209</v>
      </c>
      <c r="Q34" s="66" t="s">
        <v>334</v>
      </c>
      <c r="R34" s="83" t="s">
        <v>135</v>
      </c>
      <c r="S34" s="68">
        <f>IF(R34="U",T34/1.2,T34)</f>
        <v>154.16666666666669</v>
      </c>
      <c r="T34" s="69">
        <v>185</v>
      </c>
      <c r="U34" s="70"/>
      <c r="V34" s="71"/>
      <c r="W34" s="72">
        <f>V34*S34</f>
        <v>0</v>
      </c>
      <c r="X34" s="73">
        <f>V34*T34</f>
        <v>0</v>
      </c>
      <c r="Y34" s="239"/>
      <c r="Z34" s="244">
        <v>1</v>
      </c>
      <c r="AA34" s="245"/>
      <c r="AB34" s="246"/>
      <c r="AC34" s="247"/>
    </row>
    <row r="35" spans="1:29" ht="15.75" customHeight="1" x14ac:dyDescent="0.2">
      <c r="A35" s="51" t="s">
        <v>119</v>
      </c>
      <c r="B35" s="52" t="s">
        <v>136</v>
      </c>
      <c r="C35" s="53" t="s">
        <v>127</v>
      </c>
      <c r="D35" s="54" t="s">
        <v>121</v>
      </c>
      <c r="E35" s="55" t="s">
        <v>122</v>
      </c>
      <c r="F35" s="56" t="s">
        <v>123</v>
      </c>
      <c r="G35" s="57" t="s">
        <v>124</v>
      </c>
      <c r="H35" s="58" t="s">
        <v>160</v>
      </c>
      <c r="I35" s="55" t="s">
        <v>137</v>
      </c>
      <c r="J35" s="59">
        <v>2013</v>
      </c>
      <c r="K35" s="60" t="s">
        <v>132</v>
      </c>
      <c r="L35" s="61">
        <v>1</v>
      </c>
      <c r="M35" s="62" t="s">
        <v>138</v>
      </c>
      <c r="N35" s="63" t="s">
        <v>123</v>
      </c>
      <c r="O35" s="64" t="s">
        <v>123</v>
      </c>
      <c r="P35" s="65" t="s">
        <v>177</v>
      </c>
      <c r="Q35" s="66" t="s">
        <v>185</v>
      </c>
      <c r="R35" s="83" t="s">
        <v>135</v>
      </c>
      <c r="S35" s="68">
        <f>IF(R35="U",T35/1.2,T35)</f>
        <v>70.833333333333343</v>
      </c>
      <c r="T35" s="69">
        <v>85</v>
      </c>
      <c r="U35" s="70"/>
      <c r="V35" s="71"/>
      <c r="W35" s="72">
        <f>V35*S35</f>
        <v>0</v>
      </c>
      <c r="X35" s="73">
        <f>V35*T35</f>
        <v>0</v>
      </c>
      <c r="Y35" s="239"/>
      <c r="Z35" s="244">
        <v>1</v>
      </c>
      <c r="AA35" s="245"/>
      <c r="AB35" s="246"/>
      <c r="AC35" s="247"/>
    </row>
    <row r="36" spans="1:29" ht="15.75" customHeight="1" x14ac:dyDescent="0.2">
      <c r="A36" s="51" t="s">
        <v>119</v>
      </c>
      <c r="B36" s="52" t="s">
        <v>136</v>
      </c>
      <c r="C36" s="53" t="s">
        <v>127</v>
      </c>
      <c r="D36" s="54" t="s">
        <v>121</v>
      </c>
      <c r="E36" s="55" t="s">
        <v>122</v>
      </c>
      <c r="F36" s="56" t="s">
        <v>123</v>
      </c>
      <c r="G36" s="57" t="s">
        <v>124</v>
      </c>
      <c r="H36" s="58" t="s">
        <v>160</v>
      </c>
      <c r="I36" s="55" t="s">
        <v>137</v>
      </c>
      <c r="J36" s="59">
        <v>2013</v>
      </c>
      <c r="K36" s="60" t="s">
        <v>155</v>
      </c>
      <c r="L36" s="61">
        <v>2</v>
      </c>
      <c r="M36" s="62" t="s">
        <v>138</v>
      </c>
      <c r="N36" s="63" t="s">
        <v>123</v>
      </c>
      <c r="O36" s="64" t="s">
        <v>123</v>
      </c>
      <c r="P36" s="65" t="s">
        <v>242</v>
      </c>
      <c r="Q36" s="66" t="s">
        <v>243</v>
      </c>
      <c r="R36" s="83" t="s">
        <v>135</v>
      </c>
      <c r="S36" s="68">
        <f>IF(R36="U",T36/1.2,T36)</f>
        <v>145.83333333333334</v>
      </c>
      <c r="T36" s="69">
        <v>175</v>
      </c>
      <c r="U36" s="70"/>
      <c r="V36" s="71"/>
      <c r="W36" s="72">
        <f>V36*S36</f>
        <v>0</v>
      </c>
      <c r="X36" s="73">
        <f>V36*T36</f>
        <v>0</v>
      </c>
      <c r="Y36" s="239"/>
      <c r="Z36" s="244">
        <v>1</v>
      </c>
      <c r="AA36" s="245"/>
      <c r="AB36" s="246"/>
      <c r="AC36" s="247"/>
    </row>
    <row r="37" spans="1:29" ht="15.75" customHeight="1" x14ac:dyDescent="0.2">
      <c r="A37" s="51" t="s">
        <v>119</v>
      </c>
      <c r="B37" s="52" t="s">
        <v>136</v>
      </c>
      <c r="C37" s="53" t="s">
        <v>127</v>
      </c>
      <c r="D37" s="54" t="s">
        <v>121</v>
      </c>
      <c r="E37" s="55" t="s">
        <v>122</v>
      </c>
      <c r="F37" s="56" t="s">
        <v>123</v>
      </c>
      <c r="G37" s="57" t="s">
        <v>124</v>
      </c>
      <c r="H37" s="58" t="s">
        <v>160</v>
      </c>
      <c r="I37" s="55" t="s">
        <v>137</v>
      </c>
      <c r="J37" s="59">
        <v>2018</v>
      </c>
      <c r="K37" s="60" t="s">
        <v>132</v>
      </c>
      <c r="L37" s="61">
        <v>24</v>
      </c>
      <c r="M37" s="62" t="s">
        <v>138</v>
      </c>
      <c r="N37" s="63" t="s">
        <v>123</v>
      </c>
      <c r="O37" s="64" t="s">
        <v>123</v>
      </c>
      <c r="P37" s="65" t="s">
        <v>320</v>
      </c>
      <c r="Q37" s="66" t="s">
        <v>404</v>
      </c>
      <c r="R37" s="67" t="s">
        <v>135</v>
      </c>
      <c r="S37" s="68">
        <f>IF(R37="U",T37/1.2,T37)</f>
        <v>62.5</v>
      </c>
      <c r="T37" s="69">
        <v>75</v>
      </c>
      <c r="U37" s="70"/>
      <c r="V37" s="71"/>
      <c r="W37" s="72">
        <f>V37*S37</f>
        <v>0</v>
      </c>
      <c r="X37" s="73">
        <f>V37*T37</f>
        <v>0</v>
      </c>
      <c r="Y37" s="239"/>
      <c r="Z37" s="244">
        <v>1</v>
      </c>
      <c r="AA37" s="245"/>
      <c r="AB37" s="246"/>
      <c r="AC37" s="247"/>
    </row>
    <row r="38" spans="1:29" ht="15.75" customHeight="1" x14ac:dyDescent="0.2">
      <c r="A38" s="51" t="s">
        <v>119</v>
      </c>
      <c r="B38" s="52" t="s">
        <v>136</v>
      </c>
      <c r="C38" s="53" t="s">
        <v>127</v>
      </c>
      <c r="D38" s="54" t="s">
        <v>121</v>
      </c>
      <c r="E38" s="55" t="s">
        <v>122</v>
      </c>
      <c r="F38" s="56" t="s">
        <v>123</v>
      </c>
      <c r="G38" s="57" t="s">
        <v>124</v>
      </c>
      <c r="H38" s="58" t="s">
        <v>186</v>
      </c>
      <c r="I38" s="55" t="s">
        <v>137</v>
      </c>
      <c r="J38" s="59">
        <v>2012</v>
      </c>
      <c r="K38" s="60" t="s">
        <v>132</v>
      </c>
      <c r="L38" s="61">
        <v>1</v>
      </c>
      <c r="M38" s="62" t="s">
        <v>138</v>
      </c>
      <c r="N38" s="63" t="s">
        <v>123</v>
      </c>
      <c r="O38" s="64" t="s">
        <v>123</v>
      </c>
      <c r="P38" s="65" t="s">
        <v>166</v>
      </c>
      <c r="Q38" s="66" t="s">
        <v>187</v>
      </c>
      <c r="R38" s="83" t="s">
        <v>135</v>
      </c>
      <c r="S38" s="68">
        <f>IF(R38="U",T38/1.2,T38)</f>
        <v>37.5</v>
      </c>
      <c r="T38" s="69">
        <v>45</v>
      </c>
      <c r="U38" s="70"/>
      <c r="V38" s="71"/>
      <c r="W38" s="72">
        <f>V38*S38</f>
        <v>0</v>
      </c>
      <c r="X38" s="73">
        <f>V38*T38</f>
        <v>0</v>
      </c>
      <c r="Y38" s="239"/>
      <c r="Z38" s="244">
        <v>1</v>
      </c>
      <c r="AA38" s="245"/>
      <c r="AB38" s="246"/>
      <c r="AC38" s="247"/>
    </row>
    <row r="39" spans="1:29" ht="15.75" customHeight="1" x14ac:dyDescent="0.2">
      <c r="A39" s="51" t="s">
        <v>119</v>
      </c>
      <c r="B39" s="52" t="s">
        <v>136</v>
      </c>
      <c r="C39" s="53" t="s">
        <v>127</v>
      </c>
      <c r="D39" s="54" t="s">
        <v>121</v>
      </c>
      <c r="E39" s="55" t="s">
        <v>122</v>
      </c>
      <c r="F39" s="56" t="s">
        <v>123</v>
      </c>
      <c r="G39" s="57" t="s">
        <v>124</v>
      </c>
      <c r="H39" s="58" t="s">
        <v>186</v>
      </c>
      <c r="I39" s="55" t="s">
        <v>137</v>
      </c>
      <c r="J39" s="59">
        <v>2012</v>
      </c>
      <c r="K39" s="60" t="s">
        <v>132</v>
      </c>
      <c r="L39" s="61">
        <v>24</v>
      </c>
      <c r="M39" s="62" t="s">
        <v>138</v>
      </c>
      <c r="N39" s="63" t="s">
        <v>123</v>
      </c>
      <c r="O39" s="64" t="s">
        <v>123</v>
      </c>
      <c r="P39" s="65" t="s">
        <v>333</v>
      </c>
      <c r="Q39" s="66" t="s">
        <v>389</v>
      </c>
      <c r="R39" s="67" t="s">
        <v>135</v>
      </c>
      <c r="S39" s="68">
        <f>IF(R39="U",T39/1.2,T39)</f>
        <v>37.5</v>
      </c>
      <c r="T39" s="69">
        <v>45</v>
      </c>
      <c r="U39" s="70"/>
      <c r="V39" s="71"/>
      <c r="W39" s="72">
        <f>V39*S39</f>
        <v>0</v>
      </c>
      <c r="X39" s="73">
        <f>V39*T39</f>
        <v>0</v>
      </c>
      <c r="Y39" s="239"/>
      <c r="Z39" s="244">
        <v>1</v>
      </c>
      <c r="AA39" s="245"/>
      <c r="AB39" s="246"/>
      <c r="AC39" s="247"/>
    </row>
    <row r="40" spans="1:29" ht="15.75" customHeight="1" x14ac:dyDescent="0.2">
      <c r="A40" s="51" t="s">
        <v>119</v>
      </c>
      <c r="B40" s="52" t="s">
        <v>136</v>
      </c>
      <c r="C40" s="53" t="s">
        <v>127</v>
      </c>
      <c r="D40" s="54" t="s">
        <v>121</v>
      </c>
      <c r="E40" s="55" t="s">
        <v>122</v>
      </c>
      <c r="F40" s="56" t="s">
        <v>123</v>
      </c>
      <c r="G40" s="57" t="s">
        <v>124</v>
      </c>
      <c r="H40" s="58" t="s">
        <v>186</v>
      </c>
      <c r="I40" s="55" t="s">
        <v>137</v>
      </c>
      <c r="J40" s="59">
        <v>2013</v>
      </c>
      <c r="K40" s="60" t="s">
        <v>132</v>
      </c>
      <c r="L40" s="61">
        <v>1</v>
      </c>
      <c r="M40" s="62" t="s">
        <v>138</v>
      </c>
      <c r="N40" s="63" t="s">
        <v>123</v>
      </c>
      <c r="O40" s="64" t="s">
        <v>123</v>
      </c>
      <c r="P40" s="65" t="s">
        <v>188</v>
      </c>
      <c r="Q40" s="66" t="s">
        <v>189</v>
      </c>
      <c r="R40" s="83" t="s">
        <v>135</v>
      </c>
      <c r="S40" s="68">
        <f>IF(R40="U",T40/1.2,T40)</f>
        <v>37.5</v>
      </c>
      <c r="T40" s="69">
        <v>45</v>
      </c>
      <c r="U40" s="70"/>
      <c r="V40" s="71"/>
      <c r="W40" s="72">
        <f>V40*S40</f>
        <v>0</v>
      </c>
      <c r="X40" s="73">
        <f>V40*T40</f>
        <v>0</v>
      </c>
      <c r="Y40" s="239"/>
      <c r="Z40" s="244">
        <v>1</v>
      </c>
      <c r="AA40" s="245"/>
      <c r="AB40" s="246"/>
      <c r="AC40" s="247"/>
    </row>
    <row r="41" spans="1:29" ht="15.75" customHeight="1" x14ac:dyDescent="0.2">
      <c r="A41" s="51" t="s">
        <v>119</v>
      </c>
      <c r="B41" s="52" t="s">
        <v>136</v>
      </c>
      <c r="C41" s="53" t="s">
        <v>127</v>
      </c>
      <c r="D41" s="54" t="s">
        <v>121</v>
      </c>
      <c r="E41" s="55" t="s">
        <v>122</v>
      </c>
      <c r="F41" s="56" t="s">
        <v>123</v>
      </c>
      <c r="G41" s="57" t="s">
        <v>124</v>
      </c>
      <c r="H41" s="58" t="s">
        <v>186</v>
      </c>
      <c r="I41" s="55" t="s">
        <v>137</v>
      </c>
      <c r="J41" s="59">
        <v>2013</v>
      </c>
      <c r="K41" s="60" t="s">
        <v>132</v>
      </c>
      <c r="L41" s="61">
        <v>24</v>
      </c>
      <c r="M41" s="62" t="s">
        <v>138</v>
      </c>
      <c r="N41" s="63" t="s">
        <v>123</v>
      </c>
      <c r="O41" s="64" t="s">
        <v>123</v>
      </c>
      <c r="P41" s="65" t="s">
        <v>277</v>
      </c>
      <c r="Q41" s="66" t="s">
        <v>390</v>
      </c>
      <c r="R41" s="67" t="s">
        <v>135</v>
      </c>
      <c r="S41" s="68">
        <f>IF(R41="U",T41/1.2,T41)</f>
        <v>37.5</v>
      </c>
      <c r="T41" s="69">
        <v>45</v>
      </c>
      <c r="U41" s="70"/>
      <c r="V41" s="71"/>
      <c r="W41" s="72">
        <f>V41*S41</f>
        <v>0</v>
      </c>
      <c r="X41" s="73">
        <f>V41*T41</f>
        <v>0</v>
      </c>
      <c r="Y41" s="239"/>
      <c r="Z41" s="244">
        <v>1</v>
      </c>
      <c r="AA41" s="245"/>
      <c r="AB41" s="246"/>
      <c r="AC41" s="247"/>
    </row>
    <row r="42" spans="1:29" ht="15.75" customHeight="1" x14ac:dyDescent="0.2">
      <c r="A42" s="51" t="s">
        <v>119</v>
      </c>
      <c r="B42" s="52" t="s">
        <v>120</v>
      </c>
      <c r="C42" s="53" t="s">
        <v>127</v>
      </c>
      <c r="D42" s="54" t="s">
        <v>121</v>
      </c>
      <c r="E42" s="55" t="s">
        <v>128</v>
      </c>
      <c r="F42" s="56" t="s">
        <v>123</v>
      </c>
      <c r="G42" s="57" t="s">
        <v>151</v>
      </c>
      <c r="H42" s="58" t="s">
        <v>152</v>
      </c>
      <c r="I42" s="55" t="s">
        <v>125</v>
      </c>
      <c r="J42" s="59">
        <v>2019</v>
      </c>
      <c r="K42" s="60" t="s">
        <v>155</v>
      </c>
      <c r="L42" s="61">
        <v>8</v>
      </c>
      <c r="M42" s="62" t="s">
        <v>138</v>
      </c>
      <c r="N42" s="63" t="s">
        <v>123</v>
      </c>
      <c r="O42" s="64" t="s">
        <v>123</v>
      </c>
      <c r="P42" s="65" t="s">
        <v>181</v>
      </c>
      <c r="Q42" s="66" t="s">
        <v>336</v>
      </c>
      <c r="R42" s="83" t="s">
        <v>135</v>
      </c>
      <c r="S42" s="68">
        <f>IF(R42="U",T42/1.2,T42)</f>
        <v>91.666666666666671</v>
      </c>
      <c r="T42" s="69">
        <v>110</v>
      </c>
      <c r="U42" s="70"/>
      <c r="V42" s="71"/>
      <c r="W42" s="72">
        <f>V42*S42</f>
        <v>0</v>
      </c>
      <c r="X42" s="73">
        <f>V42*T42</f>
        <v>0</v>
      </c>
      <c r="Y42" s="239"/>
      <c r="Z42" s="244">
        <v>1</v>
      </c>
      <c r="AA42" s="245"/>
      <c r="AB42" s="246"/>
      <c r="AC42" s="247"/>
    </row>
    <row r="43" spans="1:29" ht="15.75" customHeight="1" x14ac:dyDescent="0.2">
      <c r="A43" s="51" t="s">
        <v>119</v>
      </c>
      <c r="B43" s="52" t="s">
        <v>120</v>
      </c>
      <c r="C43" s="53" t="s">
        <v>127</v>
      </c>
      <c r="D43" s="54" t="s">
        <v>121</v>
      </c>
      <c r="E43" s="55" t="s">
        <v>128</v>
      </c>
      <c r="F43" s="56" t="s">
        <v>123</v>
      </c>
      <c r="G43" s="57" t="s">
        <v>151</v>
      </c>
      <c r="H43" s="58" t="s">
        <v>152</v>
      </c>
      <c r="I43" s="55" t="s">
        <v>125</v>
      </c>
      <c r="J43" s="59">
        <v>2019</v>
      </c>
      <c r="K43" s="60" t="s">
        <v>132</v>
      </c>
      <c r="L43" s="61">
        <v>9</v>
      </c>
      <c r="M43" s="62" t="s">
        <v>138</v>
      </c>
      <c r="N43" s="63" t="s">
        <v>123</v>
      </c>
      <c r="O43" s="64" t="s">
        <v>123</v>
      </c>
      <c r="P43" s="65" t="s">
        <v>340</v>
      </c>
      <c r="Q43" s="66" t="s">
        <v>341</v>
      </c>
      <c r="R43" s="83" t="s">
        <v>135</v>
      </c>
      <c r="S43" s="68">
        <f>IF(R43="U",T43/1.2,T43)</f>
        <v>45</v>
      </c>
      <c r="T43" s="69">
        <v>54</v>
      </c>
      <c r="U43" s="70"/>
      <c r="V43" s="71"/>
      <c r="W43" s="72">
        <f>V43*S43</f>
        <v>0</v>
      </c>
      <c r="X43" s="73">
        <f>V43*T43</f>
        <v>0</v>
      </c>
      <c r="Y43" s="239"/>
      <c r="Z43" s="244">
        <v>1</v>
      </c>
      <c r="AA43" s="245"/>
      <c r="AB43" s="246"/>
      <c r="AC43" s="247"/>
    </row>
    <row r="44" spans="1:29" ht="15.75" customHeight="1" x14ac:dyDescent="0.2">
      <c r="A44" s="51" t="s">
        <v>119</v>
      </c>
      <c r="B44" s="52" t="s">
        <v>120</v>
      </c>
      <c r="C44" s="53" t="s">
        <v>127</v>
      </c>
      <c r="D44" s="54" t="s">
        <v>121</v>
      </c>
      <c r="E44" s="55" t="s">
        <v>128</v>
      </c>
      <c r="F44" s="56" t="s">
        <v>123</v>
      </c>
      <c r="G44" s="57" t="s">
        <v>151</v>
      </c>
      <c r="H44" s="58" t="s">
        <v>235</v>
      </c>
      <c r="I44" s="55" t="s">
        <v>125</v>
      </c>
      <c r="J44" s="59">
        <v>2017</v>
      </c>
      <c r="K44" s="60" t="s">
        <v>132</v>
      </c>
      <c r="L44" s="61">
        <v>2</v>
      </c>
      <c r="M44" s="62" t="s">
        <v>138</v>
      </c>
      <c r="N44" s="63" t="s">
        <v>123</v>
      </c>
      <c r="O44" s="64" t="s">
        <v>123</v>
      </c>
      <c r="P44" s="65" t="s">
        <v>248</v>
      </c>
      <c r="Q44" s="66" t="s">
        <v>249</v>
      </c>
      <c r="R44" s="67" t="s">
        <v>126</v>
      </c>
      <c r="S44" s="68">
        <f>IF(R44="U",T44/1.2,T44)</f>
        <v>110</v>
      </c>
      <c r="T44" s="69">
        <v>110</v>
      </c>
      <c r="U44" s="70"/>
      <c r="V44" s="71"/>
      <c r="W44" s="72">
        <f>V44*S44</f>
        <v>0</v>
      </c>
      <c r="X44" s="73">
        <f>V44*T44</f>
        <v>0</v>
      </c>
      <c r="Y44" s="239"/>
      <c r="Z44" s="244">
        <v>1</v>
      </c>
      <c r="AA44" s="245"/>
      <c r="AB44" s="246"/>
      <c r="AC44" s="247"/>
    </row>
    <row r="45" spans="1:29" ht="15.75" customHeight="1" x14ac:dyDescent="0.2">
      <c r="A45" s="51" t="s">
        <v>119</v>
      </c>
      <c r="B45" s="52" t="s">
        <v>120</v>
      </c>
      <c r="C45" s="53" t="s">
        <v>127</v>
      </c>
      <c r="D45" s="54" t="s">
        <v>121</v>
      </c>
      <c r="E45" s="55" t="s">
        <v>128</v>
      </c>
      <c r="F45" s="56" t="s">
        <v>123</v>
      </c>
      <c r="G45" s="57" t="s">
        <v>151</v>
      </c>
      <c r="H45" s="58" t="s">
        <v>235</v>
      </c>
      <c r="I45" s="55" t="s">
        <v>125</v>
      </c>
      <c r="J45" s="59">
        <v>2018</v>
      </c>
      <c r="K45" s="60" t="s">
        <v>132</v>
      </c>
      <c r="L45" s="61">
        <v>2</v>
      </c>
      <c r="M45" s="62" t="s">
        <v>138</v>
      </c>
      <c r="N45" s="63" t="s">
        <v>123</v>
      </c>
      <c r="O45" s="64" t="s">
        <v>123</v>
      </c>
      <c r="P45" s="65" t="s">
        <v>234</v>
      </c>
      <c r="Q45" s="66" t="s">
        <v>236</v>
      </c>
      <c r="R45" s="83" t="s">
        <v>135</v>
      </c>
      <c r="S45" s="68">
        <f>IF(R45="U",T45/1.2,T45)</f>
        <v>83.333333333333343</v>
      </c>
      <c r="T45" s="69">
        <v>100</v>
      </c>
      <c r="U45" s="70"/>
      <c r="V45" s="71"/>
      <c r="W45" s="72">
        <f>V45*S45</f>
        <v>0</v>
      </c>
      <c r="X45" s="73">
        <f>V45*T45</f>
        <v>0</v>
      </c>
      <c r="Y45" s="239"/>
      <c r="Z45" s="244">
        <v>1</v>
      </c>
      <c r="AA45" s="245"/>
      <c r="AB45" s="246"/>
      <c r="AC45" s="247"/>
    </row>
    <row r="46" spans="1:29" ht="15.75" customHeight="1" x14ac:dyDescent="0.2">
      <c r="A46" s="51" t="s">
        <v>119</v>
      </c>
      <c r="B46" s="52" t="s">
        <v>120</v>
      </c>
      <c r="C46" s="53" t="s">
        <v>127</v>
      </c>
      <c r="D46" s="54" t="s">
        <v>121</v>
      </c>
      <c r="E46" s="55" t="s">
        <v>128</v>
      </c>
      <c r="F46" s="56" t="s">
        <v>123</v>
      </c>
      <c r="G46" s="57" t="s">
        <v>151</v>
      </c>
      <c r="H46" s="58" t="s">
        <v>235</v>
      </c>
      <c r="I46" s="55" t="s">
        <v>125</v>
      </c>
      <c r="J46" s="59">
        <v>2019</v>
      </c>
      <c r="K46" s="60" t="s">
        <v>155</v>
      </c>
      <c r="L46" s="61">
        <v>2</v>
      </c>
      <c r="M46" s="62" t="s">
        <v>138</v>
      </c>
      <c r="N46" s="63" t="s">
        <v>123</v>
      </c>
      <c r="O46" s="64" t="s">
        <v>123</v>
      </c>
      <c r="P46" s="65" t="s">
        <v>181</v>
      </c>
      <c r="Q46" s="66" t="s">
        <v>245</v>
      </c>
      <c r="R46" s="83" t="s">
        <v>135</v>
      </c>
      <c r="S46" s="68">
        <f>IF(R46="U",T46/1.2,T46)</f>
        <v>158.33333333333334</v>
      </c>
      <c r="T46" s="69">
        <v>190</v>
      </c>
      <c r="U46" s="70"/>
      <c r="V46" s="71"/>
      <c r="W46" s="72">
        <f>V46*S46</f>
        <v>0</v>
      </c>
      <c r="X46" s="73">
        <f>V46*T46</f>
        <v>0</v>
      </c>
      <c r="Y46" s="239"/>
      <c r="Z46" s="244">
        <v>1</v>
      </c>
      <c r="AA46" s="245"/>
      <c r="AB46" s="246"/>
      <c r="AC46" s="247"/>
    </row>
    <row r="47" spans="1:29" ht="15.75" customHeight="1" x14ac:dyDescent="0.2">
      <c r="A47" s="51" t="s">
        <v>119</v>
      </c>
      <c r="B47" s="52" t="s">
        <v>120</v>
      </c>
      <c r="C47" s="53" t="s">
        <v>127</v>
      </c>
      <c r="D47" s="54" t="s">
        <v>121</v>
      </c>
      <c r="E47" s="55" t="s">
        <v>128</v>
      </c>
      <c r="F47" s="56" t="s">
        <v>123</v>
      </c>
      <c r="G47" s="57" t="s">
        <v>151</v>
      </c>
      <c r="H47" s="58" t="s">
        <v>235</v>
      </c>
      <c r="I47" s="55" t="s">
        <v>125</v>
      </c>
      <c r="J47" s="59">
        <v>2020</v>
      </c>
      <c r="K47" s="60" t="s">
        <v>155</v>
      </c>
      <c r="L47" s="61">
        <v>2</v>
      </c>
      <c r="M47" s="62" t="s">
        <v>138</v>
      </c>
      <c r="N47" s="63" t="s">
        <v>123</v>
      </c>
      <c r="O47" s="64" t="s">
        <v>123</v>
      </c>
      <c r="P47" s="65" t="s">
        <v>178</v>
      </c>
      <c r="Q47" s="66" t="s">
        <v>247</v>
      </c>
      <c r="R47" s="83" t="s">
        <v>135</v>
      </c>
      <c r="S47" s="68">
        <f>IF(R47="U",T47/1.2,T47)</f>
        <v>158.33333333333334</v>
      </c>
      <c r="T47" s="69">
        <v>190</v>
      </c>
      <c r="U47" s="70"/>
      <c r="V47" s="71"/>
      <c r="W47" s="72">
        <f>V47*S47</f>
        <v>0</v>
      </c>
      <c r="X47" s="73">
        <f>V47*T47</f>
        <v>0</v>
      </c>
      <c r="Y47" s="239"/>
      <c r="Z47" s="244">
        <v>1</v>
      </c>
      <c r="AA47" s="245"/>
      <c r="AB47" s="246"/>
      <c r="AC47" s="247"/>
    </row>
    <row r="48" spans="1:29" ht="15.75" customHeight="1" x14ac:dyDescent="0.2">
      <c r="A48" s="51" t="s">
        <v>119</v>
      </c>
      <c r="B48" s="52" t="s">
        <v>120</v>
      </c>
      <c r="C48" s="53" t="s">
        <v>127</v>
      </c>
      <c r="D48" s="54" t="s">
        <v>121</v>
      </c>
      <c r="E48" s="55" t="s">
        <v>128</v>
      </c>
      <c r="F48" s="56" t="s">
        <v>123</v>
      </c>
      <c r="G48" s="57" t="s">
        <v>151</v>
      </c>
      <c r="H48" s="58" t="s">
        <v>235</v>
      </c>
      <c r="I48" s="55" t="s">
        <v>125</v>
      </c>
      <c r="J48" s="59">
        <v>2020</v>
      </c>
      <c r="K48" s="60" t="s">
        <v>132</v>
      </c>
      <c r="L48" s="61">
        <v>18</v>
      </c>
      <c r="M48" s="62" t="s">
        <v>138</v>
      </c>
      <c r="N48" s="63" t="s">
        <v>123</v>
      </c>
      <c r="O48" s="64" t="s">
        <v>123</v>
      </c>
      <c r="P48" s="65" t="s">
        <v>265</v>
      </c>
      <c r="Q48" s="66" t="s">
        <v>367</v>
      </c>
      <c r="R48" s="67" t="s">
        <v>135</v>
      </c>
      <c r="S48" s="68">
        <f>IF(R48="U",T48/1.2,T48)</f>
        <v>79.166666666666671</v>
      </c>
      <c r="T48" s="69">
        <v>95</v>
      </c>
      <c r="U48" s="70"/>
      <c r="V48" s="71"/>
      <c r="W48" s="72">
        <f>V48*S48</f>
        <v>0</v>
      </c>
      <c r="X48" s="73">
        <f>V48*T48</f>
        <v>0</v>
      </c>
      <c r="Y48" s="239"/>
      <c r="Z48" s="244">
        <v>1</v>
      </c>
      <c r="AA48" s="245"/>
      <c r="AB48" s="246"/>
      <c r="AC48" s="247"/>
    </row>
    <row r="49" spans="1:29" ht="15.75" customHeight="1" x14ac:dyDescent="0.2">
      <c r="A49" s="51" t="s">
        <v>119</v>
      </c>
      <c r="B49" s="52" t="s">
        <v>120</v>
      </c>
      <c r="C49" s="53" t="s">
        <v>127</v>
      </c>
      <c r="D49" s="54" t="s">
        <v>121</v>
      </c>
      <c r="E49" s="55" t="s">
        <v>128</v>
      </c>
      <c r="F49" s="56" t="s">
        <v>123</v>
      </c>
      <c r="G49" s="57" t="s">
        <v>151</v>
      </c>
      <c r="H49" s="58" t="s">
        <v>156</v>
      </c>
      <c r="I49" s="55" t="s">
        <v>131</v>
      </c>
      <c r="J49" s="59">
        <v>2016</v>
      </c>
      <c r="K49" s="60" t="s">
        <v>132</v>
      </c>
      <c r="L49" s="61">
        <v>24</v>
      </c>
      <c r="M49" s="62" t="s">
        <v>138</v>
      </c>
      <c r="N49" s="63" t="s">
        <v>123</v>
      </c>
      <c r="O49" s="64" t="s">
        <v>123</v>
      </c>
      <c r="P49" s="65" t="s">
        <v>281</v>
      </c>
      <c r="Q49" s="66" t="s">
        <v>396</v>
      </c>
      <c r="R49" s="67" t="s">
        <v>135</v>
      </c>
      <c r="S49" s="68">
        <f>IF(R49="U",T49/1.2,T49)</f>
        <v>79.166666666666671</v>
      </c>
      <c r="T49" s="69">
        <v>95</v>
      </c>
      <c r="U49" s="70"/>
      <c r="V49" s="71"/>
      <c r="W49" s="72">
        <f>V49*S49</f>
        <v>0</v>
      </c>
      <c r="X49" s="73">
        <f>V49*T49</f>
        <v>0</v>
      </c>
      <c r="Y49" s="239"/>
      <c r="Z49" s="244">
        <v>1</v>
      </c>
      <c r="AA49" s="245"/>
      <c r="AB49" s="246"/>
      <c r="AC49" s="247"/>
    </row>
    <row r="50" spans="1:29" ht="15.75" customHeight="1" x14ac:dyDescent="0.2">
      <c r="A50" s="51" t="s">
        <v>119</v>
      </c>
      <c r="B50" s="52" t="s">
        <v>120</v>
      </c>
      <c r="C50" s="53" t="s">
        <v>127</v>
      </c>
      <c r="D50" s="54" t="s">
        <v>121</v>
      </c>
      <c r="E50" s="55" t="s">
        <v>128</v>
      </c>
      <c r="F50" s="56" t="s">
        <v>123</v>
      </c>
      <c r="G50" s="57" t="s">
        <v>151</v>
      </c>
      <c r="H50" s="58" t="s">
        <v>156</v>
      </c>
      <c r="I50" s="55" t="s">
        <v>131</v>
      </c>
      <c r="J50" s="59">
        <v>2017</v>
      </c>
      <c r="K50" s="60" t="s">
        <v>146</v>
      </c>
      <c r="L50" s="61">
        <v>1</v>
      </c>
      <c r="M50" s="62" t="s">
        <v>123</v>
      </c>
      <c r="N50" s="63" t="s">
        <v>123</v>
      </c>
      <c r="O50" s="64" t="s">
        <v>123</v>
      </c>
      <c r="P50" s="65" t="s">
        <v>157</v>
      </c>
      <c r="Q50" s="66" t="s">
        <v>158</v>
      </c>
      <c r="R50" s="83" t="s">
        <v>135</v>
      </c>
      <c r="S50" s="68">
        <f>IF(R50="U",T50/1.2,T50)</f>
        <v>391.66666666666669</v>
      </c>
      <c r="T50" s="69">
        <v>470</v>
      </c>
      <c r="U50" s="70"/>
      <c r="V50" s="71"/>
      <c r="W50" s="72">
        <f>V50*S50</f>
        <v>0</v>
      </c>
      <c r="X50" s="73">
        <f>V50*T50</f>
        <v>0</v>
      </c>
      <c r="Y50" s="239"/>
      <c r="Z50" s="244">
        <v>1</v>
      </c>
      <c r="AA50" s="245"/>
      <c r="AB50" s="246"/>
      <c r="AC50" s="247"/>
    </row>
    <row r="51" spans="1:29" ht="15.75" customHeight="1" x14ac:dyDescent="0.2">
      <c r="A51" s="51" t="s">
        <v>119</v>
      </c>
      <c r="B51" s="52" t="s">
        <v>120</v>
      </c>
      <c r="C51" s="53" t="s">
        <v>127</v>
      </c>
      <c r="D51" s="54" t="s">
        <v>121</v>
      </c>
      <c r="E51" s="55" t="s">
        <v>128</v>
      </c>
      <c r="F51" s="56" t="s">
        <v>123</v>
      </c>
      <c r="G51" s="57" t="s">
        <v>151</v>
      </c>
      <c r="H51" s="58" t="s">
        <v>156</v>
      </c>
      <c r="I51" s="55" t="s">
        <v>131</v>
      </c>
      <c r="J51" s="59">
        <v>2017</v>
      </c>
      <c r="K51" s="60" t="s">
        <v>132</v>
      </c>
      <c r="L51" s="61">
        <v>15</v>
      </c>
      <c r="M51" s="62" t="s">
        <v>138</v>
      </c>
      <c r="N51" s="63" t="s">
        <v>123</v>
      </c>
      <c r="O51" s="64" t="s">
        <v>123</v>
      </c>
      <c r="P51" s="65" t="s">
        <v>260</v>
      </c>
      <c r="Q51" s="66" t="s">
        <v>357</v>
      </c>
      <c r="R51" s="67" t="s">
        <v>135</v>
      </c>
      <c r="S51" s="68">
        <f>IF(R51="U",T51/1.2,T51)</f>
        <v>91.666666666666671</v>
      </c>
      <c r="T51" s="69">
        <v>110</v>
      </c>
      <c r="U51" s="70"/>
      <c r="V51" s="71"/>
      <c r="W51" s="72">
        <f>V51*S51</f>
        <v>0</v>
      </c>
      <c r="X51" s="73">
        <f>V51*T51</f>
        <v>0</v>
      </c>
      <c r="Y51" s="239"/>
      <c r="Z51" s="244">
        <v>1</v>
      </c>
      <c r="AA51" s="245"/>
      <c r="AB51" s="246"/>
      <c r="AC51" s="247"/>
    </row>
    <row r="52" spans="1:29" ht="15.75" customHeight="1" x14ac:dyDescent="0.2">
      <c r="A52" s="51" t="s">
        <v>119</v>
      </c>
      <c r="B52" s="52" t="s">
        <v>120</v>
      </c>
      <c r="C52" s="53" t="s">
        <v>127</v>
      </c>
      <c r="D52" s="54" t="s">
        <v>121</v>
      </c>
      <c r="E52" s="55" t="s">
        <v>128</v>
      </c>
      <c r="F52" s="56" t="s">
        <v>123</v>
      </c>
      <c r="G52" s="57" t="s">
        <v>151</v>
      </c>
      <c r="H52" s="58" t="s">
        <v>156</v>
      </c>
      <c r="I52" s="55" t="s">
        <v>131</v>
      </c>
      <c r="J52" s="59">
        <v>2018</v>
      </c>
      <c r="K52" s="60" t="s">
        <v>132</v>
      </c>
      <c r="L52" s="61">
        <v>3</v>
      </c>
      <c r="M52" s="62" t="s">
        <v>138</v>
      </c>
      <c r="N52" s="63" t="s">
        <v>123</v>
      </c>
      <c r="O52" s="64" t="s">
        <v>123</v>
      </c>
      <c r="P52" s="65" t="s">
        <v>275</v>
      </c>
      <c r="Q52" s="66" t="s">
        <v>276</v>
      </c>
      <c r="R52" s="83" t="s">
        <v>135</v>
      </c>
      <c r="S52" s="68">
        <f>IF(R52="U",T52/1.2,T52)</f>
        <v>83.333333333333343</v>
      </c>
      <c r="T52" s="69">
        <v>100</v>
      </c>
      <c r="U52" s="70"/>
      <c r="V52" s="71"/>
      <c r="W52" s="72">
        <f>V52*S52</f>
        <v>0</v>
      </c>
      <c r="X52" s="73">
        <f>V52*T52</f>
        <v>0</v>
      </c>
      <c r="Y52" s="239"/>
      <c r="Z52" s="244">
        <v>1</v>
      </c>
      <c r="AA52" s="245"/>
      <c r="AB52" s="246"/>
      <c r="AC52" s="247"/>
    </row>
    <row r="53" spans="1:29" ht="15.75" customHeight="1" x14ac:dyDescent="0.2">
      <c r="A53" s="51" t="s">
        <v>119</v>
      </c>
      <c r="B53" s="52" t="s">
        <v>120</v>
      </c>
      <c r="C53" s="53" t="s">
        <v>127</v>
      </c>
      <c r="D53" s="54" t="s">
        <v>121</v>
      </c>
      <c r="E53" s="55" t="s">
        <v>128</v>
      </c>
      <c r="F53" s="56" t="s">
        <v>123</v>
      </c>
      <c r="G53" s="57" t="s">
        <v>151</v>
      </c>
      <c r="H53" s="58" t="s">
        <v>156</v>
      </c>
      <c r="I53" s="55" t="s">
        <v>131</v>
      </c>
      <c r="J53" s="59">
        <v>2019</v>
      </c>
      <c r="K53" s="60" t="s">
        <v>155</v>
      </c>
      <c r="L53" s="61">
        <v>3</v>
      </c>
      <c r="M53" s="62" t="s">
        <v>138</v>
      </c>
      <c r="N53" s="63" t="s">
        <v>123</v>
      </c>
      <c r="O53" s="64" t="s">
        <v>123</v>
      </c>
      <c r="P53" s="65" t="s">
        <v>181</v>
      </c>
      <c r="Q53" s="66" t="s">
        <v>278</v>
      </c>
      <c r="R53" s="67" t="s">
        <v>135</v>
      </c>
      <c r="S53" s="68">
        <f>IF(R53="U",T53/1.2,T53)</f>
        <v>158.33333333333334</v>
      </c>
      <c r="T53" s="69">
        <v>190</v>
      </c>
      <c r="U53" s="70"/>
      <c r="V53" s="71"/>
      <c r="W53" s="72">
        <f>V53*S53</f>
        <v>0</v>
      </c>
      <c r="X53" s="73">
        <f>V53*T53</f>
        <v>0</v>
      </c>
      <c r="Y53" s="239"/>
      <c r="Z53" s="244">
        <v>1</v>
      </c>
      <c r="AA53" s="245"/>
      <c r="AB53" s="246"/>
      <c r="AC53" s="247"/>
    </row>
    <row r="54" spans="1:29" ht="15.75" customHeight="1" x14ac:dyDescent="0.2">
      <c r="A54" s="51" t="s">
        <v>119</v>
      </c>
      <c r="B54" s="52" t="s">
        <v>120</v>
      </c>
      <c r="C54" s="53" t="s">
        <v>127</v>
      </c>
      <c r="D54" s="54" t="s">
        <v>121</v>
      </c>
      <c r="E54" s="55" t="s">
        <v>128</v>
      </c>
      <c r="F54" s="56" t="s">
        <v>123</v>
      </c>
      <c r="G54" s="57" t="s">
        <v>151</v>
      </c>
      <c r="H54" s="58" t="s">
        <v>156</v>
      </c>
      <c r="I54" s="55" t="s">
        <v>131</v>
      </c>
      <c r="J54" s="59">
        <v>2019</v>
      </c>
      <c r="K54" s="60" t="s">
        <v>132</v>
      </c>
      <c r="L54" s="61">
        <v>17</v>
      </c>
      <c r="M54" s="62" t="s">
        <v>138</v>
      </c>
      <c r="N54" s="63" t="s">
        <v>123</v>
      </c>
      <c r="O54" s="64" t="s">
        <v>123</v>
      </c>
      <c r="P54" s="65" t="s">
        <v>340</v>
      </c>
      <c r="Q54" s="66" t="s">
        <v>363</v>
      </c>
      <c r="R54" s="67" t="s">
        <v>135</v>
      </c>
      <c r="S54" s="68">
        <f>IF(R54="U",T54/1.2,T54)</f>
        <v>79.166666666666671</v>
      </c>
      <c r="T54" s="69">
        <v>95</v>
      </c>
      <c r="U54" s="70"/>
      <c r="V54" s="71"/>
      <c r="W54" s="72">
        <f>V54*S54</f>
        <v>0</v>
      </c>
      <c r="X54" s="73">
        <f>V54*T54</f>
        <v>0</v>
      </c>
      <c r="Y54" s="239"/>
      <c r="Z54" s="244">
        <v>1</v>
      </c>
      <c r="AA54" s="245"/>
      <c r="AB54" s="246"/>
      <c r="AC54" s="247"/>
    </row>
    <row r="55" spans="1:29" ht="15.75" customHeight="1" x14ac:dyDescent="0.2">
      <c r="A55" s="51" t="s">
        <v>119</v>
      </c>
      <c r="B55" s="52" t="s">
        <v>120</v>
      </c>
      <c r="C55" s="53" t="s">
        <v>127</v>
      </c>
      <c r="D55" s="54" t="s">
        <v>121</v>
      </c>
      <c r="E55" s="55" t="s">
        <v>128</v>
      </c>
      <c r="F55" s="56" t="s">
        <v>123</v>
      </c>
      <c r="G55" s="57" t="s">
        <v>151</v>
      </c>
      <c r="H55" s="58" t="s">
        <v>156</v>
      </c>
      <c r="I55" s="55" t="s">
        <v>131</v>
      </c>
      <c r="J55" s="59">
        <v>2020</v>
      </c>
      <c r="K55" s="60" t="s">
        <v>155</v>
      </c>
      <c r="L55" s="61">
        <v>3</v>
      </c>
      <c r="M55" s="62" t="s">
        <v>138</v>
      </c>
      <c r="N55" s="63" t="s">
        <v>123</v>
      </c>
      <c r="O55" s="64" t="s">
        <v>123</v>
      </c>
      <c r="P55" s="65" t="s">
        <v>178</v>
      </c>
      <c r="Q55" s="66" t="s">
        <v>279</v>
      </c>
      <c r="R55" s="67" t="s">
        <v>135</v>
      </c>
      <c r="S55" s="68">
        <f>IF(R55="U",T55/1.2,T55)</f>
        <v>158.33333333333334</v>
      </c>
      <c r="T55" s="69">
        <v>190</v>
      </c>
      <c r="U55" s="70"/>
      <c r="V55" s="71"/>
      <c r="W55" s="72">
        <f>V55*S55</f>
        <v>0</v>
      </c>
      <c r="X55" s="73">
        <f>V55*T55</f>
        <v>0</v>
      </c>
      <c r="Y55" s="239"/>
      <c r="Z55" s="244">
        <v>1</v>
      </c>
      <c r="AA55" s="245"/>
      <c r="AB55" s="246"/>
      <c r="AC55" s="247"/>
    </row>
    <row r="56" spans="1:29" ht="15.75" customHeight="1" x14ac:dyDescent="0.2">
      <c r="A56" s="51" t="s">
        <v>119</v>
      </c>
      <c r="B56" s="52" t="s">
        <v>120</v>
      </c>
      <c r="C56" s="53" t="s">
        <v>127</v>
      </c>
      <c r="D56" s="54" t="s">
        <v>121</v>
      </c>
      <c r="E56" s="55" t="s">
        <v>128</v>
      </c>
      <c r="F56" s="56" t="s">
        <v>123</v>
      </c>
      <c r="G56" s="57" t="s">
        <v>151</v>
      </c>
      <c r="H56" s="58" t="s">
        <v>156</v>
      </c>
      <c r="I56" s="55" t="s">
        <v>131</v>
      </c>
      <c r="J56" s="59">
        <v>2020</v>
      </c>
      <c r="K56" s="60" t="s">
        <v>132</v>
      </c>
      <c r="L56" s="61">
        <v>18</v>
      </c>
      <c r="M56" s="62" t="s">
        <v>138</v>
      </c>
      <c r="N56" s="63" t="s">
        <v>123</v>
      </c>
      <c r="O56" s="64" t="s">
        <v>123</v>
      </c>
      <c r="P56" s="65" t="s">
        <v>265</v>
      </c>
      <c r="Q56" s="66" t="s">
        <v>368</v>
      </c>
      <c r="R56" s="67" t="s">
        <v>135</v>
      </c>
      <c r="S56" s="68">
        <f>IF(R56="U",T56/1.2,T56)</f>
        <v>79.166666666666671</v>
      </c>
      <c r="T56" s="69">
        <v>95</v>
      </c>
      <c r="U56" s="70"/>
      <c r="V56" s="71"/>
      <c r="W56" s="72">
        <f>V56*S56</f>
        <v>0</v>
      </c>
      <c r="X56" s="73">
        <f>V56*T56</f>
        <v>0</v>
      </c>
      <c r="Y56" s="239"/>
      <c r="Z56" s="244">
        <v>1</v>
      </c>
      <c r="AA56" s="245"/>
      <c r="AB56" s="246"/>
      <c r="AC56" s="247"/>
    </row>
    <row r="57" spans="1:29" ht="15.75" customHeight="1" x14ac:dyDescent="0.2">
      <c r="A57" s="51" t="s">
        <v>119</v>
      </c>
      <c r="B57" s="52" t="s">
        <v>120</v>
      </c>
      <c r="C57" s="53" t="s">
        <v>127</v>
      </c>
      <c r="D57" s="54" t="s">
        <v>121</v>
      </c>
      <c r="E57" s="55" t="s">
        <v>128</v>
      </c>
      <c r="F57" s="56" t="s">
        <v>123</v>
      </c>
      <c r="G57" s="57" t="s">
        <v>151</v>
      </c>
      <c r="H57" s="58" t="s">
        <v>266</v>
      </c>
      <c r="I57" s="55" t="s">
        <v>131</v>
      </c>
      <c r="J57" s="59">
        <v>2017</v>
      </c>
      <c r="K57" s="60" t="s">
        <v>155</v>
      </c>
      <c r="L57" s="61">
        <v>3</v>
      </c>
      <c r="M57" s="62" t="s">
        <v>123</v>
      </c>
      <c r="N57" s="63" t="s">
        <v>123</v>
      </c>
      <c r="O57" s="64" t="s">
        <v>123</v>
      </c>
      <c r="P57" s="65" t="s">
        <v>142</v>
      </c>
      <c r="Q57" s="66" t="s">
        <v>267</v>
      </c>
      <c r="R57" s="67" t="s">
        <v>135</v>
      </c>
      <c r="S57" s="68">
        <f>IF(R57="U",T57/1.2,T57)</f>
        <v>158.33333333333334</v>
      </c>
      <c r="T57" s="69">
        <v>190</v>
      </c>
      <c r="U57" s="70"/>
      <c r="V57" s="71"/>
      <c r="W57" s="72">
        <f>V57*S57</f>
        <v>0</v>
      </c>
      <c r="X57" s="73">
        <f>V57*T57</f>
        <v>0</v>
      </c>
      <c r="Y57" s="239"/>
      <c r="Z57" s="244">
        <v>1</v>
      </c>
      <c r="AA57" s="245"/>
      <c r="AB57" s="246"/>
      <c r="AC57" s="247"/>
    </row>
    <row r="58" spans="1:29" ht="15.75" customHeight="1" x14ac:dyDescent="0.2">
      <c r="A58" s="51" t="s">
        <v>119</v>
      </c>
      <c r="B58" s="52" t="s">
        <v>120</v>
      </c>
      <c r="C58" s="53" t="s">
        <v>127</v>
      </c>
      <c r="D58" s="54" t="s">
        <v>121</v>
      </c>
      <c r="E58" s="55" t="s">
        <v>128</v>
      </c>
      <c r="F58" s="56" t="s">
        <v>123</v>
      </c>
      <c r="G58" s="57" t="s">
        <v>151</v>
      </c>
      <c r="H58" s="58" t="s">
        <v>266</v>
      </c>
      <c r="I58" s="55" t="s">
        <v>131</v>
      </c>
      <c r="J58" s="59">
        <v>2017</v>
      </c>
      <c r="K58" s="60" t="s">
        <v>132</v>
      </c>
      <c r="L58" s="61">
        <v>8</v>
      </c>
      <c r="M58" s="62" t="s">
        <v>138</v>
      </c>
      <c r="N58" s="63" t="s">
        <v>123</v>
      </c>
      <c r="O58" s="64" t="s">
        <v>123</v>
      </c>
      <c r="P58" s="65" t="s">
        <v>275</v>
      </c>
      <c r="Q58" s="66" t="s">
        <v>335</v>
      </c>
      <c r="R58" s="83" t="s">
        <v>135</v>
      </c>
      <c r="S58" s="68">
        <f>IF(R58="U",T58/1.2,T58)</f>
        <v>79.166666666666671</v>
      </c>
      <c r="T58" s="69">
        <v>95</v>
      </c>
      <c r="U58" s="70"/>
      <c r="V58" s="71"/>
      <c r="W58" s="72">
        <f>V58*S58</f>
        <v>0</v>
      </c>
      <c r="X58" s="73">
        <f>V58*T58</f>
        <v>0</v>
      </c>
      <c r="Y58" s="239"/>
      <c r="Z58" s="244">
        <v>1</v>
      </c>
      <c r="AA58" s="245"/>
      <c r="AB58" s="246"/>
      <c r="AC58" s="247"/>
    </row>
    <row r="59" spans="1:29" ht="15.75" customHeight="1" x14ac:dyDescent="0.2">
      <c r="A59" s="51" t="s">
        <v>119</v>
      </c>
      <c r="B59" s="52" t="s">
        <v>120</v>
      </c>
      <c r="C59" s="53" t="s">
        <v>127</v>
      </c>
      <c r="D59" s="54" t="s">
        <v>121</v>
      </c>
      <c r="E59" s="55" t="s">
        <v>128</v>
      </c>
      <c r="F59" s="56" t="s">
        <v>123</v>
      </c>
      <c r="G59" s="57" t="s">
        <v>151</v>
      </c>
      <c r="H59" s="58" t="s">
        <v>266</v>
      </c>
      <c r="I59" s="55" t="s">
        <v>131</v>
      </c>
      <c r="J59" s="59">
        <v>2018</v>
      </c>
      <c r="K59" s="60" t="s">
        <v>132</v>
      </c>
      <c r="L59" s="61">
        <v>6</v>
      </c>
      <c r="M59" s="62" t="s">
        <v>138</v>
      </c>
      <c r="N59" s="63" t="s">
        <v>123</v>
      </c>
      <c r="O59" s="64" t="s">
        <v>123</v>
      </c>
      <c r="P59" s="65" t="s">
        <v>281</v>
      </c>
      <c r="Q59" s="66" t="s">
        <v>323</v>
      </c>
      <c r="R59" s="83" t="s">
        <v>135</v>
      </c>
      <c r="S59" s="68">
        <f>IF(R59="U",T59/1.2,T59)</f>
        <v>83.333333333333343</v>
      </c>
      <c r="T59" s="69">
        <v>100</v>
      </c>
      <c r="U59" s="70"/>
      <c r="V59" s="71"/>
      <c r="W59" s="72">
        <f>V59*S59</f>
        <v>0</v>
      </c>
      <c r="X59" s="73">
        <f>V59*T59</f>
        <v>0</v>
      </c>
      <c r="Y59" s="239"/>
      <c r="Z59" s="244">
        <v>1</v>
      </c>
      <c r="AA59" s="245"/>
      <c r="AB59" s="246"/>
      <c r="AC59" s="247"/>
    </row>
    <row r="60" spans="1:29" ht="15.75" customHeight="1" x14ac:dyDescent="0.2">
      <c r="A60" s="51" t="s">
        <v>119</v>
      </c>
      <c r="B60" s="52" t="s">
        <v>120</v>
      </c>
      <c r="C60" s="53" t="s">
        <v>127</v>
      </c>
      <c r="D60" s="54" t="s">
        <v>121</v>
      </c>
      <c r="E60" s="55" t="s">
        <v>128</v>
      </c>
      <c r="F60" s="56" t="s">
        <v>123</v>
      </c>
      <c r="G60" s="57" t="s">
        <v>151</v>
      </c>
      <c r="H60" s="58" t="s">
        <v>266</v>
      </c>
      <c r="I60" s="55" t="s">
        <v>131</v>
      </c>
      <c r="J60" s="59">
        <v>2019</v>
      </c>
      <c r="K60" s="60" t="s">
        <v>132</v>
      </c>
      <c r="L60" s="61">
        <v>24</v>
      </c>
      <c r="M60" s="62" t="s">
        <v>138</v>
      </c>
      <c r="N60" s="63" t="s">
        <v>123</v>
      </c>
      <c r="O60" s="64" t="s">
        <v>123</v>
      </c>
      <c r="P60" s="65" t="s">
        <v>340</v>
      </c>
      <c r="Q60" s="66" t="s">
        <v>384</v>
      </c>
      <c r="R60" s="67" t="s">
        <v>135</v>
      </c>
      <c r="S60" s="68">
        <f>IF(R60="U",T60/1.2,T60)</f>
        <v>66.666666666666671</v>
      </c>
      <c r="T60" s="69">
        <v>80</v>
      </c>
      <c r="U60" s="70"/>
      <c r="V60" s="71"/>
      <c r="W60" s="72">
        <f>V60*S60</f>
        <v>0</v>
      </c>
      <c r="X60" s="73">
        <f>V60*T60</f>
        <v>0</v>
      </c>
      <c r="Y60" s="239"/>
      <c r="Z60" s="244">
        <v>1</v>
      </c>
      <c r="AA60" s="245"/>
      <c r="AB60" s="246"/>
      <c r="AC60" s="247"/>
    </row>
    <row r="61" spans="1:29" ht="15.75" customHeight="1" x14ac:dyDescent="0.2">
      <c r="A61" s="51" t="s">
        <v>119</v>
      </c>
      <c r="B61" s="52" t="s">
        <v>120</v>
      </c>
      <c r="C61" s="53" t="s">
        <v>127</v>
      </c>
      <c r="D61" s="54" t="s">
        <v>121</v>
      </c>
      <c r="E61" s="55" t="s">
        <v>128</v>
      </c>
      <c r="F61" s="56" t="s">
        <v>123</v>
      </c>
      <c r="G61" s="57" t="s">
        <v>151</v>
      </c>
      <c r="H61" s="58" t="s">
        <v>266</v>
      </c>
      <c r="I61" s="55" t="s">
        <v>131</v>
      </c>
      <c r="J61" s="59">
        <v>2020</v>
      </c>
      <c r="K61" s="60" t="s">
        <v>132</v>
      </c>
      <c r="L61" s="61">
        <v>5</v>
      </c>
      <c r="M61" s="62" t="s">
        <v>138</v>
      </c>
      <c r="N61" s="63" t="s">
        <v>123</v>
      </c>
      <c r="O61" s="64" t="s">
        <v>123</v>
      </c>
      <c r="P61" s="65" t="s">
        <v>265</v>
      </c>
      <c r="Q61" s="66" t="s">
        <v>310</v>
      </c>
      <c r="R61" s="67" t="s">
        <v>135</v>
      </c>
      <c r="S61" s="68">
        <f>IF(R61="U",T61/1.2,T61)</f>
        <v>79.166666666666671</v>
      </c>
      <c r="T61" s="69">
        <v>95</v>
      </c>
      <c r="U61" s="70"/>
      <c r="V61" s="71"/>
      <c r="W61" s="72">
        <f>V61*S61</f>
        <v>0</v>
      </c>
      <c r="X61" s="73">
        <f>V61*T61</f>
        <v>0</v>
      </c>
      <c r="Y61" s="239"/>
      <c r="Z61" s="244">
        <v>1</v>
      </c>
      <c r="AA61" s="245"/>
      <c r="AB61" s="246"/>
      <c r="AC61" s="247"/>
    </row>
    <row r="62" spans="1:29" ht="15.75" customHeight="1" x14ac:dyDescent="0.2">
      <c r="A62" s="51" t="s">
        <v>119</v>
      </c>
      <c r="B62" s="52" t="s">
        <v>120</v>
      </c>
      <c r="C62" s="53" t="s">
        <v>127</v>
      </c>
      <c r="D62" s="54" t="s">
        <v>121</v>
      </c>
      <c r="E62" s="55" t="s">
        <v>153</v>
      </c>
      <c r="F62" s="56" t="s">
        <v>123</v>
      </c>
      <c r="G62" s="57" t="s">
        <v>154</v>
      </c>
      <c r="H62" s="58" t="s">
        <v>311</v>
      </c>
      <c r="I62" s="55" t="s">
        <v>149</v>
      </c>
      <c r="J62" s="59">
        <v>2018</v>
      </c>
      <c r="K62" s="60" t="s">
        <v>132</v>
      </c>
      <c r="L62" s="61">
        <v>6</v>
      </c>
      <c r="M62" s="62" t="s">
        <v>138</v>
      </c>
      <c r="N62" s="63" t="s">
        <v>123</v>
      </c>
      <c r="O62" s="64" t="s">
        <v>123</v>
      </c>
      <c r="P62" s="65" t="s">
        <v>316</v>
      </c>
      <c r="Q62" s="66" t="s">
        <v>317</v>
      </c>
      <c r="R62" s="83" t="s">
        <v>135</v>
      </c>
      <c r="S62" s="68">
        <f>IF(R62="U",T62/1.2,T62)</f>
        <v>70.833333333333343</v>
      </c>
      <c r="T62" s="69">
        <v>85</v>
      </c>
      <c r="U62" s="70"/>
      <c r="V62" s="71"/>
      <c r="W62" s="72">
        <f>V62*S62</f>
        <v>0</v>
      </c>
      <c r="X62" s="73">
        <f>V62*T62</f>
        <v>0</v>
      </c>
      <c r="Y62" s="239"/>
      <c r="Z62" s="244">
        <v>1</v>
      </c>
      <c r="AA62" s="245"/>
      <c r="AB62" s="246"/>
      <c r="AC62" s="247"/>
    </row>
    <row r="63" spans="1:29" ht="15.75" customHeight="1" x14ac:dyDescent="0.2">
      <c r="A63" s="51" t="s">
        <v>119</v>
      </c>
      <c r="B63" s="52" t="s">
        <v>120</v>
      </c>
      <c r="C63" s="53" t="s">
        <v>127</v>
      </c>
      <c r="D63" s="54" t="s">
        <v>121</v>
      </c>
      <c r="E63" s="55" t="s">
        <v>153</v>
      </c>
      <c r="F63" s="56" t="s">
        <v>123</v>
      </c>
      <c r="G63" s="57" t="s">
        <v>154</v>
      </c>
      <c r="H63" s="58" t="s">
        <v>261</v>
      </c>
      <c r="I63" s="55" t="s">
        <v>145</v>
      </c>
      <c r="J63" s="59">
        <v>2018</v>
      </c>
      <c r="K63" s="60" t="s">
        <v>132</v>
      </c>
      <c r="L63" s="61">
        <v>24</v>
      </c>
      <c r="M63" s="62" t="s">
        <v>138</v>
      </c>
      <c r="N63" s="63" t="s">
        <v>123</v>
      </c>
      <c r="O63" s="64" t="s">
        <v>123</v>
      </c>
      <c r="P63" s="65" t="s">
        <v>353</v>
      </c>
      <c r="Q63" s="66" t="s">
        <v>386</v>
      </c>
      <c r="R63" s="67" t="s">
        <v>135</v>
      </c>
      <c r="S63" s="68">
        <f>IF(R63="U",T63/1.2,T63)</f>
        <v>70.833333333333343</v>
      </c>
      <c r="T63" s="69">
        <v>85</v>
      </c>
      <c r="U63" s="70"/>
      <c r="V63" s="71"/>
      <c r="W63" s="72">
        <f>V63*S63</f>
        <v>0</v>
      </c>
      <c r="X63" s="73">
        <f>V63*T63</f>
        <v>0</v>
      </c>
      <c r="Y63" s="239"/>
      <c r="Z63" s="244">
        <v>1</v>
      </c>
      <c r="AA63" s="245"/>
      <c r="AB63" s="246"/>
      <c r="AC63" s="247"/>
    </row>
    <row r="64" spans="1:29" ht="15.75" customHeight="1" x14ac:dyDescent="0.2">
      <c r="A64" s="51" t="s">
        <v>119</v>
      </c>
      <c r="B64" s="52" t="s">
        <v>120</v>
      </c>
      <c r="C64" s="53" t="s">
        <v>127</v>
      </c>
      <c r="D64" s="54" t="s">
        <v>121</v>
      </c>
      <c r="E64" s="55" t="s">
        <v>153</v>
      </c>
      <c r="F64" s="56" t="s">
        <v>123</v>
      </c>
      <c r="G64" s="57" t="s">
        <v>154</v>
      </c>
      <c r="H64" s="58" t="s">
        <v>261</v>
      </c>
      <c r="I64" s="55" t="s">
        <v>145</v>
      </c>
      <c r="J64" s="59">
        <v>2019</v>
      </c>
      <c r="K64" s="60" t="s">
        <v>132</v>
      </c>
      <c r="L64" s="61">
        <v>5</v>
      </c>
      <c r="M64" s="62" t="s">
        <v>138</v>
      </c>
      <c r="N64" s="63" t="s">
        <v>123</v>
      </c>
      <c r="O64" s="64" t="s">
        <v>123</v>
      </c>
      <c r="P64" s="65" t="s">
        <v>241</v>
      </c>
      <c r="Q64" s="66" t="s">
        <v>308</v>
      </c>
      <c r="R64" s="83" t="s">
        <v>135</v>
      </c>
      <c r="S64" s="68">
        <f>IF(R64="U",T64/1.2,T64)</f>
        <v>70.833333333333343</v>
      </c>
      <c r="T64" s="69">
        <v>85</v>
      </c>
      <c r="U64" s="70"/>
      <c r="V64" s="71"/>
      <c r="W64" s="72">
        <f>V64*S64</f>
        <v>0</v>
      </c>
      <c r="X64" s="73">
        <f>V64*T64</f>
        <v>0</v>
      </c>
      <c r="Y64" s="239"/>
      <c r="Z64" s="244">
        <v>1</v>
      </c>
      <c r="AA64" s="245"/>
      <c r="AB64" s="246"/>
      <c r="AC64" s="247"/>
    </row>
    <row r="65" spans="1:29" ht="15.75" customHeight="1" x14ac:dyDescent="0.2">
      <c r="A65" s="51" t="s">
        <v>119</v>
      </c>
      <c r="B65" s="52" t="s">
        <v>120</v>
      </c>
      <c r="C65" s="53" t="s">
        <v>127</v>
      </c>
      <c r="D65" s="54" t="s">
        <v>121</v>
      </c>
      <c r="E65" s="55" t="s">
        <v>153</v>
      </c>
      <c r="F65" s="56" t="s">
        <v>123</v>
      </c>
      <c r="G65" s="57" t="s">
        <v>154</v>
      </c>
      <c r="H65" s="58" t="s">
        <v>206</v>
      </c>
      <c r="I65" s="55" t="s">
        <v>145</v>
      </c>
      <c r="J65" s="59">
        <v>2018</v>
      </c>
      <c r="K65" s="60" t="s">
        <v>132</v>
      </c>
      <c r="L65" s="61">
        <v>24</v>
      </c>
      <c r="M65" s="62" t="s">
        <v>138</v>
      </c>
      <c r="N65" s="63" t="s">
        <v>123</v>
      </c>
      <c r="O65" s="64" t="s">
        <v>123</v>
      </c>
      <c r="P65" s="65" t="s">
        <v>322</v>
      </c>
      <c r="Q65" s="66" t="s">
        <v>375</v>
      </c>
      <c r="R65" s="67" t="s">
        <v>135</v>
      </c>
      <c r="S65" s="68">
        <f>IF(R65="U",T65/1.2,T65)</f>
        <v>45.833333333333336</v>
      </c>
      <c r="T65" s="69">
        <v>55</v>
      </c>
      <c r="U65" s="70"/>
      <c r="V65" s="71"/>
      <c r="W65" s="72">
        <f>V65*S65</f>
        <v>0</v>
      </c>
      <c r="X65" s="73">
        <f>V65*T65</f>
        <v>0</v>
      </c>
      <c r="Y65" s="239"/>
      <c r="Z65" s="244">
        <v>1</v>
      </c>
      <c r="AA65" s="245"/>
      <c r="AB65" s="246"/>
      <c r="AC65" s="247"/>
    </row>
    <row r="66" spans="1:29" ht="15.75" customHeight="1" x14ac:dyDescent="0.2">
      <c r="A66" s="51" t="s">
        <v>119</v>
      </c>
      <c r="B66" s="52" t="s">
        <v>120</v>
      </c>
      <c r="C66" s="53" t="s">
        <v>127</v>
      </c>
      <c r="D66" s="54" t="s">
        <v>121</v>
      </c>
      <c r="E66" s="55" t="s">
        <v>153</v>
      </c>
      <c r="F66" s="56" t="s">
        <v>123</v>
      </c>
      <c r="G66" s="57" t="s">
        <v>154</v>
      </c>
      <c r="H66" s="58" t="s">
        <v>206</v>
      </c>
      <c r="I66" s="55" t="s">
        <v>145</v>
      </c>
      <c r="J66" s="59">
        <v>2019</v>
      </c>
      <c r="K66" s="60" t="s">
        <v>132</v>
      </c>
      <c r="L66" s="61">
        <v>24</v>
      </c>
      <c r="M66" s="62" t="s">
        <v>138</v>
      </c>
      <c r="N66" s="63" t="s">
        <v>123</v>
      </c>
      <c r="O66" s="64" t="s">
        <v>123</v>
      </c>
      <c r="P66" s="65" t="s">
        <v>380</v>
      </c>
      <c r="Q66" s="66" t="s">
        <v>397</v>
      </c>
      <c r="R66" s="67" t="s">
        <v>135</v>
      </c>
      <c r="S66" s="68">
        <f>IF(R66="U",T66/1.2,T66)</f>
        <v>41.666666666666671</v>
      </c>
      <c r="T66" s="69">
        <v>50</v>
      </c>
      <c r="U66" s="70"/>
      <c r="V66" s="71"/>
      <c r="W66" s="72">
        <f>V66*S66</f>
        <v>0</v>
      </c>
      <c r="X66" s="73">
        <f>V66*T66</f>
        <v>0</v>
      </c>
      <c r="Y66" s="239"/>
      <c r="Z66" s="244">
        <v>1</v>
      </c>
      <c r="AA66" s="245"/>
      <c r="AB66" s="246"/>
      <c r="AC66" s="247"/>
    </row>
    <row r="67" spans="1:29" ht="15.75" customHeight="1" x14ac:dyDescent="0.2">
      <c r="A67" s="51" t="s">
        <v>119</v>
      </c>
      <c r="B67" s="52" t="s">
        <v>120</v>
      </c>
      <c r="C67" s="53" t="s">
        <v>127</v>
      </c>
      <c r="D67" s="54" t="s">
        <v>121</v>
      </c>
      <c r="E67" s="55" t="s">
        <v>153</v>
      </c>
      <c r="F67" s="56" t="s">
        <v>123</v>
      </c>
      <c r="G67" s="57" t="s">
        <v>192</v>
      </c>
      <c r="H67" s="58" t="s">
        <v>195</v>
      </c>
      <c r="I67" s="55" t="s">
        <v>145</v>
      </c>
      <c r="J67" s="59">
        <v>2019</v>
      </c>
      <c r="K67" s="60" t="s">
        <v>132</v>
      </c>
      <c r="L67" s="61">
        <v>24</v>
      </c>
      <c r="M67" s="62" t="s">
        <v>138</v>
      </c>
      <c r="N67" s="63" t="s">
        <v>123</v>
      </c>
      <c r="O67" s="64" t="s">
        <v>123</v>
      </c>
      <c r="P67" s="65" t="s">
        <v>380</v>
      </c>
      <c r="Q67" s="66" t="s">
        <v>392</v>
      </c>
      <c r="R67" s="67" t="s">
        <v>135</v>
      </c>
      <c r="S67" s="68">
        <f>IF(R67="U",T67/1.2,T67)</f>
        <v>58.333333333333336</v>
      </c>
      <c r="T67" s="69">
        <v>70</v>
      </c>
      <c r="U67" s="70"/>
      <c r="V67" s="71"/>
      <c r="W67" s="72">
        <f>V67*S67</f>
        <v>0</v>
      </c>
      <c r="X67" s="73">
        <f>V67*T67</f>
        <v>0</v>
      </c>
      <c r="Y67" s="239"/>
      <c r="Z67" s="244">
        <v>1</v>
      </c>
      <c r="AA67" s="245"/>
      <c r="AB67" s="246"/>
      <c r="AC67" s="247"/>
    </row>
    <row r="68" spans="1:29" ht="15.75" customHeight="1" x14ac:dyDescent="0.2">
      <c r="A68" s="51" t="s">
        <v>119</v>
      </c>
      <c r="B68" s="52" t="s">
        <v>120</v>
      </c>
      <c r="C68" s="53" t="s">
        <v>127</v>
      </c>
      <c r="D68" s="54" t="s">
        <v>121</v>
      </c>
      <c r="E68" s="55" t="s">
        <v>153</v>
      </c>
      <c r="F68" s="56" t="s">
        <v>123</v>
      </c>
      <c r="G68" s="57" t="s">
        <v>192</v>
      </c>
      <c r="H68" s="58" t="s">
        <v>381</v>
      </c>
      <c r="I68" s="55" t="s">
        <v>145</v>
      </c>
      <c r="J68" s="59">
        <v>2019</v>
      </c>
      <c r="K68" s="60" t="s">
        <v>132</v>
      </c>
      <c r="L68" s="61">
        <v>24</v>
      </c>
      <c r="M68" s="62" t="s">
        <v>138</v>
      </c>
      <c r="N68" s="63" t="s">
        <v>123</v>
      </c>
      <c r="O68" s="64" t="s">
        <v>123</v>
      </c>
      <c r="P68" s="65" t="s">
        <v>302</v>
      </c>
      <c r="Q68" s="66" t="s">
        <v>382</v>
      </c>
      <c r="R68" s="67" t="s">
        <v>135</v>
      </c>
      <c r="S68" s="68">
        <f>IF(R68="U",T68/1.2,T68)</f>
        <v>45.833333333333336</v>
      </c>
      <c r="T68" s="69">
        <v>55</v>
      </c>
      <c r="U68" s="70"/>
      <c r="V68" s="71"/>
      <c r="W68" s="72">
        <f>V68*S68</f>
        <v>0</v>
      </c>
      <c r="X68" s="73">
        <f>V68*T68</f>
        <v>0</v>
      </c>
      <c r="Y68" s="239"/>
      <c r="Z68" s="244">
        <v>1</v>
      </c>
      <c r="AA68" s="245"/>
      <c r="AB68" s="246"/>
      <c r="AC68" s="247"/>
    </row>
    <row r="69" spans="1:29" ht="15.75" customHeight="1" x14ac:dyDescent="0.2">
      <c r="A69" s="51" t="s">
        <v>119</v>
      </c>
      <c r="B69" s="52" t="s">
        <v>120</v>
      </c>
      <c r="C69" s="53" t="s">
        <v>127</v>
      </c>
      <c r="D69" s="54" t="s">
        <v>121</v>
      </c>
      <c r="E69" s="55" t="s">
        <v>153</v>
      </c>
      <c r="F69" s="56" t="s">
        <v>123</v>
      </c>
      <c r="G69" s="57" t="s">
        <v>192</v>
      </c>
      <c r="H69" s="58" t="s">
        <v>208</v>
      </c>
      <c r="I69" s="55" t="s">
        <v>145</v>
      </c>
      <c r="J69" s="59">
        <v>2021</v>
      </c>
      <c r="K69" s="60" t="s">
        <v>132</v>
      </c>
      <c r="L69" s="61">
        <v>4</v>
      </c>
      <c r="M69" s="62" t="s">
        <v>138</v>
      </c>
      <c r="N69" s="63" t="s">
        <v>123</v>
      </c>
      <c r="O69" s="64" t="s">
        <v>123</v>
      </c>
      <c r="P69" s="65" t="s">
        <v>147</v>
      </c>
      <c r="Q69" s="66" t="s">
        <v>300</v>
      </c>
      <c r="R69" s="83" t="s">
        <v>126</v>
      </c>
      <c r="S69" s="68">
        <f>IF(R69="U",T69/1.2,T69)</f>
        <v>125</v>
      </c>
      <c r="T69" s="69">
        <v>125</v>
      </c>
      <c r="U69" s="70"/>
      <c r="V69" s="71"/>
      <c r="W69" s="72">
        <f>V69*S69</f>
        <v>0</v>
      </c>
      <c r="X69" s="73">
        <f>V69*T69</f>
        <v>0</v>
      </c>
      <c r="Y69" s="239"/>
      <c r="Z69" s="244">
        <v>1</v>
      </c>
      <c r="AA69" s="245"/>
      <c r="AB69" s="246"/>
      <c r="AC69" s="247"/>
    </row>
    <row r="70" spans="1:29" ht="15.75" customHeight="1" x14ac:dyDescent="0.2">
      <c r="A70" s="51" t="s">
        <v>119</v>
      </c>
      <c r="B70" s="52" t="s">
        <v>120</v>
      </c>
      <c r="C70" s="53" t="s">
        <v>127</v>
      </c>
      <c r="D70" s="54" t="s">
        <v>121</v>
      </c>
      <c r="E70" s="55" t="s">
        <v>153</v>
      </c>
      <c r="F70" s="56" t="s">
        <v>123</v>
      </c>
      <c r="G70" s="57" t="s">
        <v>165</v>
      </c>
      <c r="H70" s="58" t="s">
        <v>263</v>
      </c>
      <c r="I70" s="55" t="s">
        <v>149</v>
      </c>
      <c r="J70" s="59">
        <v>2019</v>
      </c>
      <c r="K70" s="60" t="s">
        <v>155</v>
      </c>
      <c r="L70" s="61">
        <v>2</v>
      </c>
      <c r="M70" s="62" t="s">
        <v>138</v>
      </c>
      <c r="N70" s="63" t="s">
        <v>123</v>
      </c>
      <c r="O70" s="64" t="s">
        <v>123</v>
      </c>
      <c r="P70" s="65" t="s">
        <v>171</v>
      </c>
      <c r="Q70" s="66" t="s">
        <v>264</v>
      </c>
      <c r="R70" s="83" t="s">
        <v>126</v>
      </c>
      <c r="S70" s="68">
        <f>IF(R70="U",T70/1.2,T70)</f>
        <v>120</v>
      </c>
      <c r="T70" s="69">
        <v>120</v>
      </c>
      <c r="U70" s="70"/>
      <c r="V70" s="71"/>
      <c r="W70" s="72">
        <f>V70*S70</f>
        <v>0</v>
      </c>
      <c r="X70" s="73">
        <f>V70*T70</f>
        <v>0</v>
      </c>
      <c r="Y70" s="239"/>
      <c r="Z70" s="244">
        <v>1</v>
      </c>
      <c r="AA70" s="245"/>
      <c r="AB70" s="246"/>
      <c r="AC70" s="247"/>
    </row>
    <row r="71" spans="1:29" ht="15.75" customHeight="1" x14ac:dyDescent="0.2">
      <c r="A71" s="51" t="s">
        <v>119</v>
      </c>
      <c r="B71" s="52" t="s">
        <v>120</v>
      </c>
      <c r="C71" s="53" t="s">
        <v>127</v>
      </c>
      <c r="D71" s="54" t="s">
        <v>121</v>
      </c>
      <c r="E71" s="55" t="s">
        <v>153</v>
      </c>
      <c r="F71" s="56" t="s">
        <v>123</v>
      </c>
      <c r="G71" s="57" t="s">
        <v>165</v>
      </c>
      <c r="H71" s="58" t="s">
        <v>263</v>
      </c>
      <c r="I71" s="55" t="s">
        <v>149</v>
      </c>
      <c r="J71" s="59">
        <v>2019</v>
      </c>
      <c r="K71" s="60" t="s">
        <v>132</v>
      </c>
      <c r="L71" s="61">
        <v>6</v>
      </c>
      <c r="M71" s="62" t="s">
        <v>138</v>
      </c>
      <c r="N71" s="63" t="s">
        <v>123</v>
      </c>
      <c r="O71" s="64" t="s">
        <v>123</v>
      </c>
      <c r="P71" s="65" t="s">
        <v>327</v>
      </c>
      <c r="Q71" s="66" t="s">
        <v>328</v>
      </c>
      <c r="R71" s="67" t="s">
        <v>126</v>
      </c>
      <c r="S71" s="68">
        <f>IF(R71="U",T71/1.2,T71)</f>
        <v>60</v>
      </c>
      <c r="T71" s="69">
        <v>60</v>
      </c>
      <c r="U71" s="70"/>
      <c r="V71" s="71"/>
      <c r="W71" s="72">
        <f>V71*S71</f>
        <v>0</v>
      </c>
      <c r="X71" s="73">
        <f>V71*T71</f>
        <v>0</v>
      </c>
      <c r="Y71" s="239"/>
      <c r="Z71" s="244">
        <v>1</v>
      </c>
      <c r="AA71" s="245"/>
      <c r="AB71" s="246"/>
      <c r="AC71" s="247"/>
    </row>
    <row r="72" spans="1:29" ht="15.75" customHeight="1" x14ac:dyDescent="0.2">
      <c r="A72" s="51" t="s">
        <v>119</v>
      </c>
      <c r="B72" s="52" t="s">
        <v>120</v>
      </c>
      <c r="C72" s="53" t="s">
        <v>127</v>
      </c>
      <c r="D72" s="54" t="s">
        <v>121</v>
      </c>
      <c r="E72" s="55" t="s">
        <v>153</v>
      </c>
      <c r="F72" s="56" t="s">
        <v>123</v>
      </c>
      <c r="G72" s="57" t="s">
        <v>165</v>
      </c>
      <c r="H72" s="58" t="s">
        <v>292</v>
      </c>
      <c r="I72" s="55" t="s">
        <v>149</v>
      </c>
      <c r="J72" s="59">
        <v>2017</v>
      </c>
      <c r="K72" s="60" t="s">
        <v>132</v>
      </c>
      <c r="L72" s="61">
        <v>3</v>
      </c>
      <c r="M72" s="62" t="s">
        <v>138</v>
      </c>
      <c r="N72" s="63" t="s">
        <v>123</v>
      </c>
      <c r="O72" s="64" t="s">
        <v>123</v>
      </c>
      <c r="P72" s="65" t="s">
        <v>288</v>
      </c>
      <c r="Q72" s="66" t="s">
        <v>293</v>
      </c>
      <c r="R72" s="83" t="s">
        <v>126</v>
      </c>
      <c r="S72" s="68">
        <f>IF(R72="U",T72/1.2,T72)</f>
        <v>80</v>
      </c>
      <c r="T72" s="69">
        <v>80</v>
      </c>
      <c r="U72" s="70"/>
      <c r="V72" s="71"/>
      <c r="W72" s="72">
        <f>V72*S72</f>
        <v>0</v>
      </c>
      <c r="X72" s="73">
        <f>V72*T72</f>
        <v>0</v>
      </c>
      <c r="Y72" s="239"/>
      <c r="Z72" s="244">
        <v>1</v>
      </c>
      <c r="AA72" s="245"/>
      <c r="AB72" s="246"/>
      <c r="AC72" s="247"/>
    </row>
    <row r="73" spans="1:29" ht="15.75" customHeight="1" x14ac:dyDescent="0.2">
      <c r="A73" s="51" t="s">
        <v>119</v>
      </c>
      <c r="B73" s="52" t="s">
        <v>120</v>
      </c>
      <c r="C73" s="53" t="s">
        <v>127</v>
      </c>
      <c r="D73" s="54" t="s">
        <v>121</v>
      </c>
      <c r="E73" s="55" t="s">
        <v>153</v>
      </c>
      <c r="F73" s="56" t="s">
        <v>123</v>
      </c>
      <c r="G73" s="57" t="s">
        <v>165</v>
      </c>
      <c r="H73" s="58" t="s">
        <v>292</v>
      </c>
      <c r="I73" s="55" t="s">
        <v>149</v>
      </c>
      <c r="J73" s="59">
        <v>2022</v>
      </c>
      <c r="K73" s="60" t="s">
        <v>132</v>
      </c>
      <c r="L73" s="61">
        <v>6</v>
      </c>
      <c r="M73" s="62" t="s">
        <v>138</v>
      </c>
      <c r="N73" s="63" t="s">
        <v>123</v>
      </c>
      <c r="O73" s="64" t="s">
        <v>123</v>
      </c>
      <c r="P73" s="65" t="s">
        <v>326</v>
      </c>
      <c r="Q73" s="66" t="s">
        <v>329</v>
      </c>
      <c r="R73" s="67" t="s">
        <v>126</v>
      </c>
      <c r="S73" s="68">
        <f>IF(R73="U",T73/1.2,T73)</f>
        <v>65</v>
      </c>
      <c r="T73" s="69">
        <v>65</v>
      </c>
      <c r="U73" s="70"/>
      <c r="V73" s="71"/>
      <c r="W73" s="72">
        <f>V73*S73</f>
        <v>0</v>
      </c>
      <c r="X73" s="73">
        <f>V73*T73</f>
        <v>0</v>
      </c>
      <c r="Y73" s="239"/>
      <c r="Z73" s="244">
        <v>1</v>
      </c>
      <c r="AA73" s="245"/>
      <c r="AB73" s="246"/>
      <c r="AC73" s="247"/>
    </row>
    <row r="74" spans="1:29" ht="15.75" customHeight="1" x14ac:dyDescent="0.2">
      <c r="A74" s="51" t="s">
        <v>119</v>
      </c>
      <c r="B74" s="52" t="s">
        <v>120</v>
      </c>
      <c r="C74" s="53" t="s">
        <v>127</v>
      </c>
      <c r="D74" s="54" t="s">
        <v>121</v>
      </c>
      <c r="E74" s="55" t="s">
        <v>153</v>
      </c>
      <c r="F74" s="56" t="s">
        <v>123</v>
      </c>
      <c r="G74" s="57" t="s">
        <v>165</v>
      </c>
      <c r="H74" s="58" t="s">
        <v>213</v>
      </c>
      <c r="I74" s="55" t="s">
        <v>149</v>
      </c>
      <c r="J74" s="59">
        <v>2013</v>
      </c>
      <c r="K74" s="60" t="s">
        <v>132</v>
      </c>
      <c r="L74" s="61">
        <v>24</v>
      </c>
      <c r="M74" s="62" t="s">
        <v>138</v>
      </c>
      <c r="N74" s="63" t="s">
        <v>123</v>
      </c>
      <c r="O74" s="64" t="s">
        <v>123</v>
      </c>
      <c r="P74" s="65" t="s">
        <v>294</v>
      </c>
      <c r="Q74" s="66" t="s">
        <v>376</v>
      </c>
      <c r="R74" s="67" t="s">
        <v>135</v>
      </c>
      <c r="S74" s="68">
        <f>IF(R74="U",T74/1.2,T74)</f>
        <v>54.166666666666671</v>
      </c>
      <c r="T74" s="69">
        <v>65</v>
      </c>
      <c r="U74" s="70"/>
      <c r="V74" s="71"/>
      <c r="W74" s="72">
        <f>V74*S74</f>
        <v>0</v>
      </c>
      <c r="X74" s="73">
        <f>V74*T74</f>
        <v>0</v>
      </c>
      <c r="Y74" s="239"/>
      <c r="Z74" s="244">
        <v>1</v>
      </c>
      <c r="AA74" s="245"/>
      <c r="AB74" s="246"/>
      <c r="AC74" s="247"/>
    </row>
    <row r="75" spans="1:29" ht="15.75" customHeight="1" x14ac:dyDescent="0.2">
      <c r="A75" s="51" t="s">
        <v>119</v>
      </c>
      <c r="B75" s="52" t="s">
        <v>120</v>
      </c>
      <c r="C75" s="53" t="s">
        <v>127</v>
      </c>
      <c r="D75" s="54" t="s">
        <v>121</v>
      </c>
      <c r="E75" s="55" t="s">
        <v>153</v>
      </c>
      <c r="F75" s="56" t="s">
        <v>123</v>
      </c>
      <c r="G75" s="57" t="s">
        <v>165</v>
      </c>
      <c r="H75" s="58" t="s">
        <v>213</v>
      </c>
      <c r="I75" s="55" t="s">
        <v>149</v>
      </c>
      <c r="J75" s="59">
        <v>2014</v>
      </c>
      <c r="K75" s="60" t="s">
        <v>132</v>
      </c>
      <c r="L75" s="61">
        <v>24</v>
      </c>
      <c r="M75" s="62" t="s">
        <v>138</v>
      </c>
      <c r="N75" s="63" t="s">
        <v>123</v>
      </c>
      <c r="O75" s="64" t="s">
        <v>123</v>
      </c>
      <c r="P75" s="65" t="s">
        <v>378</v>
      </c>
      <c r="Q75" s="66" t="s">
        <v>379</v>
      </c>
      <c r="R75" s="67" t="s">
        <v>135</v>
      </c>
      <c r="S75" s="68">
        <f>IF(R75="U",T75/1.2,T75)</f>
        <v>45.833333333333336</v>
      </c>
      <c r="T75" s="69">
        <v>55</v>
      </c>
      <c r="U75" s="70"/>
      <c r="V75" s="71"/>
      <c r="W75" s="72">
        <f>V75*S75</f>
        <v>0</v>
      </c>
      <c r="X75" s="73">
        <f>V75*T75</f>
        <v>0</v>
      </c>
      <c r="Y75" s="239"/>
      <c r="Z75" s="244">
        <v>1</v>
      </c>
      <c r="AA75" s="245"/>
      <c r="AB75" s="246"/>
      <c r="AC75" s="247"/>
    </row>
    <row r="76" spans="1:29" ht="15.75" customHeight="1" x14ac:dyDescent="0.2">
      <c r="A76" s="51" t="s">
        <v>119</v>
      </c>
      <c r="B76" s="52" t="s">
        <v>120</v>
      </c>
      <c r="C76" s="53" t="s">
        <v>127</v>
      </c>
      <c r="D76" s="54" t="s">
        <v>121</v>
      </c>
      <c r="E76" s="55" t="s">
        <v>153</v>
      </c>
      <c r="F76" s="56" t="s">
        <v>123</v>
      </c>
      <c r="G76" s="57" t="s">
        <v>165</v>
      </c>
      <c r="H76" s="58" t="s">
        <v>213</v>
      </c>
      <c r="I76" s="55" t="s">
        <v>149</v>
      </c>
      <c r="J76" s="59">
        <v>2019</v>
      </c>
      <c r="K76" s="60" t="s">
        <v>132</v>
      </c>
      <c r="L76" s="61">
        <v>3</v>
      </c>
      <c r="M76" s="62" t="s">
        <v>138</v>
      </c>
      <c r="N76" s="63" t="s">
        <v>123</v>
      </c>
      <c r="O76" s="64" t="s">
        <v>123</v>
      </c>
      <c r="P76" s="65" t="s">
        <v>273</v>
      </c>
      <c r="Q76" s="66" t="s">
        <v>274</v>
      </c>
      <c r="R76" s="83" t="s">
        <v>126</v>
      </c>
      <c r="S76" s="68">
        <f>IF(R76="U",T76/1.2,T76)</f>
        <v>50</v>
      </c>
      <c r="T76" s="69">
        <v>50</v>
      </c>
      <c r="U76" s="70"/>
      <c r="V76" s="71"/>
      <c r="W76" s="72">
        <f>V76*S76</f>
        <v>0</v>
      </c>
      <c r="X76" s="73">
        <f>V76*T76</f>
        <v>0</v>
      </c>
      <c r="Y76" s="239"/>
      <c r="Z76" s="244">
        <v>1</v>
      </c>
      <c r="AA76" s="245"/>
      <c r="AB76" s="246"/>
      <c r="AC76" s="247"/>
    </row>
    <row r="77" spans="1:29" ht="15.75" customHeight="1" x14ac:dyDescent="0.2">
      <c r="A77" s="51" t="s">
        <v>119</v>
      </c>
      <c r="B77" s="52" t="s">
        <v>120</v>
      </c>
      <c r="C77" s="53" t="s">
        <v>127</v>
      </c>
      <c r="D77" s="54" t="s">
        <v>121</v>
      </c>
      <c r="E77" s="55" t="s">
        <v>153</v>
      </c>
      <c r="F77" s="56" t="s">
        <v>123</v>
      </c>
      <c r="G77" s="57" t="s">
        <v>165</v>
      </c>
      <c r="H77" s="58" t="s">
        <v>213</v>
      </c>
      <c r="I77" s="55" t="s">
        <v>149</v>
      </c>
      <c r="J77" s="59">
        <v>2019</v>
      </c>
      <c r="K77" s="60" t="s">
        <v>132</v>
      </c>
      <c r="L77" s="61">
        <v>4</v>
      </c>
      <c r="M77" s="62" t="s">
        <v>138</v>
      </c>
      <c r="N77" s="63" t="s">
        <v>123</v>
      </c>
      <c r="O77" s="64" t="s">
        <v>123</v>
      </c>
      <c r="P77" s="65" t="s">
        <v>295</v>
      </c>
      <c r="Q77" s="66" t="s">
        <v>296</v>
      </c>
      <c r="R77" s="83" t="s">
        <v>126</v>
      </c>
      <c r="S77" s="68">
        <f>IF(R77="U",T77/1.2,T77)</f>
        <v>50</v>
      </c>
      <c r="T77" s="69">
        <v>50</v>
      </c>
      <c r="U77" s="70"/>
      <c r="V77" s="71"/>
      <c r="W77" s="72">
        <f>V77*S77</f>
        <v>0</v>
      </c>
      <c r="X77" s="73">
        <f>V77*T77</f>
        <v>0</v>
      </c>
      <c r="Y77" s="239"/>
      <c r="Z77" s="244">
        <v>1</v>
      </c>
      <c r="AA77" s="245"/>
      <c r="AB77" s="246"/>
      <c r="AC77" s="247"/>
    </row>
    <row r="78" spans="1:29" ht="15.75" customHeight="1" x14ac:dyDescent="0.2">
      <c r="A78" s="51" t="s">
        <v>119</v>
      </c>
      <c r="B78" s="52" t="s">
        <v>120</v>
      </c>
      <c r="C78" s="53" t="s">
        <v>127</v>
      </c>
      <c r="D78" s="54" t="s">
        <v>121</v>
      </c>
      <c r="E78" s="55" t="s">
        <v>153</v>
      </c>
      <c r="F78" s="56" t="s">
        <v>123</v>
      </c>
      <c r="G78" s="57" t="s">
        <v>165</v>
      </c>
      <c r="H78" s="58" t="s">
        <v>250</v>
      </c>
      <c r="I78" s="55" t="s">
        <v>149</v>
      </c>
      <c r="J78" s="59">
        <v>2018</v>
      </c>
      <c r="K78" s="60" t="s">
        <v>132</v>
      </c>
      <c r="L78" s="61">
        <v>3</v>
      </c>
      <c r="M78" s="62" t="s">
        <v>138</v>
      </c>
      <c r="N78" s="63" t="s">
        <v>123</v>
      </c>
      <c r="O78" s="64" t="s">
        <v>123</v>
      </c>
      <c r="P78" s="65" t="s">
        <v>143</v>
      </c>
      <c r="Q78" s="66" t="s">
        <v>269</v>
      </c>
      <c r="R78" s="83" t="s">
        <v>126</v>
      </c>
      <c r="S78" s="68">
        <f>IF(R78="U",T78/1.2,T78)</f>
        <v>80</v>
      </c>
      <c r="T78" s="69">
        <v>80</v>
      </c>
      <c r="U78" s="70"/>
      <c r="V78" s="71"/>
      <c r="W78" s="72">
        <f>V78*S78</f>
        <v>0</v>
      </c>
      <c r="X78" s="73">
        <f>V78*T78</f>
        <v>0</v>
      </c>
      <c r="Y78" s="239"/>
      <c r="Z78" s="244">
        <v>1</v>
      </c>
      <c r="AA78" s="245"/>
      <c r="AB78" s="246"/>
      <c r="AC78" s="247"/>
    </row>
    <row r="79" spans="1:29" ht="15.75" customHeight="1" x14ac:dyDescent="0.2">
      <c r="A79" s="51" t="s">
        <v>119</v>
      </c>
      <c r="B79" s="52" t="s">
        <v>120</v>
      </c>
      <c r="C79" s="53" t="s">
        <v>127</v>
      </c>
      <c r="D79" s="54" t="s">
        <v>121</v>
      </c>
      <c r="E79" s="55" t="s">
        <v>153</v>
      </c>
      <c r="F79" s="56" t="s">
        <v>123</v>
      </c>
      <c r="G79" s="57" t="s">
        <v>165</v>
      </c>
      <c r="H79" s="58" t="s">
        <v>250</v>
      </c>
      <c r="I79" s="55" t="s">
        <v>149</v>
      </c>
      <c r="J79" s="59">
        <v>2018</v>
      </c>
      <c r="K79" s="60" t="s">
        <v>132</v>
      </c>
      <c r="L79" s="61">
        <v>3</v>
      </c>
      <c r="M79" s="62" t="s">
        <v>138</v>
      </c>
      <c r="N79" s="63" t="s">
        <v>123</v>
      </c>
      <c r="O79" s="64" t="s">
        <v>123</v>
      </c>
      <c r="P79" s="65" t="s">
        <v>270</v>
      </c>
      <c r="Q79" s="66" t="s">
        <v>271</v>
      </c>
      <c r="R79" s="83" t="s">
        <v>126</v>
      </c>
      <c r="S79" s="68">
        <f>IF(R79="U",T79/1.2,T79)</f>
        <v>80</v>
      </c>
      <c r="T79" s="69">
        <v>80</v>
      </c>
      <c r="U79" s="70"/>
      <c r="V79" s="71"/>
      <c r="W79" s="72">
        <f>V79*S79</f>
        <v>0</v>
      </c>
      <c r="X79" s="73">
        <f>V79*T79</f>
        <v>0</v>
      </c>
      <c r="Y79" s="239"/>
      <c r="Z79" s="244">
        <v>1</v>
      </c>
      <c r="AA79" s="245"/>
      <c r="AB79" s="246"/>
      <c r="AC79" s="247"/>
    </row>
    <row r="80" spans="1:29" ht="15.75" customHeight="1" x14ac:dyDescent="0.2">
      <c r="A80" s="51" t="s">
        <v>119</v>
      </c>
      <c r="B80" s="52" t="s">
        <v>120</v>
      </c>
      <c r="C80" s="53" t="s">
        <v>127</v>
      </c>
      <c r="D80" s="54" t="s">
        <v>121</v>
      </c>
      <c r="E80" s="55" t="s">
        <v>153</v>
      </c>
      <c r="F80" s="56" t="s">
        <v>123</v>
      </c>
      <c r="G80" s="57" t="s">
        <v>165</v>
      </c>
      <c r="H80" s="58" t="s">
        <v>250</v>
      </c>
      <c r="I80" s="55" t="s">
        <v>149</v>
      </c>
      <c r="J80" s="59">
        <v>2018</v>
      </c>
      <c r="K80" s="60" t="s">
        <v>132</v>
      </c>
      <c r="L80" s="61">
        <v>4</v>
      </c>
      <c r="M80" s="62" t="s">
        <v>138</v>
      </c>
      <c r="N80" s="63" t="s">
        <v>123</v>
      </c>
      <c r="O80" s="64" t="s">
        <v>123</v>
      </c>
      <c r="P80" s="65" t="s">
        <v>287</v>
      </c>
      <c r="Q80" s="66" t="s">
        <v>298</v>
      </c>
      <c r="R80" s="67" t="s">
        <v>126</v>
      </c>
      <c r="S80" s="68">
        <f>IF(R80="U",T80/1.2,T80)</f>
        <v>80</v>
      </c>
      <c r="T80" s="69">
        <v>80</v>
      </c>
      <c r="U80" s="70"/>
      <c r="V80" s="71"/>
      <c r="W80" s="72">
        <f>V80*S80</f>
        <v>0</v>
      </c>
      <c r="X80" s="73">
        <f>V80*T80</f>
        <v>0</v>
      </c>
      <c r="Y80" s="239"/>
      <c r="Z80" s="244">
        <v>1</v>
      </c>
      <c r="AA80" s="245"/>
      <c r="AB80" s="246"/>
      <c r="AC80" s="247"/>
    </row>
    <row r="81" spans="1:29" ht="15.75" customHeight="1" x14ac:dyDescent="0.2">
      <c r="A81" s="51" t="s">
        <v>119</v>
      </c>
      <c r="B81" s="52" t="s">
        <v>120</v>
      </c>
      <c r="C81" s="53" t="s">
        <v>127</v>
      </c>
      <c r="D81" s="54" t="s">
        <v>121</v>
      </c>
      <c r="E81" s="55" t="s">
        <v>153</v>
      </c>
      <c r="F81" s="56" t="s">
        <v>123</v>
      </c>
      <c r="G81" s="57" t="s">
        <v>165</v>
      </c>
      <c r="H81" s="58" t="s">
        <v>250</v>
      </c>
      <c r="I81" s="55" t="s">
        <v>149</v>
      </c>
      <c r="J81" s="59">
        <v>2021</v>
      </c>
      <c r="K81" s="60" t="s">
        <v>132</v>
      </c>
      <c r="L81" s="61">
        <v>2</v>
      </c>
      <c r="M81" s="62" t="s">
        <v>138</v>
      </c>
      <c r="N81" s="63" t="s">
        <v>123</v>
      </c>
      <c r="O81" s="64" t="s">
        <v>123</v>
      </c>
      <c r="P81" s="65" t="s">
        <v>184</v>
      </c>
      <c r="Q81" s="66" t="s">
        <v>251</v>
      </c>
      <c r="R81" s="67" t="s">
        <v>135</v>
      </c>
      <c r="S81" s="68">
        <f>IF(R81="U",T81/1.2,T81)</f>
        <v>58.333333333333336</v>
      </c>
      <c r="T81" s="69">
        <v>70</v>
      </c>
      <c r="U81" s="70"/>
      <c r="V81" s="71"/>
      <c r="W81" s="72">
        <f>V81*S81</f>
        <v>0</v>
      </c>
      <c r="X81" s="73">
        <f>V81*T81</f>
        <v>0</v>
      </c>
      <c r="Y81" s="239"/>
      <c r="Z81" s="244">
        <v>1</v>
      </c>
      <c r="AA81" s="245"/>
      <c r="AB81" s="246"/>
      <c r="AC81" s="247"/>
    </row>
    <row r="82" spans="1:29" ht="15.75" customHeight="1" x14ac:dyDescent="0.2">
      <c r="A82" s="51" t="s">
        <v>119</v>
      </c>
      <c r="B82" s="52" t="s">
        <v>120</v>
      </c>
      <c r="C82" s="53" t="s">
        <v>127</v>
      </c>
      <c r="D82" s="54" t="s">
        <v>121</v>
      </c>
      <c r="E82" s="55" t="s">
        <v>153</v>
      </c>
      <c r="F82" s="56" t="s">
        <v>123</v>
      </c>
      <c r="G82" s="57" t="s">
        <v>165</v>
      </c>
      <c r="H82" s="58" t="s">
        <v>179</v>
      </c>
      <c r="I82" s="55" t="s">
        <v>145</v>
      </c>
      <c r="J82" s="59">
        <v>2017</v>
      </c>
      <c r="K82" s="60" t="s">
        <v>132</v>
      </c>
      <c r="L82" s="61">
        <v>3</v>
      </c>
      <c r="M82" s="62" t="s">
        <v>138</v>
      </c>
      <c r="N82" s="63" t="s">
        <v>123</v>
      </c>
      <c r="O82" s="64" t="s">
        <v>123</v>
      </c>
      <c r="P82" s="65" t="s">
        <v>281</v>
      </c>
      <c r="Q82" s="66" t="s">
        <v>282</v>
      </c>
      <c r="R82" s="67" t="s">
        <v>135</v>
      </c>
      <c r="S82" s="68">
        <f>IF(R82="U",T82/1.2,T82)</f>
        <v>58.333333333333336</v>
      </c>
      <c r="T82" s="69">
        <v>70</v>
      </c>
      <c r="U82" s="70"/>
      <c r="V82" s="71"/>
      <c r="W82" s="72">
        <f>V82*S82</f>
        <v>0</v>
      </c>
      <c r="X82" s="73">
        <f>V82*T82</f>
        <v>0</v>
      </c>
      <c r="Y82" s="239"/>
      <c r="Z82" s="244">
        <v>1</v>
      </c>
      <c r="AA82" s="245"/>
      <c r="AB82" s="246"/>
      <c r="AC82" s="247"/>
    </row>
    <row r="83" spans="1:29" ht="15.75" customHeight="1" x14ac:dyDescent="0.2">
      <c r="A83" s="51" t="s">
        <v>119</v>
      </c>
      <c r="B83" s="52" t="s">
        <v>120</v>
      </c>
      <c r="C83" s="53" t="s">
        <v>127</v>
      </c>
      <c r="D83" s="54" t="s">
        <v>121</v>
      </c>
      <c r="E83" s="55" t="s">
        <v>153</v>
      </c>
      <c r="F83" s="56" t="s">
        <v>123</v>
      </c>
      <c r="G83" s="57" t="s">
        <v>165</v>
      </c>
      <c r="H83" s="58" t="s">
        <v>179</v>
      </c>
      <c r="I83" s="55" t="s">
        <v>145</v>
      </c>
      <c r="J83" s="59">
        <v>2018</v>
      </c>
      <c r="K83" s="60" t="s">
        <v>132</v>
      </c>
      <c r="L83" s="61">
        <v>2</v>
      </c>
      <c r="M83" s="62" t="s">
        <v>138</v>
      </c>
      <c r="N83" s="63" t="s">
        <v>123</v>
      </c>
      <c r="O83" s="64" t="s">
        <v>123</v>
      </c>
      <c r="P83" s="65" t="s">
        <v>163</v>
      </c>
      <c r="Q83" s="66" t="s">
        <v>246</v>
      </c>
      <c r="R83" s="83" t="s">
        <v>126</v>
      </c>
      <c r="S83" s="68">
        <f>IF(R83="U",T83/1.2,T83)</f>
        <v>60</v>
      </c>
      <c r="T83" s="69">
        <v>60</v>
      </c>
      <c r="U83" s="70"/>
      <c r="V83" s="71"/>
      <c r="W83" s="72">
        <f>V83*S83</f>
        <v>0</v>
      </c>
      <c r="X83" s="73">
        <f>V83*T83</f>
        <v>0</v>
      </c>
      <c r="Y83" s="239"/>
      <c r="Z83" s="244">
        <v>1</v>
      </c>
      <c r="AA83" s="245"/>
      <c r="AB83" s="246"/>
      <c r="AC83" s="247"/>
    </row>
    <row r="84" spans="1:29" ht="15.75" customHeight="1" x14ac:dyDescent="0.2">
      <c r="A84" s="51" t="s">
        <v>119</v>
      </c>
      <c r="B84" s="52" t="s">
        <v>120</v>
      </c>
      <c r="C84" s="53" t="s">
        <v>127</v>
      </c>
      <c r="D84" s="54" t="s">
        <v>121</v>
      </c>
      <c r="E84" s="55" t="s">
        <v>153</v>
      </c>
      <c r="F84" s="56" t="s">
        <v>123</v>
      </c>
      <c r="G84" s="57" t="s">
        <v>165</v>
      </c>
      <c r="H84" s="58" t="s">
        <v>179</v>
      </c>
      <c r="I84" s="55" t="s">
        <v>145</v>
      </c>
      <c r="J84" s="59">
        <v>2018</v>
      </c>
      <c r="K84" s="60" t="s">
        <v>132</v>
      </c>
      <c r="L84" s="61">
        <v>3</v>
      </c>
      <c r="M84" s="62" t="s">
        <v>138</v>
      </c>
      <c r="N84" s="63" t="s">
        <v>123</v>
      </c>
      <c r="O84" s="64" t="s">
        <v>123</v>
      </c>
      <c r="P84" s="65" t="s">
        <v>172</v>
      </c>
      <c r="Q84" s="66" t="s">
        <v>272</v>
      </c>
      <c r="R84" s="83" t="s">
        <v>126</v>
      </c>
      <c r="S84" s="68">
        <f>IF(R84="U",T84/1.2,T84)</f>
        <v>60</v>
      </c>
      <c r="T84" s="69">
        <v>60</v>
      </c>
      <c r="U84" s="70"/>
      <c r="V84" s="71"/>
      <c r="W84" s="72">
        <f>V84*S84</f>
        <v>0</v>
      </c>
      <c r="X84" s="73">
        <f>V84*T84</f>
        <v>0</v>
      </c>
      <c r="Y84" s="239"/>
      <c r="Z84" s="244">
        <v>1</v>
      </c>
      <c r="AA84" s="245"/>
      <c r="AB84" s="246"/>
      <c r="AC84" s="247"/>
    </row>
    <row r="85" spans="1:29" ht="15.75" customHeight="1" x14ac:dyDescent="0.2">
      <c r="A85" s="51" t="s">
        <v>119</v>
      </c>
      <c r="B85" s="52" t="s">
        <v>120</v>
      </c>
      <c r="C85" s="53" t="s">
        <v>127</v>
      </c>
      <c r="D85" s="54" t="s">
        <v>121</v>
      </c>
      <c r="E85" s="55" t="s">
        <v>153</v>
      </c>
      <c r="F85" s="56" t="s">
        <v>123</v>
      </c>
      <c r="G85" s="57" t="s">
        <v>165</v>
      </c>
      <c r="H85" s="58" t="s">
        <v>179</v>
      </c>
      <c r="I85" s="55" t="s">
        <v>145</v>
      </c>
      <c r="J85" s="59">
        <v>2018</v>
      </c>
      <c r="K85" s="60" t="s">
        <v>132</v>
      </c>
      <c r="L85" s="61">
        <v>6</v>
      </c>
      <c r="M85" s="62" t="s">
        <v>138</v>
      </c>
      <c r="N85" s="63" t="s">
        <v>123</v>
      </c>
      <c r="O85" s="64" t="s">
        <v>123</v>
      </c>
      <c r="P85" s="65" t="s">
        <v>287</v>
      </c>
      <c r="Q85" s="66" t="s">
        <v>325</v>
      </c>
      <c r="R85" s="83" t="s">
        <v>126</v>
      </c>
      <c r="S85" s="68">
        <f>IF(R85="U",T85/1.2,T85)</f>
        <v>60</v>
      </c>
      <c r="T85" s="69">
        <v>60</v>
      </c>
      <c r="U85" s="70"/>
      <c r="V85" s="71"/>
      <c r="W85" s="72">
        <f>V85*S85</f>
        <v>0</v>
      </c>
      <c r="X85" s="73">
        <f>V85*T85</f>
        <v>0</v>
      </c>
      <c r="Y85" s="239"/>
      <c r="Z85" s="244">
        <v>1</v>
      </c>
      <c r="AA85" s="245"/>
      <c r="AB85" s="246"/>
      <c r="AC85" s="247"/>
    </row>
    <row r="86" spans="1:29" ht="15.75" customHeight="1" x14ac:dyDescent="0.2">
      <c r="A86" s="51" t="s">
        <v>119</v>
      </c>
      <c r="B86" s="52" t="s">
        <v>120</v>
      </c>
      <c r="C86" s="53" t="s">
        <v>127</v>
      </c>
      <c r="D86" s="54" t="s">
        <v>121</v>
      </c>
      <c r="E86" s="55" t="s">
        <v>153</v>
      </c>
      <c r="F86" s="56" t="s">
        <v>123</v>
      </c>
      <c r="G86" s="57" t="s">
        <v>165</v>
      </c>
      <c r="H86" s="58" t="s">
        <v>179</v>
      </c>
      <c r="I86" s="55" t="s">
        <v>145</v>
      </c>
      <c r="J86" s="59">
        <v>2018</v>
      </c>
      <c r="K86" s="60" t="s">
        <v>132</v>
      </c>
      <c r="L86" s="61">
        <v>6</v>
      </c>
      <c r="M86" s="62" t="s">
        <v>138</v>
      </c>
      <c r="N86" s="63" t="s">
        <v>123</v>
      </c>
      <c r="O86" s="64" t="s">
        <v>123</v>
      </c>
      <c r="P86" s="65" t="s">
        <v>299</v>
      </c>
      <c r="Q86" s="66" t="s">
        <v>330</v>
      </c>
      <c r="R86" s="67" t="s">
        <v>126</v>
      </c>
      <c r="S86" s="68">
        <f>IF(R86="U",T86/1.2,T86)</f>
        <v>60</v>
      </c>
      <c r="T86" s="69">
        <v>60</v>
      </c>
      <c r="U86" s="70"/>
      <c r="V86" s="71"/>
      <c r="W86" s="72">
        <f>V86*S86</f>
        <v>0</v>
      </c>
      <c r="X86" s="73">
        <f>V86*T86</f>
        <v>0</v>
      </c>
      <c r="Y86" s="239"/>
      <c r="Z86" s="244">
        <v>1</v>
      </c>
      <c r="AA86" s="245"/>
      <c r="AB86" s="246"/>
      <c r="AC86" s="247"/>
    </row>
    <row r="87" spans="1:29" ht="15.75" customHeight="1" x14ac:dyDescent="0.2">
      <c r="A87" s="51" t="s">
        <v>119</v>
      </c>
      <c r="B87" s="52" t="s">
        <v>120</v>
      </c>
      <c r="C87" s="53" t="s">
        <v>127</v>
      </c>
      <c r="D87" s="54" t="s">
        <v>121</v>
      </c>
      <c r="E87" s="55" t="s">
        <v>153</v>
      </c>
      <c r="F87" s="56" t="s">
        <v>123</v>
      </c>
      <c r="G87" s="57" t="s">
        <v>165</v>
      </c>
      <c r="H87" s="58" t="s">
        <v>179</v>
      </c>
      <c r="I87" s="55" t="s">
        <v>145</v>
      </c>
      <c r="J87" s="59">
        <v>2019</v>
      </c>
      <c r="K87" s="60" t="s">
        <v>155</v>
      </c>
      <c r="L87" s="61">
        <v>2</v>
      </c>
      <c r="M87" s="62" t="s">
        <v>138</v>
      </c>
      <c r="N87" s="63" t="s">
        <v>123</v>
      </c>
      <c r="O87" s="64" t="s">
        <v>123</v>
      </c>
      <c r="P87" s="65" t="s">
        <v>205</v>
      </c>
      <c r="Q87" s="66" t="s">
        <v>233</v>
      </c>
      <c r="R87" s="83" t="s">
        <v>126</v>
      </c>
      <c r="S87" s="68">
        <f>IF(R87="U",T87/1.2,T87)</f>
        <v>130</v>
      </c>
      <c r="T87" s="69">
        <v>130</v>
      </c>
      <c r="U87" s="70"/>
      <c r="V87" s="71"/>
      <c r="W87" s="72">
        <f>V87*S87</f>
        <v>0</v>
      </c>
      <c r="X87" s="73">
        <f>V87*T87</f>
        <v>0</v>
      </c>
      <c r="Y87" s="239"/>
      <c r="Z87" s="244">
        <v>1</v>
      </c>
      <c r="AA87" s="245"/>
      <c r="AB87" s="246"/>
      <c r="AC87" s="247"/>
    </row>
    <row r="88" spans="1:29" ht="15.75" customHeight="1" x14ac:dyDescent="0.2">
      <c r="A88" s="51" t="s">
        <v>119</v>
      </c>
      <c r="B88" s="52" t="s">
        <v>120</v>
      </c>
      <c r="C88" s="53" t="s">
        <v>127</v>
      </c>
      <c r="D88" s="54" t="s">
        <v>121</v>
      </c>
      <c r="E88" s="55" t="s">
        <v>153</v>
      </c>
      <c r="F88" s="56" t="s">
        <v>123</v>
      </c>
      <c r="G88" s="57" t="s">
        <v>165</v>
      </c>
      <c r="H88" s="58" t="s">
        <v>201</v>
      </c>
      <c r="I88" s="55" t="s">
        <v>145</v>
      </c>
      <c r="J88" s="59">
        <v>2016</v>
      </c>
      <c r="K88" s="60" t="s">
        <v>132</v>
      </c>
      <c r="L88" s="61">
        <v>1</v>
      </c>
      <c r="M88" s="62" t="s">
        <v>138</v>
      </c>
      <c r="N88" s="63" t="s">
        <v>123</v>
      </c>
      <c r="O88" s="64" t="s">
        <v>123</v>
      </c>
      <c r="P88" s="65" t="s">
        <v>218</v>
      </c>
      <c r="Q88" s="66" t="s">
        <v>219</v>
      </c>
      <c r="R88" s="83" t="s">
        <v>126</v>
      </c>
      <c r="S88" s="68">
        <f>IF(R88="U",T88/1.2,T88)</f>
        <v>80</v>
      </c>
      <c r="T88" s="69">
        <v>80</v>
      </c>
      <c r="U88" s="70"/>
      <c r="V88" s="71"/>
      <c r="W88" s="72">
        <f>V88*S88</f>
        <v>0</v>
      </c>
      <c r="X88" s="73">
        <f>V88*T88</f>
        <v>0</v>
      </c>
      <c r="Y88" s="239"/>
      <c r="Z88" s="244">
        <v>1</v>
      </c>
      <c r="AA88" s="245"/>
      <c r="AB88" s="246"/>
      <c r="AC88" s="247"/>
    </row>
    <row r="89" spans="1:29" ht="15.75" customHeight="1" x14ac:dyDescent="0.2">
      <c r="A89" s="51" t="s">
        <v>119</v>
      </c>
      <c r="B89" s="52" t="s">
        <v>120</v>
      </c>
      <c r="C89" s="53" t="s">
        <v>127</v>
      </c>
      <c r="D89" s="54" t="s">
        <v>121</v>
      </c>
      <c r="E89" s="55" t="s">
        <v>153</v>
      </c>
      <c r="F89" s="56" t="s">
        <v>123</v>
      </c>
      <c r="G89" s="57" t="s">
        <v>165</v>
      </c>
      <c r="H89" s="58" t="s">
        <v>201</v>
      </c>
      <c r="I89" s="55" t="s">
        <v>145</v>
      </c>
      <c r="J89" s="59">
        <v>2017</v>
      </c>
      <c r="K89" s="60" t="s">
        <v>132</v>
      </c>
      <c r="L89" s="61">
        <v>1</v>
      </c>
      <c r="M89" s="62" t="s">
        <v>138</v>
      </c>
      <c r="N89" s="63" t="s">
        <v>123</v>
      </c>
      <c r="O89" s="64" t="s">
        <v>123</v>
      </c>
      <c r="P89" s="65" t="s">
        <v>202</v>
      </c>
      <c r="Q89" s="66" t="s">
        <v>203</v>
      </c>
      <c r="R89" s="83" t="s">
        <v>135</v>
      </c>
      <c r="S89" s="68">
        <f>IF(R89="U",T89/1.2,T89)</f>
        <v>70.833333333333343</v>
      </c>
      <c r="T89" s="69">
        <v>85</v>
      </c>
      <c r="U89" s="70"/>
      <c r="V89" s="71"/>
      <c r="W89" s="72">
        <f>V89*S89</f>
        <v>0</v>
      </c>
      <c r="X89" s="73">
        <f>V89*T89</f>
        <v>0</v>
      </c>
      <c r="Y89" s="239"/>
      <c r="Z89" s="244">
        <v>1</v>
      </c>
      <c r="AA89" s="245"/>
      <c r="AB89" s="246"/>
      <c r="AC89" s="247"/>
    </row>
    <row r="90" spans="1:29" ht="15.75" customHeight="1" x14ac:dyDescent="0.2">
      <c r="A90" s="51" t="s">
        <v>119</v>
      </c>
      <c r="B90" s="52" t="s">
        <v>120</v>
      </c>
      <c r="C90" s="53" t="s">
        <v>127</v>
      </c>
      <c r="D90" s="54" t="s">
        <v>121</v>
      </c>
      <c r="E90" s="55" t="s">
        <v>153</v>
      </c>
      <c r="F90" s="56" t="s">
        <v>123</v>
      </c>
      <c r="G90" s="57" t="s">
        <v>165</v>
      </c>
      <c r="H90" s="58" t="s">
        <v>201</v>
      </c>
      <c r="I90" s="55" t="s">
        <v>145</v>
      </c>
      <c r="J90" s="59">
        <v>2017</v>
      </c>
      <c r="K90" s="60" t="s">
        <v>132</v>
      </c>
      <c r="L90" s="61">
        <v>5</v>
      </c>
      <c r="M90" s="62" t="s">
        <v>138</v>
      </c>
      <c r="N90" s="63" t="s">
        <v>123</v>
      </c>
      <c r="O90" s="64" t="s">
        <v>123</v>
      </c>
      <c r="P90" s="65" t="s">
        <v>262</v>
      </c>
      <c r="Q90" s="66" t="s">
        <v>313</v>
      </c>
      <c r="R90" s="67" t="s">
        <v>126</v>
      </c>
      <c r="S90" s="68">
        <f>IF(R90="U",T90/1.2,T90)</f>
        <v>80</v>
      </c>
      <c r="T90" s="69">
        <v>80</v>
      </c>
      <c r="U90" s="70"/>
      <c r="V90" s="71"/>
      <c r="W90" s="72">
        <f>V90*S90</f>
        <v>0</v>
      </c>
      <c r="X90" s="73">
        <f>V90*T90</f>
        <v>0</v>
      </c>
      <c r="Y90" s="239"/>
      <c r="Z90" s="244">
        <v>1</v>
      </c>
      <c r="AA90" s="245"/>
      <c r="AB90" s="246"/>
      <c r="AC90" s="247"/>
    </row>
    <row r="91" spans="1:29" ht="15.75" customHeight="1" x14ac:dyDescent="0.2">
      <c r="A91" s="51" t="s">
        <v>119</v>
      </c>
      <c r="B91" s="52" t="s">
        <v>120</v>
      </c>
      <c r="C91" s="53" t="s">
        <v>127</v>
      </c>
      <c r="D91" s="54" t="s">
        <v>121</v>
      </c>
      <c r="E91" s="55" t="s">
        <v>153</v>
      </c>
      <c r="F91" s="56" t="s">
        <v>123</v>
      </c>
      <c r="G91" s="57" t="s">
        <v>165</v>
      </c>
      <c r="H91" s="58" t="s">
        <v>201</v>
      </c>
      <c r="I91" s="55" t="s">
        <v>145</v>
      </c>
      <c r="J91" s="59">
        <v>2018</v>
      </c>
      <c r="K91" s="60" t="s">
        <v>132</v>
      </c>
      <c r="L91" s="61">
        <v>1</v>
      </c>
      <c r="M91" s="62" t="s">
        <v>138</v>
      </c>
      <c r="N91" s="63" t="s">
        <v>123</v>
      </c>
      <c r="O91" s="64" t="s">
        <v>123</v>
      </c>
      <c r="P91" s="65" t="s">
        <v>216</v>
      </c>
      <c r="Q91" s="66" t="s">
        <v>217</v>
      </c>
      <c r="R91" s="83" t="s">
        <v>126</v>
      </c>
      <c r="S91" s="68">
        <f>IF(R91="U",T91/1.2,T91)</f>
        <v>80</v>
      </c>
      <c r="T91" s="69">
        <v>80</v>
      </c>
      <c r="U91" s="70"/>
      <c r="V91" s="71"/>
      <c r="W91" s="72">
        <f>V91*S91</f>
        <v>0</v>
      </c>
      <c r="X91" s="73">
        <f>V91*T91</f>
        <v>0</v>
      </c>
      <c r="Y91" s="239"/>
      <c r="Z91" s="244">
        <v>1</v>
      </c>
      <c r="AA91" s="245"/>
      <c r="AB91" s="246"/>
      <c r="AC91" s="247"/>
    </row>
    <row r="92" spans="1:29" ht="15.75" customHeight="1" x14ac:dyDescent="0.2">
      <c r="A92" s="51" t="s">
        <v>119</v>
      </c>
      <c r="B92" s="52" t="s">
        <v>120</v>
      </c>
      <c r="C92" s="53" t="s">
        <v>127</v>
      </c>
      <c r="D92" s="54" t="s">
        <v>121</v>
      </c>
      <c r="E92" s="55" t="s">
        <v>153</v>
      </c>
      <c r="F92" s="56" t="s">
        <v>123</v>
      </c>
      <c r="G92" s="57" t="s">
        <v>165</v>
      </c>
      <c r="H92" s="58" t="s">
        <v>201</v>
      </c>
      <c r="I92" s="55" t="s">
        <v>145</v>
      </c>
      <c r="J92" s="59">
        <v>2018</v>
      </c>
      <c r="K92" s="60" t="s">
        <v>132</v>
      </c>
      <c r="L92" s="61">
        <v>6</v>
      </c>
      <c r="M92" s="62" t="s">
        <v>138</v>
      </c>
      <c r="N92" s="63" t="s">
        <v>123</v>
      </c>
      <c r="O92" s="64" t="s">
        <v>123</v>
      </c>
      <c r="P92" s="65" t="s">
        <v>318</v>
      </c>
      <c r="Q92" s="66" t="s">
        <v>319</v>
      </c>
      <c r="R92" s="83" t="s">
        <v>126</v>
      </c>
      <c r="S92" s="68">
        <f>IF(R92="U",T92/1.2,T92)</f>
        <v>80</v>
      </c>
      <c r="T92" s="69">
        <v>80</v>
      </c>
      <c r="U92" s="70"/>
      <c r="V92" s="71"/>
      <c r="W92" s="72">
        <f>V92*S92</f>
        <v>0</v>
      </c>
      <c r="X92" s="73">
        <f>V92*T92</f>
        <v>0</v>
      </c>
      <c r="Y92" s="239"/>
      <c r="Z92" s="244">
        <v>1</v>
      </c>
      <c r="AA92" s="245"/>
      <c r="AB92" s="246"/>
      <c r="AC92" s="247"/>
    </row>
    <row r="93" spans="1:29" ht="15.75" customHeight="1" x14ac:dyDescent="0.2">
      <c r="A93" s="51" t="s">
        <v>119</v>
      </c>
      <c r="B93" s="52" t="s">
        <v>120</v>
      </c>
      <c r="C93" s="53" t="s">
        <v>127</v>
      </c>
      <c r="D93" s="54" t="s">
        <v>121</v>
      </c>
      <c r="E93" s="55" t="s">
        <v>153</v>
      </c>
      <c r="F93" s="56" t="s">
        <v>123</v>
      </c>
      <c r="G93" s="57" t="s">
        <v>165</v>
      </c>
      <c r="H93" s="58" t="s">
        <v>201</v>
      </c>
      <c r="I93" s="55" t="s">
        <v>145</v>
      </c>
      <c r="J93" s="59">
        <v>2020</v>
      </c>
      <c r="K93" s="60" t="s">
        <v>132</v>
      </c>
      <c r="L93" s="61">
        <v>6</v>
      </c>
      <c r="M93" s="62" t="s">
        <v>138</v>
      </c>
      <c r="N93" s="63" t="s">
        <v>123</v>
      </c>
      <c r="O93" s="64" t="s">
        <v>123</v>
      </c>
      <c r="P93" s="65" t="s">
        <v>193</v>
      </c>
      <c r="Q93" s="66" t="s">
        <v>324</v>
      </c>
      <c r="R93" s="83" t="s">
        <v>135</v>
      </c>
      <c r="S93" s="68">
        <f>IF(R93="U",T93/1.2,T93)</f>
        <v>62.5</v>
      </c>
      <c r="T93" s="69">
        <v>75</v>
      </c>
      <c r="U93" s="70"/>
      <c r="V93" s="71"/>
      <c r="W93" s="72">
        <f>V93*S93</f>
        <v>0</v>
      </c>
      <c r="X93" s="73">
        <f>V93*T93</f>
        <v>0</v>
      </c>
      <c r="Y93" s="239"/>
      <c r="Z93" s="244">
        <v>1</v>
      </c>
      <c r="AA93" s="245"/>
      <c r="AB93" s="246"/>
      <c r="AC93" s="247"/>
    </row>
    <row r="94" spans="1:29" ht="15.75" customHeight="1" x14ac:dyDescent="0.2">
      <c r="A94" s="51" t="s">
        <v>119</v>
      </c>
      <c r="B94" s="52" t="s">
        <v>136</v>
      </c>
      <c r="C94" s="53" t="s">
        <v>127</v>
      </c>
      <c r="D94" s="54" t="s">
        <v>121</v>
      </c>
      <c r="E94" s="55" t="s">
        <v>139</v>
      </c>
      <c r="F94" s="56" t="s">
        <v>123</v>
      </c>
      <c r="G94" s="57" t="s">
        <v>167</v>
      </c>
      <c r="H94" s="58" t="s">
        <v>227</v>
      </c>
      <c r="I94" s="55" t="s">
        <v>137</v>
      </c>
      <c r="J94" s="59">
        <v>2017</v>
      </c>
      <c r="K94" s="60" t="s">
        <v>155</v>
      </c>
      <c r="L94" s="61">
        <v>5</v>
      </c>
      <c r="M94" s="62" t="s">
        <v>138</v>
      </c>
      <c r="N94" s="63" t="s">
        <v>123</v>
      </c>
      <c r="O94" s="64" t="s">
        <v>123</v>
      </c>
      <c r="P94" s="65" t="s">
        <v>304</v>
      </c>
      <c r="Q94" s="66" t="s">
        <v>305</v>
      </c>
      <c r="R94" s="83" t="s">
        <v>135</v>
      </c>
      <c r="S94" s="68">
        <f>IF(R94="U",T94/1.2,T94)</f>
        <v>141.66666666666669</v>
      </c>
      <c r="T94" s="69">
        <v>170</v>
      </c>
      <c r="U94" s="70"/>
      <c r="V94" s="71"/>
      <c r="W94" s="72">
        <f>V94*S94</f>
        <v>0</v>
      </c>
      <c r="X94" s="73">
        <f>V94*T94</f>
        <v>0</v>
      </c>
      <c r="Y94" s="239"/>
      <c r="Z94" s="244">
        <v>1</v>
      </c>
      <c r="AA94" s="245"/>
      <c r="AB94" s="246"/>
      <c r="AC94" s="247"/>
    </row>
    <row r="95" spans="1:29" ht="15.75" customHeight="1" x14ac:dyDescent="0.2">
      <c r="A95" s="51" t="s">
        <v>119</v>
      </c>
      <c r="B95" s="52" t="s">
        <v>136</v>
      </c>
      <c r="C95" s="53" t="s">
        <v>127</v>
      </c>
      <c r="D95" s="54" t="s">
        <v>121</v>
      </c>
      <c r="E95" s="55" t="s">
        <v>139</v>
      </c>
      <c r="F95" s="56" t="s">
        <v>123</v>
      </c>
      <c r="G95" s="57" t="s">
        <v>167</v>
      </c>
      <c r="H95" s="58" t="s">
        <v>227</v>
      </c>
      <c r="I95" s="55" t="s">
        <v>137</v>
      </c>
      <c r="J95" s="59">
        <v>2017</v>
      </c>
      <c r="K95" s="60" t="s">
        <v>132</v>
      </c>
      <c r="L95" s="61">
        <v>18</v>
      </c>
      <c r="M95" s="62" t="s">
        <v>138</v>
      </c>
      <c r="N95" s="63" t="s">
        <v>123</v>
      </c>
      <c r="O95" s="64" t="s">
        <v>123</v>
      </c>
      <c r="P95" s="65" t="s">
        <v>304</v>
      </c>
      <c r="Q95" s="66" t="s">
        <v>364</v>
      </c>
      <c r="R95" s="67" t="s">
        <v>135</v>
      </c>
      <c r="S95" s="68">
        <f>IF(R95="U",T95/1.2,T95)</f>
        <v>70.833333333333343</v>
      </c>
      <c r="T95" s="69">
        <v>85</v>
      </c>
      <c r="U95" s="70"/>
      <c r="V95" s="71"/>
      <c r="W95" s="72">
        <f>V95*S95</f>
        <v>0</v>
      </c>
      <c r="X95" s="73">
        <f>V95*T95</f>
        <v>0</v>
      </c>
      <c r="Y95" s="239"/>
      <c r="Z95" s="244">
        <v>1</v>
      </c>
      <c r="AA95" s="245"/>
      <c r="AB95" s="246"/>
      <c r="AC95" s="247"/>
    </row>
    <row r="96" spans="1:29" ht="15.75" customHeight="1" x14ac:dyDescent="0.2">
      <c r="A96" s="51" t="s">
        <v>119</v>
      </c>
      <c r="B96" s="52" t="s">
        <v>136</v>
      </c>
      <c r="C96" s="53" t="s">
        <v>127</v>
      </c>
      <c r="D96" s="54" t="s">
        <v>121</v>
      </c>
      <c r="E96" s="55" t="s">
        <v>139</v>
      </c>
      <c r="F96" s="56" t="s">
        <v>123</v>
      </c>
      <c r="G96" s="57" t="s">
        <v>167</v>
      </c>
      <c r="H96" s="58" t="s">
        <v>227</v>
      </c>
      <c r="I96" s="55" t="s">
        <v>137</v>
      </c>
      <c r="J96" s="59">
        <v>2017</v>
      </c>
      <c r="K96" s="60" t="s">
        <v>132</v>
      </c>
      <c r="L96" s="61">
        <v>24</v>
      </c>
      <c r="M96" s="62" t="s">
        <v>123</v>
      </c>
      <c r="N96" s="63" t="s">
        <v>123</v>
      </c>
      <c r="O96" s="64" t="s">
        <v>123</v>
      </c>
      <c r="P96" s="65" t="s">
        <v>275</v>
      </c>
      <c r="Q96" s="66" t="s">
        <v>412</v>
      </c>
      <c r="R96" s="67" t="s">
        <v>135</v>
      </c>
      <c r="S96" s="68">
        <f>IF(R96="U",T96/1.2,T96)</f>
        <v>70.833333333333343</v>
      </c>
      <c r="T96" s="69">
        <v>85</v>
      </c>
      <c r="U96" s="70"/>
      <c r="V96" s="71"/>
      <c r="W96" s="72">
        <f>V96*S96</f>
        <v>0</v>
      </c>
      <c r="X96" s="73">
        <f>V96*T96</f>
        <v>0</v>
      </c>
      <c r="Y96" s="239"/>
      <c r="Z96" s="244">
        <v>1</v>
      </c>
      <c r="AA96" s="245"/>
      <c r="AB96" s="246"/>
      <c r="AC96" s="247"/>
    </row>
    <row r="97" spans="1:29" ht="15.75" customHeight="1" x14ac:dyDescent="0.2">
      <c r="A97" s="51" t="s">
        <v>119</v>
      </c>
      <c r="B97" s="52" t="s">
        <v>136</v>
      </c>
      <c r="C97" s="53" t="s">
        <v>127</v>
      </c>
      <c r="D97" s="54" t="s">
        <v>121</v>
      </c>
      <c r="E97" s="55" t="s">
        <v>139</v>
      </c>
      <c r="F97" s="56" t="s">
        <v>123</v>
      </c>
      <c r="G97" s="57" t="s">
        <v>167</v>
      </c>
      <c r="H97" s="58" t="s">
        <v>168</v>
      </c>
      <c r="I97" s="55" t="s">
        <v>137</v>
      </c>
      <c r="J97" s="59">
        <v>2014</v>
      </c>
      <c r="K97" s="60" t="s">
        <v>132</v>
      </c>
      <c r="L97" s="61">
        <v>1</v>
      </c>
      <c r="M97" s="62" t="s">
        <v>150</v>
      </c>
      <c r="N97" s="63" t="s">
        <v>123</v>
      </c>
      <c r="O97" s="64" t="s">
        <v>123</v>
      </c>
      <c r="P97" s="65" t="s">
        <v>169</v>
      </c>
      <c r="Q97" s="66" t="s">
        <v>170</v>
      </c>
      <c r="R97" s="83" t="s">
        <v>135</v>
      </c>
      <c r="S97" s="68">
        <f>IF(R97="U",T97/1.2,T97)</f>
        <v>66.666666666666671</v>
      </c>
      <c r="T97" s="69">
        <v>80</v>
      </c>
      <c r="U97" s="70"/>
      <c r="V97" s="71"/>
      <c r="W97" s="72">
        <f>V97*S97</f>
        <v>0</v>
      </c>
      <c r="X97" s="73">
        <f>V97*T97</f>
        <v>0</v>
      </c>
      <c r="Y97" s="239"/>
      <c r="Z97" s="244">
        <v>1</v>
      </c>
      <c r="AA97" s="245"/>
      <c r="AB97" s="246"/>
      <c r="AC97" s="247"/>
    </row>
    <row r="98" spans="1:29" ht="15.75" customHeight="1" x14ac:dyDescent="0.2">
      <c r="A98" s="51" t="s">
        <v>119</v>
      </c>
      <c r="B98" s="52" t="s">
        <v>136</v>
      </c>
      <c r="C98" s="53" t="s">
        <v>127</v>
      </c>
      <c r="D98" s="54" t="s">
        <v>121</v>
      </c>
      <c r="E98" s="55" t="s">
        <v>139</v>
      </c>
      <c r="F98" s="56" t="s">
        <v>123</v>
      </c>
      <c r="G98" s="57" t="s">
        <v>167</v>
      </c>
      <c r="H98" s="58" t="s">
        <v>359</v>
      </c>
      <c r="I98" s="55" t="s">
        <v>137</v>
      </c>
      <c r="J98" s="59">
        <v>2020</v>
      </c>
      <c r="K98" s="60" t="s">
        <v>132</v>
      </c>
      <c r="L98" s="61">
        <v>24</v>
      </c>
      <c r="M98" s="62" t="s">
        <v>138</v>
      </c>
      <c r="N98" s="63" t="s">
        <v>123</v>
      </c>
      <c r="O98" s="64" t="s">
        <v>123</v>
      </c>
      <c r="P98" s="65" t="s">
        <v>383</v>
      </c>
      <c r="Q98" s="66" t="s">
        <v>413</v>
      </c>
      <c r="R98" s="67" t="s">
        <v>135</v>
      </c>
      <c r="S98" s="68">
        <f>IF(R98="U",T98/1.2,T98)</f>
        <v>30.833333333333336</v>
      </c>
      <c r="T98" s="69">
        <v>37</v>
      </c>
      <c r="U98" s="70"/>
      <c r="V98" s="71"/>
      <c r="W98" s="72">
        <f>V98*S98</f>
        <v>0</v>
      </c>
      <c r="X98" s="73">
        <f>V98*T98</f>
        <v>0</v>
      </c>
      <c r="Y98" s="239"/>
      <c r="Z98" s="244">
        <v>1</v>
      </c>
      <c r="AA98" s="245"/>
      <c r="AB98" s="246"/>
      <c r="AC98" s="247"/>
    </row>
    <row r="99" spans="1:29" ht="15.75" customHeight="1" x14ac:dyDescent="0.2">
      <c r="A99" s="51" t="s">
        <v>119</v>
      </c>
      <c r="B99" s="52" t="s">
        <v>136</v>
      </c>
      <c r="C99" s="53" t="s">
        <v>127</v>
      </c>
      <c r="D99" s="54" t="s">
        <v>121</v>
      </c>
      <c r="E99" s="55" t="s">
        <v>139</v>
      </c>
      <c r="F99" s="56" t="s">
        <v>123</v>
      </c>
      <c r="G99" s="57" t="s">
        <v>167</v>
      </c>
      <c r="H99" s="58" t="s">
        <v>359</v>
      </c>
      <c r="I99" s="55" t="s">
        <v>137</v>
      </c>
      <c r="J99" s="59">
        <v>2021</v>
      </c>
      <c r="K99" s="60" t="s">
        <v>155</v>
      </c>
      <c r="L99" s="61">
        <v>16</v>
      </c>
      <c r="M99" s="62" t="s">
        <v>138</v>
      </c>
      <c r="N99" s="63" t="s">
        <v>123</v>
      </c>
      <c r="O99" s="64" t="s">
        <v>123</v>
      </c>
      <c r="P99" s="65" t="s">
        <v>350</v>
      </c>
      <c r="Q99" s="66" t="s">
        <v>360</v>
      </c>
      <c r="R99" s="67" t="s">
        <v>135</v>
      </c>
      <c r="S99" s="68">
        <f>IF(R99="U",T99/1.2,T99)</f>
        <v>75</v>
      </c>
      <c r="T99" s="69">
        <v>90</v>
      </c>
      <c r="U99" s="70"/>
      <c r="V99" s="71"/>
      <c r="W99" s="72">
        <f>V99*S99</f>
        <v>0</v>
      </c>
      <c r="X99" s="73">
        <f>V99*T99</f>
        <v>0</v>
      </c>
      <c r="Y99" s="239"/>
      <c r="Z99" s="244">
        <v>1</v>
      </c>
      <c r="AA99" s="245"/>
      <c r="AB99" s="246"/>
      <c r="AC99" s="247"/>
    </row>
    <row r="100" spans="1:29" ht="15.75" customHeight="1" x14ac:dyDescent="0.2">
      <c r="A100" s="51" t="s">
        <v>119</v>
      </c>
      <c r="B100" s="52" t="s">
        <v>136</v>
      </c>
      <c r="C100" s="53" t="s">
        <v>127</v>
      </c>
      <c r="D100" s="54" t="s">
        <v>121</v>
      </c>
      <c r="E100" s="55" t="s">
        <v>139</v>
      </c>
      <c r="F100" s="56" t="s">
        <v>123</v>
      </c>
      <c r="G100" s="57" t="s">
        <v>167</v>
      </c>
      <c r="H100" s="58" t="s">
        <v>359</v>
      </c>
      <c r="I100" s="55" t="s">
        <v>137</v>
      </c>
      <c r="J100" s="59">
        <v>2021</v>
      </c>
      <c r="K100" s="60" t="s">
        <v>132</v>
      </c>
      <c r="L100" s="61">
        <v>24</v>
      </c>
      <c r="M100" s="62" t="s">
        <v>138</v>
      </c>
      <c r="N100" s="63" t="s">
        <v>123</v>
      </c>
      <c r="O100" s="64" t="s">
        <v>123</v>
      </c>
      <c r="P100" s="65" t="s">
        <v>350</v>
      </c>
      <c r="Q100" s="66" t="s">
        <v>402</v>
      </c>
      <c r="R100" s="67" t="s">
        <v>135</v>
      </c>
      <c r="S100" s="68">
        <f>IF(R100="U",T100/1.2,T100)</f>
        <v>37.5</v>
      </c>
      <c r="T100" s="69">
        <v>45</v>
      </c>
      <c r="U100" s="70"/>
      <c r="V100" s="71"/>
      <c r="W100" s="72">
        <f>V100*S100</f>
        <v>0</v>
      </c>
      <c r="X100" s="73">
        <f>V100*T100</f>
        <v>0</v>
      </c>
      <c r="Y100" s="239"/>
      <c r="Z100" s="244">
        <v>1</v>
      </c>
      <c r="AA100" s="245"/>
      <c r="AB100" s="246"/>
      <c r="AC100" s="247"/>
    </row>
    <row r="101" spans="1:29" ht="15.75" customHeight="1" x14ac:dyDescent="0.2">
      <c r="A101" s="51" t="s">
        <v>119</v>
      </c>
      <c r="B101" s="52" t="s">
        <v>136</v>
      </c>
      <c r="C101" s="53" t="s">
        <v>127</v>
      </c>
      <c r="D101" s="54" t="s">
        <v>121</v>
      </c>
      <c r="E101" s="55" t="s">
        <v>220</v>
      </c>
      <c r="F101" s="56" t="s">
        <v>123</v>
      </c>
      <c r="G101" s="57" t="s">
        <v>221</v>
      </c>
      <c r="H101" s="58" t="s">
        <v>289</v>
      </c>
      <c r="I101" s="55" t="s">
        <v>223</v>
      </c>
      <c r="J101" s="59">
        <v>2016</v>
      </c>
      <c r="K101" s="60" t="s">
        <v>132</v>
      </c>
      <c r="L101" s="61">
        <v>3</v>
      </c>
      <c r="M101" s="62" t="s">
        <v>138</v>
      </c>
      <c r="N101" s="63" t="s">
        <v>123</v>
      </c>
      <c r="O101" s="64" t="s">
        <v>123</v>
      </c>
      <c r="P101" s="65" t="s">
        <v>290</v>
      </c>
      <c r="Q101" s="66" t="s">
        <v>291</v>
      </c>
      <c r="R101" s="83" t="s">
        <v>126</v>
      </c>
      <c r="S101" s="68">
        <f>IF(R101="U",T101/1.2,T101)</f>
        <v>90</v>
      </c>
      <c r="T101" s="69">
        <v>90</v>
      </c>
      <c r="U101" s="70"/>
      <c r="V101" s="71"/>
      <c r="W101" s="72">
        <f>V101*S101</f>
        <v>0</v>
      </c>
      <c r="X101" s="73">
        <f>V101*T101</f>
        <v>0</v>
      </c>
      <c r="Y101" s="239"/>
      <c r="Z101" s="244">
        <v>1</v>
      </c>
      <c r="AA101" s="245"/>
      <c r="AB101" s="246"/>
      <c r="AC101" s="247"/>
    </row>
    <row r="102" spans="1:29" ht="15.75" customHeight="1" x14ac:dyDescent="0.2">
      <c r="A102" s="51" t="s">
        <v>119</v>
      </c>
      <c r="B102" s="52" t="s">
        <v>136</v>
      </c>
      <c r="C102" s="53" t="s">
        <v>127</v>
      </c>
      <c r="D102" s="54" t="s">
        <v>121</v>
      </c>
      <c r="E102" s="55" t="s">
        <v>220</v>
      </c>
      <c r="F102" s="56" t="s">
        <v>123</v>
      </c>
      <c r="G102" s="57" t="s">
        <v>221</v>
      </c>
      <c r="H102" s="58" t="s">
        <v>222</v>
      </c>
      <c r="I102" s="55" t="s">
        <v>223</v>
      </c>
      <c r="J102" s="59">
        <v>2015</v>
      </c>
      <c r="K102" s="60" t="s">
        <v>132</v>
      </c>
      <c r="L102" s="61">
        <v>1</v>
      </c>
      <c r="M102" s="62" t="s">
        <v>138</v>
      </c>
      <c r="N102" s="63" t="s">
        <v>123</v>
      </c>
      <c r="O102" s="64" t="s">
        <v>123</v>
      </c>
      <c r="P102" s="65" t="s">
        <v>224</v>
      </c>
      <c r="Q102" s="66" t="s">
        <v>225</v>
      </c>
      <c r="R102" s="67" t="s">
        <v>126</v>
      </c>
      <c r="S102" s="68">
        <f>IF(R102="U",T102/1.2,T102)</f>
        <v>100</v>
      </c>
      <c r="T102" s="69">
        <v>100</v>
      </c>
      <c r="U102" s="70"/>
      <c r="V102" s="71"/>
      <c r="W102" s="72">
        <f>V102*S102</f>
        <v>0</v>
      </c>
      <c r="X102" s="73">
        <f>V102*T102</f>
        <v>0</v>
      </c>
      <c r="Y102" s="239"/>
      <c r="Z102" s="244">
        <v>1</v>
      </c>
      <c r="AA102" s="245"/>
      <c r="AB102" s="246"/>
      <c r="AC102" s="247"/>
    </row>
    <row r="103" spans="1:29" ht="15.75" customHeight="1" x14ac:dyDescent="0.2">
      <c r="A103" s="51" t="s">
        <v>119</v>
      </c>
      <c r="B103" s="52" t="s">
        <v>136</v>
      </c>
      <c r="C103" s="53" t="s">
        <v>127</v>
      </c>
      <c r="D103" s="54" t="s">
        <v>121</v>
      </c>
      <c r="E103" s="55" t="s">
        <v>122</v>
      </c>
      <c r="F103" s="56" t="s">
        <v>123</v>
      </c>
      <c r="G103" s="57" t="s">
        <v>196</v>
      </c>
      <c r="H103" s="58" t="s">
        <v>331</v>
      </c>
      <c r="I103" s="55" t="s">
        <v>137</v>
      </c>
      <c r="J103" s="59">
        <v>2021</v>
      </c>
      <c r="K103" s="60" t="s">
        <v>132</v>
      </c>
      <c r="L103" s="61">
        <v>7</v>
      </c>
      <c r="M103" s="62" t="s">
        <v>138</v>
      </c>
      <c r="N103" s="63" t="s">
        <v>123</v>
      </c>
      <c r="O103" s="64" t="s">
        <v>123</v>
      </c>
      <c r="P103" s="65" t="s">
        <v>277</v>
      </c>
      <c r="Q103" s="66" t="s">
        <v>332</v>
      </c>
      <c r="R103" s="83" t="s">
        <v>135</v>
      </c>
      <c r="S103" s="68">
        <f>IF(R103="U",T103/1.2,T103)</f>
        <v>12.083333333333334</v>
      </c>
      <c r="T103" s="69">
        <v>14.5</v>
      </c>
      <c r="U103" s="70"/>
      <c r="V103" s="71"/>
      <c r="W103" s="72">
        <f>V103*S103</f>
        <v>0</v>
      </c>
      <c r="X103" s="73">
        <f>V103*T103</f>
        <v>0</v>
      </c>
      <c r="Y103" s="239"/>
      <c r="Z103" s="244">
        <v>1</v>
      </c>
      <c r="AA103" s="245"/>
      <c r="AB103" s="246"/>
      <c r="AC103" s="247"/>
    </row>
    <row r="104" spans="1:29" ht="15.75" customHeight="1" x14ac:dyDescent="0.2">
      <c r="A104" s="51" t="s">
        <v>119</v>
      </c>
      <c r="B104" s="52" t="s">
        <v>136</v>
      </c>
      <c r="C104" s="53" t="s">
        <v>127</v>
      </c>
      <c r="D104" s="54" t="s">
        <v>121</v>
      </c>
      <c r="E104" s="55" t="s">
        <v>122</v>
      </c>
      <c r="F104" s="56" t="s">
        <v>123</v>
      </c>
      <c r="G104" s="57" t="s">
        <v>196</v>
      </c>
      <c r="H104" s="58" t="s">
        <v>346</v>
      </c>
      <c r="I104" s="55" t="s">
        <v>137</v>
      </c>
      <c r="J104" s="59">
        <v>2020</v>
      </c>
      <c r="K104" s="60" t="s">
        <v>132</v>
      </c>
      <c r="L104" s="61">
        <v>12</v>
      </c>
      <c r="M104" s="62" t="s">
        <v>138</v>
      </c>
      <c r="N104" s="63" t="s">
        <v>123</v>
      </c>
      <c r="O104" s="64" t="s">
        <v>123</v>
      </c>
      <c r="P104" s="65" t="s">
        <v>295</v>
      </c>
      <c r="Q104" s="66" t="s">
        <v>347</v>
      </c>
      <c r="R104" s="83" t="s">
        <v>135</v>
      </c>
      <c r="S104" s="68">
        <f>IF(R104="U",T104/1.2,T104)</f>
        <v>54.166666666666671</v>
      </c>
      <c r="T104" s="69">
        <v>65</v>
      </c>
      <c r="U104" s="70"/>
      <c r="V104" s="71"/>
      <c r="W104" s="72">
        <f>V104*S104</f>
        <v>0</v>
      </c>
      <c r="X104" s="73">
        <f>V104*T104</f>
        <v>0</v>
      </c>
      <c r="Y104" s="239"/>
      <c r="Z104" s="244">
        <v>1</v>
      </c>
      <c r="AA104" s="245"/>
      <c r="AB104" s="246"/>
      <c r="AC104" s="247"/>
    </row>
    <row r="105" spans="1:29" ht="15.75" customHeight="1" x14ac:dyDescent="0.2">
      <c r="A105" s="51" t="s">
        <v>119</v>
      </c>
      <c r="B105" s="52" t="s">
        <v>136</v>
      </c>
      <c r="C105" s="53" t="s">
        <v>127</v>
      </c>
      <c r="D105" s="54" t="s">
        <v>121</v>
      </c>
      <c r="E105" s="55" t="s">
        <v>122</v>
      </c>
      <c r="F105" s="56" t="s">
        <v>123</v>
      </c>
      <c r="G105" s="57" t="s">
        <v>196</v>
      </c>
      <c r="H105" s="58" t="s">
        <v>197</v>
      </c>
      <c r="I105" s="55" t="s">
        <v>137</v>
      </c>
      <c r="J105" s="59">
        <v>2015</v>
      </c>
      <c r="K105" s="60" t="s">
        <v>132</v>
      </c>
      <c r="L105" s="61">
        <v>1</v>
      </c>
      <c r="M105" s="62" t="s">
        <v>138</v>
      </c>
      <c r="N105" s="63" t="s">
        <v>123</v>
      </c>
      <c r="O105" s="64" t="s">
        <v>123</v>
      </c>
      <c r="P105" s="65" t="s">
        <v>209</v>
      </c>
      <c r="Q105" s="66" t="s">
        <v>210</v>
      </c>
      <c r="R105" s="83" t="s">
        <v>135</v>
      </c>
      <c r="S105" s="68">
        <f>IF(R105="U",T105/1.2,T105)</f>
        <v>51.666666666666671</v>
      </c>
      <c r="T105" s="69">
        <v>62</v>
      </c>
      <c r="U105" s="70"/>
      <c r="V105" s="71"/>
      <c r="W105" s="72">
        <f>V105*S105</f>
        <v>0</v>
      </c>
      <c r="X105" s="73">
        <f>V105*T105</f>
        <v>0</v>
      </c>
      <c r="Y105" s="239"/>
      <c r="Z105" s="244">
        <v>1</v>
      </c>
      <c r="AA105" s="245"/>
      <c r="AB105" s="246"/>
      <c r="AC105" s="247"/>
    </row>
    <row r="106" spans="1:29" ht="15.75" customHeight="1" x14ac:dyDescent="0.2">
      <c r="A106" s="51" t="s">
        <v>119</v>
      </c>
      <c r="B106" s="52" t="s">
        <v>136</v>
      </c>
      <c r="C106" s="53" t="s">
        <v>127</v>
      </c>
      <c r="D106" s="54" t="s">
        <v>121</v>
      </c>
      <c r="E106" s="55" t="s">
        <v>122</v>
      </c>
      <c r="F106" s="56" t="s">
        <v>123</v>
      </c>
      <c r="G106" s="57" t="s">
        <v>196</v>
      </c>
      <c r="H106" s="58" t="s">
        <v>197</v>
      </c>
      <c r="I106" s="55" t="s">
        <v>137</v>
      </c>
      <c r="J106" s="59">
        <v>2016</v>
      </c>
      <c r="K106" s="60" t="s">
        <v>132</v>
      </c>
      <c r="L106" s="61">
        <v>5</v>
      </c>
      <c r="M106" s="62" t="s">
        <v>138</v>
      </c>
      <c r="N106" s="63" t="s">
        <v>123</v>
      </c>
      <c r="O106" s="64" t="s">
        <v>123</v>
      </c>
      <c r="P106" s="65" t="s">
        <v>207</v>
      </c>
      <c r="Q106" s="66" t="s">
        <v>309</v>
      </c>
      <c r="R106" s="83" t="s">
        <v>135</v>
      </c>
      <c r="S106" s="68">
        <f>IF(R106="U",T106/1.2,T106)</f>
        <v>50</v>
      </c>
      <c r="T106" s="69">
        <v>60</v>
      </c>
      <c r="U106" s="70"/>
      <c r="V106" s="71"/>
      <c r="W106" s="72">
        <f>V106*S106</f>
        <v>0</v>
      </c>
      <c r="X106" s="73">
        <f>V106*T106</f>
        <v>0</v>
      </c>
      <c r="Y106" s="239"/>
      <c r="Z106" s="244">
        <v>1</v>
      </c>
      <c r="AA106" s="245"/>
      <c r="AB106" s="246"/>
      <c r="AC106" s="247"/>
    </row>
    <row r="107" spans="1:29" ht="15.75" customHeight="1" x14ac:dyDescent="0.2">
      <c r="A107" s="51" t="s">
        <v>119</v>
      </c>
      <c r="B107" s="52" t="s">
        <v>136</v>
      </c>
      <c r="C107" s="53" t="s">
        <v>127</v>
      </c>
      <c r="D107" s="54" t="s">
        <v>121</v>
      </c>
      <c r="E107" s="55" t="s">
        <v>122</v>
      </c>
      <c r="F107" s="56" t="s">
        <v>123</v>
      </c>
      <c r="G107" s="57" t="s">
        <v>196</v>
      </c>
      <c r="H107" s="58" t="s">
        <v>197</v>
      </c>
      <c r="I107" s="55" t="s">
        <v>137</v>
      </c>
      <c r="J107" s="59">
        <v>2017</v>
      </c>
      <c r="K107" s="60" t="s">
        <v>155</v>
      </c>
      <c r="L107" s="61">
        <v>15</v>
      </c>
      <c r="M107" s="62" t="s">
        <v>138</v>
      </c>
      <c r="N107" s="63" t="s">
        <v>123</v>
      </c>
      <c r="O107" s="64" t="s">
        <v>123</v>
      </c>
      <c r="P107" s="65" t="s">
        <v>209</v>
      </c>
      <c r="Q107" s="66" t="s">
        <v>358</v>
      </c>
      <c r="R107" s="67" t="s">
        <v>135</v>
      </c>
      <c r="S107" s="68">
        <f>IF(R107="U",T107/1.2,T107)</f>
        <v>116.66666666666667</v>
      </c>
      <c r="T107" s="69">
        <v>140</v>
      </c>
      <c r="U107" s="70"/>
      <c r="V107" s="71"/>
      <c r="W107" s="72">
        <f>V107*S107</f>
        <v>0</v>
      </c>
      <c r="X107" s="73">
        <f>V107*T107</f>
        <v>0</v>
      </c>
      <c r="Y107" s="239"/>
      <c r="Z107" s="244">
        <v>1</v>
      </c>
      <c r="AA107" s="245"/>
      <c r="AB107" s="246"/>
      <c r="AC107" s="247"/>
    </row>
    <row r="108" spans="1:29" ht="15.75" customHeight="1" x14ac:dyDescent="0.2">
      <c r="A108" s="51" t="s">
        <v>119</v>
      </c>
      <c r="B108" s="52" t="s">
        <v>136</v>
      </c>
      <c r="C108" s="53" t="s">
        <v>127</v>
      </c>
      <c r="D108" s="54" t="s">
        <v>121</v>
      </c>
      <c r="E108" s="55" t="s">
        <v>122</v>
      </c>
      <c r="F108" s="56" t="s">
        <v>123</v>
      </c>
      <c r="G108" s="57" t="s">
        <v>196</v>
      </c>
      <c r="H108" s="58" t="s">
        <v>197</v>
      </c>
      <c r="I108" s="55" t="s">
        <v>137</v>
      </c>
      <c r="J108" s="59">
        <v>2017</v>
      </c>
      <c r="K108" s="60" t="s">
        <v>132</v>
      </c>
      <c r="L108" s="61">
        <v>24</v>
      </c>
      <c r="M108" s="62" t="s">
        <v>138</v>
      </c>
      <c r="N108" s="63" t="s">
        <v>123</v>
      </c>
      <c r="O108" s="64" t="s">
        <v>123</v>
      </c>
      <c r="P108" s="65" t="s">
        <v>207</v>
      </c>
      <c r="Q108" s="66" t="s">
        <v>377</v>
      </c>
      <c r="R108" s="67" t="s">
        <v>135</v>
      </c>
      <c r="S108" s="68">
        <f>IF(R108="U",T108/1.2,T108)</f>
        <v>54.166666666666671</v>
      </c>
      <c r="T108" s="69">
        <v>65</v>
      </c>
      <c r="U108" s="70"/>
      <c r="V108" s="71"/>
      <c r="W108" s="72">
        <f>V108*S108</f>
        <v>0</v>
      </c>
      <c r="X108" s="73">
        <f>V108*T108</f>
        <v>0</v>
      </c>
      <c r="Y108" s="239"/>
      <c r="Z108" s="244">
        <v>1</v>
      </c>
      <c r="AA108" s="245"/>
      <c r="AB108" s="246"/>
      <c r="AC108" s="247"/>
    </row>
    <row r="109" spans="1:29" ht="15.75" customHeight="1" x14ac:dyDescent="0.2">
      <c r="A109" s="51" t="s">
        <v>119</v>
      </c>
      <c r="B109" s="52" t="s">
        <v>136</v>
      </c>
      <c r="C109" s="53" t="s">
        <v>127</v>
      </c>
      <c r="D109" s="54" t="s">
        <v>121</v>
      </c>
      <c r="E109" s="55" t="s">
        <v>122</v>
      </c>
      <c r="F109" s="56" t="s">
        <v>123</v>
      </c>
      <c r="G109" s="57" t="s">
        <v>196</v>
      </c>
      <c r="H109" s="58" t="s">
        <v>197</v>
      </c>
      <c r="I109" s="55" t="s">
        <v>137</v>
      </c>
      <c r="J109" s="59">
        <v>2018</v>
      </c>
      <c r="K109" s="60" t="s">
        <v>155</v>
      </c>
      <c r="L109" s="61">
        <v>12</v>
      </c>
      <c r="M109" s="62" t="s">
        <v>138</v>
      </c>
      <c r="N109" s="63" t="s">
        <v>123</v>
      </c>
      <c r="O109" s="64" t="s">
        <v>123</v>
      </c>
      <c r="P109" s="65" t="s">
        <v>209</v>
      </c>
      <c r="Q109" s="66" t="s">
        <v>345</v>
      </c>
      <c r="R109" s="67" t="s">
        <v>135</v>
      </c>
      <c r="S109" s="68">
        <f>IF(R109="U",T109/1.2,T109)</f>
        <v>104.16666666666667</v>
      </c>
      <c r="T109" s="69">
        <v>125</v>
      </c>
      <c r="U109" s="70"/>
      <c r="V109" s="71"/>
      <c r="W109" s="72">
        <f>V109*S109</f>
        <v>0</v>
      </c>
      <c r="X109" s="73">
        <f>V109*T109</f>
        <v>0</v>
      </c>
      <c r="Y109" s="239"/>
      <c r="Z109" s="244">
        <v>1</v>
      </c>
      <c r="AA109" s="245"/>
      <c r="AB109" s="246"/>
      <c r="AC109" s="247"/>
    </row>
    <row r="110" spans="1:29" ht="15.75" customHeight="1" x14ac:dyDescent="0.2">
      <c r="A110" s="51" t="s">
        <v>119</v>
      </c>
      <c r="B110" s="52" t="s">
        <v>136</v>
      </c>
      <c r="C110" s="53" t="s">
        <v>127</v>
      </c>
      <c r="D110" s="54" t="s">
        <v>121</v>
      </c>
      <c r="E110" s="55" t="s">
        <v>122</v>
      </c>
      <c r="F110" s="56" t="s">
        <v>123</v>
      </c>
      <c r="G110" s="57" t="s">
        <v>196</v>
      </c>
      <c r="H110" s="58" t="s">
        <v>197</v>
      </c>
      <c r="I110" s="55" t="s">
        <v>137</v>
      </c>
      <c r="J110" s="59">
        <v>2018</v>
      </c>
      <c r="K110" s="60" t="s">
        <v>132</v>
      </c>
      <c r="L110" s="61">
        <v>24</v>
      </c>
      <c r="M110" s="62" t="s">
        <v>138</v>
      </c>
      <c r="N110" s="63" t="s">
        <v>123</v>
      </c>
      <c r="O110" s="64" t="s">
        <v>123</v>
      </c>
      <c r="P110" s="65" t="s">
        <v>244</v>
      </c>
      <c r="Q110" s="66" t="s">
        <v>403</v>
      </c>
      <c r="R110" s="67" t="s">
        <v>135</v>
      </c>
      <c r="S110" s="68">
        <f>IF(R110="U",T110/1.2,T110)</f>
        <v>50</v>
      </c>
      <c r="T110" s="69">
        <v>60</v>
      </c>
      <c r="U110" s="70"/>
      <c r="V110" s="71"/>
      <c r="W110" s="72">
        <f>V110*S110</f>
        <v>0</v>
      </c>
      <c r="X110" s="73">
        <f>V110*T110</f>
        <v>0</v>
      </c>
      <c r="Y110" s="239"/>
      <c r="Z110" s="244">
        <v>1</v>
      </c>
      <c r="AA110" s="245"/>
      <c r="AB110" s="246"/>
      <c r="AC110" s="247"/>
    </row>
    <row r="111" spans="1:29" ht="15.75" customHeight="1" x14ac:dyDescent="0.2">
      <c r="A111" s="51" t="s">
        <v>119</v>
      </c>
      <c r="B111" s="52" t="s">
        <v>136</v>
      </c>
      <c r="C111" s="53" t="s">
        <v>127</v>
      </c>
      <c r="D111" s="54" t="s">
        <v>121</v>
      </c>
      <c r="E111" s="55" t="s">
        <v>122</v>
      </c>
      <c r="F111" s="56" t="s">
        <v>123</v>
      </c>
      <c r="G111" s="57" t="s">
        <v>196</v>
      </c>
      <c r="H111" s="58" t="s">
        <v>197</v>
      </c>
      <c r="I111" s="55" t="s">
        <v>137</v>
      </c>
      <c r="J111" s="59">
        <v>2020</v>
      </c>
      <c r="K111" s="60" t="s">
        <v>132</v>
      </c>
      <c r="L111" s="61">
        <v>1</v>
      </c>
      <c r="M111" s="62" t="s">
        <v>138</v>
      </c>
      <c r="N111" s="63" t="s">
        <v>123</v>
      </c>
      <c r="O111" s="64" t="s">
        <v>123</v>
      </c>
      <c r="P111" s="65" t="s">
        <v>191</v>
      </c>
      <c r="Q111" s="66" t="s">
        <v>198</v>
      </c>
      <c r="R111" s="83" t="s">
        <v>135</v>
      </c>
      <c r="S111" s="68">
        <f>IF(R111="U",T111/1.2,T111)</f>
        <v>58.333333333333336</v>
      </c>
      <c r="T111" s="69">
        <v>70</v>
      </c>
      <c r="U111" s="70"/>
      <c r="V111" s="71"/>
      <c r="W111" s="72">
        <f>V111*S111</f>
        <v>0</v>
      </c>
      <c r="X111" s="73">
        <f>V111*T111</f>
        <v>0</v>
      </c>
      <c r="Y111" s="239"/>
      <c r="Z111" s="244">
        <v>1</v>
      </c>
      <c r="AA111" s="245"/>
      <c r="AB111" s="246"/>
      <c r="AC111" s="247"/>
    </row>
    <row r="112" spans="1:29" ht="15.75" customHeight="1" x14ac:dyDescent="0.2">
      <c r="A112" s="51" t="s">
        <v>119</v>
      </c>
      <c r="B112" s="52" t="s">
        <v>136</v>
      </c>
      <c r="C112" s="53" t="s">
        <v>127</v>
      </c>
      <c r="D112" s="54" t="s">
        <v>121</v>
      </c>
      <c r="E112" s="55" t="s">
        <v>122</v>
      </c>
      <c r="F112" s="56" t="s">
        <v>123</v>
      </c>
      <c r="G112" s="57" t="s">
        <v>196</v>
      </c>
      <c r="H112" s="58" t="s">
        <v>199</v>
      </c>
      <c r="I112" s="55" t="s">
        <v>137</v>
      </c>
      <c r="J112" s="59">
        <v>2020</v>
      </c>
      <c r="K112" s="60" t="s">
        <v>132</v>
      </c>
      <c r="L112" s="61">
        <v>1</v>
      </c>
      <c r="M112" s="62" t="s">
        <v>138</v>
      </c>
      <c r="N112" s="63" t="s">
        <v>123</v>
      </c>
      <c r="O112" s="64" t="s">
        <v>123</v>
      </c>
      <c r="P112" s="65" t="s">
        <v>191</v>
      </c>
      <c r="Q112" s="66" t="s">
        <v>200</v>
      </c>
      <c r="R112" s="83" t="s">
        <v>135</v>
      </c>
      <c r="S112" s="68">
        <f>IF(R112="U",T112/1.2,T112)</f>
        <v>58.333333333333336</v>
      </c>
      <c r="T112" s="69">
        <v>70</v>
      </c>
      <c r="U112" s="70"/>
      <c r="V112" s="71"/>
      <c r="W112" s="72">
        <f>V112*S112</f>
        <v>0</v>
      </c>
      <c r="X112" s="73">
        <f>V112*T112</f>
        <v>0</v>
      </c>
      <c r="Y112" s="239"/>
      <c r="Z112" s="244">
        <v>1</v>
      </c>
      <c r="AA112" s="245"/>
      <c r="AB112" s="246"/>
      <c r="AC112" s="247"/>
    </row>
    <row r="113" spans="1:29" ht="15.75" customHeight="1" x14ac:dyDescent="0.2">
      <c r="A113" s="51" t="s">
        <v>119</v>
      </c>
      <c r="B113" s="52" t="s">
        <v>136</v>
      </c>
      <c r="C113" s="53" t="s">
        <v>127</v>
      </c>
      <c r="D113" s="54" t="s">
        <v>121</v>
      </c>
      <c r="E113" s="55" t="s">
        <v>122</v>
      </c>
      <c r="F113" s="56" t="s">
        <v>123</v>
      </c>
      <c r="G113" s="57" t="s">
        <v>196</v>
      </c>
      <c r="H113" s="58" t="s">
        <v>393</v>
      </c>
      <c r="I113" s="55" t="s">
        <v>140</v>
      </c>
      <c r="J113" s="59">
        <v>2020</v>
      </c>
      <c r="K113" s="60" t="s">
        <v>132</v>
      </c>
      <c r="L113" s="61">
        <v>24</v>
      </c>
      <c r="M113" s="62" t="s">
        <v>138</v>
      </c>
      <c r="N113" s="63" t="s">
        <v>123</v>
      </c>
      <c r="O113" s="64" t="s">
        <v>123</v>
      </c>
      <c r="P113" s="65" t="s">
        <v>237</v>
      </c>
      <c r="Q113" s="66" t="s">
        <v>394</v>
      </c>
      <c r="R113" s="67" t="s">
        <v>135</v>
      </c>
      <c r="S113" s="68">
        <f>IF(R113="U",T113/1.2,T113)</f>
        <v>21.666666666666668</v>
      </c>
      <c r="T113" s="69">
        <v>26</v>
      </c>
      <c r="U113" s="70"/>
      <c r="V113" s="71"/>
      <c r="W113" s="72">
        <f>V113*S113</f>
        <v>0</v>
      </c>
      <c r="X113" s="73">
        <f>V113*T113</f>
        <v>0</v>
      </c>
      <c r="Y113" s="239"/>
      <c r="Z113" s="244">
        <v>1</v>
      </c>
      <c r="AA113" s="245"/>
      <c r="AB113" s="246"/>
      <c r="AC113" s="247"/>
    </row>
    <row r="114" spans="1:29" ht="15.75" customHeight="1" x14ac:dyDescent="0.2">
      <c r="A114" s="51" t="s">
        <v>119</v>
      </c>
      <c r="B114" s="52" t="s">
        <v>120</v>
      </c>
      <c r="C114" s="53" t="s">
        <v>127</v>
      </c>
      <c r="D114" s="54" t="s">
        <v>121</v>
      </c>
      <c r="E114" s="55" t="s">
        <v>122</v>
      </c>
      <c r="F114" s="56" t="s">
        <v>123</v>
      </c>
      <c r="G114" s="57" t="s">
        <v>196</v>
      </c>
      <c r="H114" s="58" t="s">
        <v>373</v>
      </c>
      <c r="I114" s="55" t="s">
        <v>140</v>
      </c>
      <c r="J114" s="59">
        <v>2021</v>
      </c>
      <c r="K114" s="60" t="s">
        <v>132</v>
      </c>
      <c r="L114" s="61">
        <v>23</v>
      </c>
      <c r="M114" s="62" t="s">
        <v>138</v>
      </c>
      <c r="N114" s="63" t="s">
        <v>123</v>
      </c>
      <c r="O114" s="64" t="s">
        <v>123</v>
      </c>
      <c r="P114" s="65" t="s">
        <v>226</v>
      </c>
      <c r="Q114" s="66" t="s">
        <v>374</v>
      </c>
      <c r="R114" s="67" t="s">
        <v>135</v>
      </c>
      <c r="S114" s="68">
        <f>IF(R114="U",T114/1.2,T114)</f>
        <v>21.666666666666668</v>
      </c>
      <c r="T114" s="69">
        <v>26</v>
      </c>
      <c r="U114" s="70"/>
      <c r="V114" s="71"/>
      <c r="W114" s="72">
        <f>V114*S114</f>
        <v>0</v>
      </c>
      <c r="X114" s="73">
        <f>V114*T114</f>
        <v>0</v>
      </c>
      <c r="Y114" s="239"/>
      <c r="Z114" s="244">
        <v>1</v>
      </c>
      <c r="AA114" s="245"/>
      <c r="AB114" s="246"/>
      <c r="AC114" s="247"/>
    </row>
    <row r="115" spans="1:29" ht="15.75" customHeight="1" x14ac:dyDescent="0.2">
      <c r="A115" s="51" t="s">
        <v>119</v>
      </c>
      <c r="B115" s="52" t="s">
        <v>120</v>
      </c>
      <c r="C115" s="53" t="s">
        <v>127</v>
      </c>
      <c r="D115" s="54" t="s">
        <v>121</v>
      </c>
      <c r="E115" s="55" t="s">
        <v>153</v>
      </c>
      <c r="F115" s="56" t="s">
        <v>123</v>
      </c>
      <c r="G115" s="57" t="s">
        <v>211</v>
      </c>
      <c r="H115" s="58" t="s">
        <v>369</v>
      </c>
      <c r="I115" s="55" t="s">
        <v>149</v>
      </c>
      <c r="J115" s="59">
        <v>2010</v>
      </c>
      <c r="K115" s="60" t="s">
        <v>132</v>
      </c>
      <c r="L115" s="61">
        <v>18</v>
      </c>
      <c r="M115" s="62" t="s">
        <v>138</v>
      </c>
      <c r="N115" s="63" t="s">
        <v>123</v>
      </c>
      <c r="O115" s="64" t="s">
        <v>123</v>
      </c>
      <c r="P115" s="65" t="s">
        <v>333</v>
      </c>
      <c r="Q115" s="66" t="s">
        <v>370</v>
      </c>
      <c r="R115" s="67" t="s">
        <v>126</v>
      </c>
      <c r="S115" s="68">
        <f>IF(R115="U",T115/1.2,T115)</f>
        <v>45</v>
      </c>
      <c r="T115" s="69">
        <v>45</v>
      </c>
      <c r="U115" s="70"/>
      <c r="V115" s="71"/>
      <c r="W115" s="72">
        <f>V115*S115</f>
        <v>0</v>
      </c>
      <c r="X115" s="73">
        <f>V115*T115</f>
        <v>0</v>
      </c>
      <c r="Y115" s="239"/>
      <c r="Z115" s="244">
        <v>1</v>
      </c>
      <c r="AA115" s="245"/>
      <c r="AB115" s="246"/>
      <c r="AC115" s="247"/>
    </row>
    <row r="116" spans="1:29" ht="15.75" customHeight="1" x14ac:dyDescent="0.2">
      <c r="A116" s="51" t="s">
        <v>119</v>
      </c>
      <c r="B116" s="52" t="s">
        <v>120</v>
      </c>
      <c r="C116" s="53" t="s">
        <v>127</v>
      </c>
      <c r="D116" s="54" t="s">
        <v>121</v>
      </c>
      <c r="E116" s="55" t="s">
        <v>128</v>
      </c>
      <c r="F116" s="56" t="s">
        <v>123</v>
      </c>
      <c r="G116" s="57" t="s">
        <v>129</v>
      </c>
      <c r="H116" s="58" t="s">
        <v>162</v>
      </c>
      <c r="I116" s="55" t="s">
        <v>131</v>
      </c>
      <c r="J116" s="59">
        <v>2015</v>
      </c>
      <c r="K116" s="60" t="s">
        <v>155</v>
      </c>
      <c r="L116" s="61">
        <v>23</v>
      </c>
      <c r="M116" s="62" t="s">
        <v>138</v>
      </c>
      <c r="N116" s="63" t="s">
        <v>123</v>
      </c>
      <c r="O116" s="64" t="s">
        <v>123</v>
      </c>
      <c r="P116" s="65" t="s">
        <v>365</v>
      </c>
      <c r="Q116" s="66" t="s">
        <v>372</v>
      </c>
      <c r="R116" s="67" t="s">
        <v>135</v>
      </c>
      <c r="S116" s="68">
        <f>IF(R116="U",T116/1.2,T116)</f>
        <v>108.33333333333334</v>
      </c>
      <c r="T116" s="69">
        <v>130</v>
      </c>
      <c r="U116" s="70"/>
      <c r="V116" s="71"/>
      <c r="W116" s="72">
        <f>V116*S116</f>
        <v>0</v>
      </c>
      <c r="X116" s="73">
        <f>V116*T116</f>
        <v>0</v>
      </c>
      <c r="Y116" s="239"/>
      <c r="Z116" s="244">
        <v>1</v>
      </c>
      <c r="AA116" s="245"/>
      <c r="AB116" s="246"/>
      <c r="AC116" s="247"/>
    </row>
    <row r="117" spans="1:29" ht="15.75" customHeight="1" x14ac:dyDescent="0.2">
      <c r="A117" s="51" t="s">
        <v>119</v>
      </c>
      <c r="B117" s="52" t="s">
        <v>120</v>
      </c>
      <c r="C117" s="53" t="s">
        <v>127</v>
      </c>
      <c r="D117" s="54" t="s">
        <v>121</v>
      </c>
      <c r="E117" s="55" t="s">
        <v>128</v>
      </c>
      <c r="F117" s="56" t="s">
        <v>123</v>
      </c>
      <c r="G117" s="57" t="s">
        <v>129</v>
      </c>
      <c r="H117" s="58" t="s">
        <v>162</v>
      </c>
      <c r="I117" s="55" t="s">
        <v>131</v>
      </c>
      <c r="J117" s="59">
        <v>2017</v>
      </c>
      <c r="K117" s="60" t="s">
        <v>155</v>
      </c>
      <c r="L117" s="61">
        <v>18</v>
      </c>
      <c r="M117" s="62" t="s">
        <v>138</v>
      </c>
      <c r="N117" s="63" t="s">
        <v>123</v>
      </c>
      <c r="O117" s="64" t="s">
        <v>123</v>
      </c>
      <c r="P117" s="65" t="s">
        <v>365</v>
      </c>
      <c r="Q117" s="66" t="s">
        <v>366</v>
      </c>
      <c r="R117" s="67" t="s">
        <v>135</v>
      </c>
      <c r="S117" s="68">
        <f>IF(R117="U",T117/1.2,T117)</f>
        <v>108.33333333333334</v>
      </c>
      <c r="T117" s="69">
        <v>130</v>
      </c>
      <c r="U117" s="70"/>
      <c r="V117" s="71"/>
      <c r="W117" s="72">
        <f>V117*S117</f>
        <v>0</v>
      </c>
      <c r="X117" s="73">
        <f>V117*T117</f>
        <v>0</v>
      </c>
      <c r="Y117" s="239"/>
      <c r="Z117" s="244">
        <v>1</v>
      </c>
      <c r="AA117" s="245"/>
      <c r="AB117" s="246"/>
      <c r="AC117" s="247"/>
    </row>
    <row r="118" spans="1:29" ht="15.75" customHeight="1" x14ac:dyDescent="0.2">
      <c r="A118" s="51" t="s">
        <v>119</v>
      </c>
      <c r="B118" s="52" t="s">
        <v>120</v>
      </c>
      <c r="C118" s="53" t="s">
        <v>127</v>
      </c>
      <c r="D118" s="54" t="s">
        <v>121</v>
      </c>
      <c r="E118" s="55" t="s">
        <v>128</v>
      </c>
      <c r="F118" s="56" t="s">
        <v>123</v>
      </c>
      <c r="G118" s="57" t="s">
        <v>129</v>
      </c>
      <c r="H118" s="58" t="s">
        <v>162</v>
      </c>
      <c r="I118" s="55" t="s">
        <v>131</v>
      </c>
      <c r="J118" s="59">
        <v>2017</v>
      </c>
      <c r="K118" s="60" t="s">
        <v>132</v>
      </c>
      <c r="L118" s="61">
        <v>24</v>
      </c>
      <c r="M118" s="62" t="s">
        <v>138</v>
      </c>
      <c r="N118" s="63" t="s">
        <v>123</v>
      </c>
      <c r="O118" s="64" t="s">
        <v>123</v>
      </c>
      <c r="P118" s="65" t="s">
        <v>351</v>
      </c>
      <c r="Q118" s="66" t="s">
        <v>398</v>
      </c>
      <c r="R118" s="67" t="s">
        <v>135</v>
      </c>
      <c r="S118" s="68">
        <f>IF(R118="U",T118/1.2,T118)</f>
        <v>50</v>
      </c>
      <c r="T118" s="69">
        <v>60</v>
      </c>
      <c r="U118" s="70"/>
      <c r="V118" s="71"/>
      <c r="W118" s="72">
        <f>V118*S118</f>
        <v>0</v>
      </c>
      <c r="X118" s="73">
        <f>V118*T118</f>
        <v>0</v>
      </c>
      <c r="Y118" s="239"/>
      <c r="Z118" s="244">
        <v>1</v>
      </c>
      <c r="AA118" s="245"/>
      <c r="AB118" s="246"/>
      <c r="AC118" s="247"/>
    </row>
    <row r="119" spans="1:29" ht="15.75" customHeight="1" x14ac:dyDescent="0.2">
      <c r="A119" s="51" t="s">
        <v>119</v>
      </c>
      <c r="B119" s="52" t="s">
        <v>120</v>
      </c>
      <c r="C119" s="53" t="s">
        <v>127</v>
      </c>
      <c r="D119" s="54" t="s">
        <v>121</v>
      </c>
      <c r="E119" s="55" t="s">
        <v>128</v>
      </c>
      <c r="F119" s="56" t="s">
        <v>123</v>
      </c>
      <c r="G119" s="57" t="s">
        <v>129</v>
      </c>
      <c r="H119" s="58" t="s">
        <v>162</v>
      </c>
      <c r="I119" s="55" t="s">
        <v>131</v>
      </c>
      <c r="J119" s="59">
        <v>2017</v>
      </c>
      <c r="K119" s="60" t="s">
        <v>132</v>
      </c>
      <c r="L119" s="61">
        <v>24</v>
      </c>
      <c r="M119" s="62" t="s">
        <v>138</v>
      </c>
      <c r="N119" s="63" t="s">
        <v>123</v>
      </c>
      <c r="O119" s="64" t="s">
        <v>123</v>
      </c>
      <c r="P119" s="65" t="s">
        <v>351</v>
      </c>
      <c r="Q119" s="66" t="s">
        <v>414</v>
      </c>
      <c r="R119" s="67" t="s">
        <v>135</v>
      </c>
      <c r="S119" s="68">
        <f>IF(R119="U",T119/1.2,T119)</f>
        <v>50</v>
      </c>
      <c r="T119" s="69">
        <v>60</v>
      </c>
      <c r="U119" s="70"/>
      <c r="V119" s="71"/>
      <c r="W119" s="72">
        <f>V119*S119</f>
        <v>0</v>
      </c>
      <c r="X119" s="73">
        <f>V119*T119</f>
        <v>0</v>
      </c>
      <c r="Y119" s="239"/>
      <c r="Z119" s="244">
        <v>1</v>
      </c>
      <c r="AA119" s="245"/>
      <c r="AB119" s="246"/>
      <c r="AC119" s="247"/>
    </row>
    <row r="120" spans="1:29" ht="15.75" customHeight="1" x14ac:dyDescent="0.2">
      <c r="A120" s="51" t="s">
        <v>119</v>
      </c>
      <c r="B120" s="52" t="s">
        <v>120</v>
      </c>
      <c r="C120" s="53" t="s">
        <v>127</v>
      </c>
      <c r="D120" s="54" t="s">
        <v>121</v>
      </c>
      <c r="E120" s="55" t="s">
        <v>128</v>
      </c>
      <c r="F120" s="56" t="s">
        <v>123</v>
      </c>
      <c r="G120" s="57" t="s">
        <v>129</v>
      </c>
      <c r="H120" s="58" t="s">
        <v>162</v>
      </c>
      <c r="I120" s="55" t="s">
        <v>131</v>
      </c>
      <c r="J120" s="59">
        <v>2018</v>
      </c>
      <c r="K120" s="60" t="s">
        <v>144</v>
      </c>
      <c r="L120" s="61">
        <v>3</v>
      </c>
      <c r="M120" s="62" t="s">
        <v>138</v>
      </c>
      <c r="N120" s="63" t="s">
        <v>123</v>
      </c>
      <c r="O120" s="64" t="s">
        <v>123</v>
      </c>
      <c r="P120" s="65" t="s">
        <v>141</v>
      </c>
      <c r="Q120" s="66" t="s">
        <v>268</v>
      </c>
      <c r="R120" s="67" t="s">
        <v>135</v>
      </c>
      <c r="S120" s="68">
        <f>IF(R120="U",T120/1.2,T120)</f>
        <v>466.66666666666669</v>
      </c>
      <c r="T120" s="69">
        <v>560</v>
      </c>
      <c r="U120" s="70"/>
      <c r="V120" s="71"/>
      <c r="W120" s="72">
        <f>V120*S120</f>
        <v>0</v>
      </c>
      <c r="X120" s="73">
        <f>V120*T120</f>
        <v>0</v>
      </c>
      <c r="Y120" s="239"/>
      <c r="Z120" s="244">
        <v>1</v>
      </c>
      <c r="AA120" s="245"/>
      <c r="AB120" s="246"/>
      <c r="AC120" s="247"/>
    </row>
    <row r="121" spans="1:29" ht="15.75" customHeight="1" x14ac:dyDescent="0.2">
      <c r="A121" s="51" t="s">
        <v>119</v>
      </c>
      <c r="B121" s="52" t="s">
        <v>120</v>
      </c>
      <c r="C121" s="53" t="s">
        <v>127</v>
      </c>
      <c r="D121" s="54" t="s">
        <v>121</v>
      </c>
      <c r="E121" s="55" t="s">
        <v>128</v>
      </c>
      <c r="F121" s="56" t="s">
        <v>123</v>
      </c>
      <c r="G121" s="57" t="s">
        <v>129</v>
      </c>
      <c r="H121" s="58" t="s">
        <v>162</v>
      </c>
      <c r="I121" s="55" t="s">
        <v>131</v>
      </c>
      <c r="J121" s="59">
        <v>2018</v>
      </c>
      <c r="K121" s="60" t="s">
        <v>146</v>
      </c>
      <c r="L121" s="61">
        <v>9</v>
      </c>
      <c r="M121" s="62" t="s">
        <v>138</v>
      </c>
      <c r="N121" s="63" t="s">
        <v>123</v>
      </c>
      <c r="O121" s="64" t="s">
        <v>123</v>
      </c>
      <c r="P121" s="65" t="s">
        <v>294</v>
      </c>
      <c r="Q121" s="66" t="s">
        <v>338</v>
      </c>
      <c r="R121" s="67" t="s">
        <v>135</v>
      </c>
      <c r="S121" s="68">
        <f>IF(R121="U",T121/1.2,T121)</f>
        <v>225</v>
      </c>
      <c r="T121" s="69">
        <v>270</v>
      </c>
      <c r="U121" s="70"/>
      <c r="V121" s="71"/>
      <c r="W121" s="72">
        <f>V121*S121</f>
        <v>0</v>
      </c>
      <c r="X121" s="73">
        <f>V121*T121</f>
        <v>0</v>
      </c>
      <c r="Y121" s="239"/>
      <c r="Z121" s="244">
        <v>1</v>
      </c>
      <c r="AA121" s="245"/>
      <c r="AB121" s="246"/>
      <c r="AC121" s="247"/>
    </row>
    <row r="122" spans="1:29" ht="15.75" customHeight="1" x14ac:dyDescent="0.2">
      <c r="A122" s="51" t="s">
        <v>119</v>
      </c>
      <c r="B122" s="52" t="s">
        <v>120</v>
      </c>
      <c r="C122" s="53" t="s">
        <v>127</v>
      </c>
      <c r="D122" s="54" t="s">
        <v>121</v>
      </c>
      <c r="E122" s="55" t="s">
        <v>128</v>
      </c>
      <c r="F122" s="56" t="s">
        <v>123</v>
      </c>
      <c r="G122" s="57" t="s">
        <v>129</v>
      </c>
      <c r="H122" s="58" t="s">
        <v>162</v>
      </c>
      <c r="I122" s="55" t="s">
        <v>131</v>
      </c>
      <c r="J122" s="59">
        <v>2018</v>
      </c>
      <c r="K122" s="60" t="s">
        <v>132</v>
      </c>
      <c r="L122" s="61">
        <v>13</v>
      </c>
      <c r="M122" s="62" t="s">
        <v>138</v>
      </c>
      <c r="N122" s="63" t="s">
        <v>123</v>
      </c>
      <c r="O122" s="64" t="s">
        <v>123</v>
      </c>
      <c r="P122" s="65" t="s">
        <v>307</v>
      </c>
      <c r="Q122" s="66" t="s">
        <v>352</v>
      </c>
      <c r="R122" s="83" t="s">
        <v>135</v>
      </c>
      <c r="S122" s="68">
        <f>IF(R122="U",T122/1.2,T122)</f>
        <v>50</v>
      </c>
      <c r="T122" s="69">
        <v>60</v>
      </c>
      <c r="U122" s="70"/>
      <c r="V122" s="71"/>
      <c r="W122" s="72">
        <f>V122*S122</f>
        <v>0</v>
      </c>
      <c r="X122" s="73">
        <f>V122*T122</f>
        <v>0</v>
      </c>
      <c r="Y122" s="239"/>
      <c r="Z122" s="244">
        <v>1</v>
      </c>
      <c r="AA122" s="245"/>
      <c r="AB122" s="246"/>
      <c r="AC122" s="247"/>
    </row>
    <row r="123" spans="1:29" ht="15.75" customHeight="1" x14ac:dyDescent="0.2">
      <c r="A123" s="51" t="s">
        <v>119</v>
      </c>
      <c r="B123" s="52" t="s">
        <v>120</v>
      </c>
      <c r="C123" s="53" t="s">
        <v>127</v>
      </c>
      <c r="D123" s="54" t="s">
        <v>121</v>
      </c>
      <c r="E123" s="55" t="s">
        <v>128</v>
      </c>
      <c r="F123" s="56" t="s">
        <v>123</v>
      </c>
      <c r="G123" s="57" t="s">
        <v>129</v>
      </c>
      <c r="H123" s="58" t="s">
        <v>252</v>
      </c>
      <c r="I123" s="55" t="s">
        <v>131</v>
      </c>
      <c r="J123" s="59">
        <v>2016</v>
      </c>
      <c r="K123" s="60" t="s">
        <v>132</v>
      </c>
      <c r="L123" s="61">
        <v>24</v>
      </c>
      <c r="M123" s="62" t="s">
        <v>138</v>
      </c>
      <c r="N123" s="63" t="s">
        <v>123</v>
      </c>
      <c r="O123" s="64" t="s">
        <v>123</v>
      </c>
      <c r="P123" s="65" t="s">
        <v>295</v>
      </c>
      <c r="Q123" s="66" t="s">
        <v>400</v>
      </c>
      <c r="R123" s="67" t="s">
        <v>135</v>
      </c>
      <c r="S123" s="68">
        <f>IF(R123="U",T123/1.2,T123)</f>
        <v>54.166666666666671</v>
      </c>
      <c r="T123" s="69">
        <v>65</v>
      </c>
      <c r="U123" s="70"/>
      <c r="V123" s="71"/>
      <c r="W123" s="72">
        <f>V123*S123</f>
        <v>0</v>
      </c>
      <c r="X123" s="73">
        <f>V123*T123</f>
        <v>0</v>
      </c>
      <c r="Y123" s="239"/>
      <c r="Z123" s="244">
        <v>1</v>
      </c>
      <c r="AA123" s="245"/>
      <c r="AB123" s="246"/>
      <c r="AC123" s="247"/>
    </row>
    <row r="124" spans="1:29" ht="15.75" customHeight="1" x14ac:dyDescent="0.2">
      <c r="A124" s="51" t="s">
        <v>119</v>
      </c>
      <c r="B124" s="52" t="s">
        <v>120</v>
      </c>
      <c r="C124" s="53" t="s">
        <v>127</v>
      </c>
      <c r="D124" s="54" t="s">
        <v>121</v>
      </c>
      <c r="E124" s="55" t="s">
        <v>128</v>
      </c>
      <c r="F124" s="56" t="s">
        <v>123</v>
      </c>
      <c r="G124" s="57" t="s">
        <v>129</v>
      </c>
      <c r="H124" s="58" t="s">
        <v>252</v>
      </c>
      <c r="I124" s="55" t="s">
        <v>131</v>
      </c>
      <c r="J124" s="59">
        <v>2017</v>
      </c>
      <c r="K124" s="60" t="s">
        <v>132</v>
      </c>
      <c r="L124" s="61">
        <v>3</v>
      </c>
      <c r="M124" s="62" t="s">
        <v>138</v>
      </c>
      <c r="N124" s="63" t="s">
        <v>123</v>
      </c>
      <c r="O124" s="64" t="s">
        <v>123</v>
      </c>
      <c r="P124" s="65" t="s">
        <v>280</v>
      </c>
      <c r="Q124" s="66" t="s">
        <v>283</v>
      </c>
      <c r="R124" s="67" t="s">
        <v>135</v>
      </c>
      <c r="S124" s="68">
        <f>IF(R124="U",T124/1.2,T124)</f>
        <v>50</v>
      </c>
      <c r="T124" s="69">
        <v>60</v>
      </c>
      <c r="U124" s="70"/>
      <c r="V124" s="71"/>
      <c r="W124" s="72">
        <f>V124*S124</f>
        <v>0</v>
      </c>
      <c r="X124" s="73">
        <f>V124*T124</f>
        <v>0</v>
      </c>
      <c r="Y124" s="239"/>
      <c r="Z124" s="244">
        <v>1</v>
      </c>
      <c r="AA124" s="245"/>
      <c r="AB124" s="246"/>
      <c r="AC124" s="247"/>
    </row>
    <row r="125" spans="1:29" ht="15.75" customHeight="1" x14ac:dyDescent="0.2">
      <c r="A125" s="51" t="s">
        <v>119</v>
      </c>
      <c r="B125" s="52" t="s">
        <v>120</v>
      </c>
      <c r="C125" s="53" t="s">
        <v>127</v>
      </c>
      <c r="D125" s="54" t="s">
        <v>121</v>
      </c>
      <c r="E125" s="55" t="s">
        <v>128</v>
      </c>
      <c r="F125" s="56" t="s">
        <v>123</v>
      </c>
      <c r="G125" s="57" t="s">
        <v>129</v>
      </c>
      <c r="H125" s="58" t="s">
        <v>252</v>
      </c>
      <c r="I125" s="55" t="s">
        <v>131</v>
      </c>
      <c r="J125" s="59">
        <v>2018</v>
      </c>
      <c r="K125" s="60" t="s">
        <v>132</v>
      </c>
      <c r="L125" s="61">
        <v>12</v>
      </c>
      <c r="M125" s="62" t="s">
        <v>138</v>
      </c>
      <c r="N125" s="63" t="s">
        <v>123</v>
      </c>
      <c r="O125" s="64" t="s">
        <v>123</v>
      </c>
      <c r="P125" s="65" t="s">
        <v>348</v>
      </c>
      <c r="Q125" s="66" t="s">
        <v>349</v>
      </c>
      <c r="R125" s="67" t="s">
        <v>135</v>
      </c>
      <c r="S125" s="68">
        <f>IF(R125="U",T125/1.2,T125)</f>
        <v>50</v>
      </c>
      <c r="T125" s="69">
        <v>60</v>
      </c>
      <c r="U125" s="70"/>
      <c r="V125" s="71"/>
      <c r="W125" s="72">
        <f>V125*S125</f>
        <v>0</v>
      </c>
      <c r="X125" s="73">
        <f>V125*T125</f>
        <v>0</v>
      </c>
      <c r="Y125" s="239"/>
      <c r="Z125" s="244">
        <v>1</v>
      </c>
      <c r="AA125" s="245"/>
      <c r="AB125" s="246"/>
      <c r="AC125" s="247"/>
    </row>
    <row r="126" spans="1:29" ht="15.75" customHeight="1" x14ac:dyDescent="0.2">
      <c r="A126" s="51" t="s">
        <v>119</v>
      </c>
      <c r="B126" s="52" t="s">
        <v>120</v>
      </c>
      <c r="C126" s="53" t="s">
        <v>127</v>
      </c>
      <c r="D126" s="54" t="s">
        <v>121</v>
      </c>
      <c r="E126" s="55" t="s">
        <v>128</v>
      </c>
      <c r="F126" s="56" t="s">
        <v>123</v>
      </c>
      <c r="G126" s="57" t="s">
        <v>129</v>
      </c>
      <c r="H126" s="58" t="s">
        <v>252</v>
      </c>
      <c r="I126" s="55" t="s">
        <v>131</v>
      </c>
      <c r="J126" s="59">
        <v>2019</v>
      </c>
      <c r="K126" s="60" t="s">
        <v>132</v>
      </c>
      <c r="L126" s="61">
        <v>2</v>
      </c>
      <c r="M126" s="62" t="s">
        <v>138</v>
      </c>
      <c r="N126" s="63" t="s">
        <v>123</v>
      </c>
      <c r="O126" s="64" t="s">
        <v>123</v>
      </c>
      <c r="P126" s="65" t="s">
        <v>182</v>
      </c>
      <c r="Q126" s="66" t="s">
        <v>253</v>
      </c>
      <c r="R126" s="83" t="s">
        <v>135</v>
      </c>
      <c r="S126" s="68">
        <f>IF(R126="U",T126/1.2,T126)</f>
        <v>45.833333333333336</v>
      </c>
      <c r="T126" s="69">
        <v>55</v>
      </c>
      <c r="U126" s="70"/>
      <c r="V126" s="71"/>
      <c r="W126" s="72">
        <f>V126*S126</f>
        <v>0</v>
      </c>
      <c r="X126" s="73">
        <f>V126*T126</f>
        <v>0</v>
      </c>
      <c r="Y126" s="239"/>
      <c r="Z126" s="244">
        <v>1</v>
      </c>
      <c r="AA126" s="245"/>
      <c r="AB126" s="246"/>
      <c r="AC126" s="247"/>
    </row>
    <row r="127" spans="1:29" ht="15.75" customHeight="1" x14ac:dyDescent="0.2">
      <c r="A127" s="51" t="s">
        <v>119</v>
      </c>
      <c r="B127" s="52" t="s">
        <v>120</v>
      </c>
      <c r="C127" s="53" t="s">
        <v>127</v>
      </c>
      <c r="D127" s="54" t="s">
        <v>121</v>
      </c>
      <c r="E127" s="55" t="s">
        <v>128</v>
      </c>
      <c r="F127" s="56" t="s">
        <v>123</v>
      </c>
      <c r="G127" s="57" t="s">
        <v>129</v>
      </c>
      <c r="H127" s="58" t="s">
        <v>252</v>
      </c>
      <c r="I127" s="55" t="s">
        <v>131</v>
      </c>
      <c r="J127" s="59">
        <v>2019</v>
      </c>
      <c r="K127" s="60" t="s">
        <v>132</v>
      </c>
      <c r="L127" s="61">
        <v>6</v>
      </c>
      <c r="M127" s="62" t="s">
        <v>138</v>
      </c>
      <c r="N127" s="63" t="s">
        <v>123</v>
      </c>
      <c r="O127" s="64" t="s">
        <v>123</v>
      </c>
      <c r="P127" s="65" t="s">
        <v>307</v>
      </c>
      <c r="Q127" s="66" t="s">
        <v>321</v>
      </c>
      <c r="R127" s="83" t="s">
        <v>135</v>
      </c>
      <c r="S127" s="68">
        <f>IF(R127="U",T127/1.2,T127)</f>
        <v>45.833333333333336</v>
      </c>
      <c r="T127" s="69">
        <v>55</v>
      </c>
      <c r="U127" s="70"/>
      <c r="V127" s="71"/>
      <c r="W127" s="72">
        <f>V127*S127</f>
        <v>0</v>
      </c>
      <c r="X127" s="73">
        <f>V127*T127</f>
        <v>0</v>
      </c>
      <c r="Y127" s="239"/>
      <c r="Z127" s="244">
        <v>1</v>
      </c>
      <c r="AA127" s="245"/>
      <c r="AB127" s="246"/>
      <c r="AC127" s="247"/>
    </row>
    <row r="128" spans="1:29" ht="15.75" customHeight="1" x14ac:dyDescent="0.2">
      <c r="A128" s="51" t="s">
        <v>119</v>
      </c>
      <c r="B128" s="52" t="s">
        <v>120</v>
      </c>
      <c r="C128" s="53" t="s">
        <v>127</v>
      </c>
      <c r="D128" s="54" t="s">
        <v>121</v>
      </c>
      <c r="E128" s="55" t="s">
        <v>128</v>
      </c>
      <c r="F128" s="56" t="s">
        <v>123</v>
      </c>
      <c r="G128" s="57" t="s">
        <v>129</v>
      </c>
      <c r="H128" s="58" t="s">
        <v>173</v>
      </c>
      <c r="I128" s="55" t="s">
        <v>131</v>
      </c>
      <c r="J128" s="59">
        <v>2016</v>
      </c>
      <c r="K128" s="60" t="s">
        <v>132</v>
      </c>
      <c r="L128" s="61">
        <v>1</v>
      </c>
      <c r="M128" s="62" t="s">
        <v>138</v>
      </c>
      <c r="N128" s="63" t="s">
        <v>123</v>
      </c>
      <c r="O128" s="64" t="s">
        <v>123</v>
      </c>
      <c r="P128" s="65" t="s">
        <v>174</v>
      </c>
      <c r="Q128" s="66" t="s">
        <v>175</v>
      </c>
      <c r="R128" s="67" t="s">
        <v>135</v>
      </c>
      <c r="S128" s="68">
        <f>IF(R128="U",T128/1.2,T128)</f>
        <v>54.166666666666671</v>
      </c>
      <c r="T128" s="69">
        <v>65</v>
      </c>
      <c r="U128" s="70"/>
      <c r="V128" s="71"/>
      <c r="W128" s="72">
        <f>V128*S128</f>
        <v>0</v>
      </c>
      <c r="X128" s="73">
        <f>V128*T128</f>
        <v>0</v>
      </c>
      <c r="Y128" s="239"/>
      <c r="Z128" s="244">
        <v>1</v>
      </c>
      <c r="AA128" s="245"/>
      <c r="AB128" s="246"/>
      <c r="AC128" s="247"/>
    </row>
    <row r="129" spans="1:29" ht="15.75" customHeight="1" x14ac:dyDescent="0.2">
      <c r="A129" s="51" t="s">
        <v>119</v>
      </c>
      <c r="B129" s="52" t="s">
        <v>120</v>
      </c>
      <c r="C129" s="53" t="s">
        <v>127</v>
      </c>
      <c r="D129" s="54" t="s">
        <v>121</v>
      </c>
      <c r="E129" s="55" t="s">
        <v>128</v>
      </c>
      <c r="F129" s="56" t="s">
        <v>123</v>
      </c>
      <c r="G129" s="57" t="s">
        <v>129</v>
      </c>
      <c r="H129" s="58" t="s">
        <v>161</v>
      </c>
      <c r="I129" s="55" t="s">
        <v>131</v>
      </c>
      <c r="J129" s="59">
        <v>2015</v>
      </c>
      <c r="K129" s="60" t="s">
        <v>132</v>
      </c>
      <c r="L129" s="61">
        <v>5</v>
      </c>
      <c r="M129" s="62" t="s">
        <v>138</v>
      </c>
      <c r="N129" s="63" t="s">
        <v>123</v>
      </c>
      <c r="O129" s="64" t="s">
        <v>123</v>
      </c>
      <c r="P129" s="65" t="s">
        <v>294</v>
      </c>
      <c r="Q129" s="66" t="s">
        <v>306</v>
      </c>
      <c r="R129" s="83" t="s">
        <v>135</v>
      </c>
      <c r="S129" s="68">
        <f>IF(R129="U",T129/1.2,T129)</f>
        <v>108.33333333333334</v>
      </c>
      <c r="T129" s="69">
        <v>130</v>
      </c>
      <c r="U129" s="70"/>
      <c r="V129" s="71"/>
      <c r="W129" s="72">
        <f>V129*S129</f>
        <v>0</v>
      </c>
      <c r="X129" s="73">
        <f>V129*T129</f>
        <v>0</v>
      </c>
      <c r="Y129" s="239"/>
      <c r="Z129" s="244">
        <v>1</v>
      </c>
      <c r="AA129" s="245"/>
      <c r="AB129" s="246"/>
      <c r="AC129" s="247"/>
    </row>
    <row r="130" spans="1:29" ht="15.75" customHeight="1" x14ac:dyDescent="0.2">
      <c r="A130" s="51" t="s">
        <v>119</v>
      </c>
      <c r="B130" s="52" t="s">
        <v>120</v>
      </c>
      <c r="C130" s="53" t="s">
        <v>127</v>
      </c>
      <c r="D130" s="54" t="s">
        <v>121</v>
      </c>
      <c r="E130" s="55" t="s">
        <v>128</v>
      </c>
      <c r="F130" s="56" t="s">
        <v>123</v>
      </c>
      <c r="G130" s="57" t="s">
        <v>129</v>
      </c>
      <c r="H130" s="58" t="s">
        <v>284</v>
      </c>
      <c r="I130" s="55" t="s">
        <v>131</v>
      </c>
      <c r="J130" s="59">
        <v>2020</v>
      </c>
      <c r="K130" s="60" t="s">
        <v>132</v>
      </c>
      <c r="L130" s="61">
        <v>3</v>
      </c>
      <c r="M130" s="62" t="s">
        <v>138</v>
      </c>
      <c r="N130" s="63" t="s">
        <v>123</v>
      </c>
      <c r="O130" s="64" t="s">
        <v>123</v>
      </c>
      <c r="P130" s="65" t="s">
        <v>238</v>
      </c>
      <c r="Q130" s="66" t="s">
        <v>285</v>
      </c>
      <c r="R130" s="83" t="s">
        <v>135</v>
      </c>
      <c r="S130" s="68">
        <f>IF(R130="U",T130/1.2,T130)</f>
        <v>50</v>
      </c>
      <c r="T130" s="69">
        <v>60</v>
      </c>
      <c r="U130" s="70"/>
      <c r="V130" s="71"/>
      <c r="W130" s="72">
        <f>V130*S130</f>
        <v>0</v>
      </c>
      <c r="X130" s="73">
        <f>V130*T130</f>
        <v>0</v>
      </c>
      <c r="Y130" s="239"/>
      <c r="Z130" s="244">
        <v>1</v>
      </c>
      <c r="AA130" s="245"/>
      <c r="AB130" s="246"/>
      <c r="AC130" s="247"/>
    </row>
    <row r="131" spans="1:29" ht="15.75" customHeight="1" x14ac:dyDescent="0.2">
      <c r="A131" s="51" t="s">
        <v>119</v>
      </c>
      <c r="B131" s="52" t="s">
        <v>120</v>
      </c>
      <c r="C131" s="53" t="s">
        <v>127</v>
      </c>
      <c r="D131" s="54" t="s">
        <v>121</v>
      </c>
      <c r="E131" s="55" t="s">
        <v>128</v>
      </c>
      <c r="F131" s="56" t="s">
        <v>123</v>
      </c>
      <c r="G131" s="57" t="s">
        <v>129</v>
      </c>
      <c r="H131" s="58" t="s">
        <v>254</v>
      </c>
      <c r="I131" s="55" t="s">
        <v>131</v>
      </c>
      <c r="J131" s="59">
        <v>2020</v>
      </c>
      <c r="K131" s="60" t="s">
        <v>132</v>
      </c>
      <c r="L131" s="61">
        <v>2</v>
      </c>
      <c r="M131" s="62" t="s">
        <v>138</v>
      </c>
      <c r="N131" s="63" t="s">
        <v>123</v>
      </c>
      <c r="O131" s="64" t="s">
        <v>123</v>
      </c>
      <c r="P131" s="65" t="s">
        <v>255</v>
      </c>
      <c r="Q131" s="66" t="s">
        <v>256</v>
      </c>
      <c r="R131" s="83" t="s">
        <v>135</v>
      </c>
      <c r="S131" s="68">
        <f>IF(R131="U",T131/1.2,T131)</f>
        <v>50</v>
      </c>
      <c r="T131" s="69">
        <v>60</v>
      </c>
      <c r="U131" s="70"/>
      <c r="V131" s="71"/>
      <c r="W131" s="72">
        <f>V131*S131</f>
        <v>0</v>
      </c>
      <c r="X131" s="73">
        <f>V131*T131</f>
        <v>0</v>
      </c>
      <c r="Y131" s="239"/>
      <c r="Z131" s="244">
        <v>1</v>
      </c>
      <c r="AA131" s="245"/>
      <c r="AB131" s="246"/>
      <c r="AC131" s="247"/>
    </row>
    <row r="132" spans="1:29" ht="15.75" customHeight="1" x14ac:dyDescent="0.2">
      <c r="A132" s="51" t="s">
        <v>119</v>
      </c>
      <c r="B132" s="52" t="s">
        <v>120</v>
      </c>
      <c r="C132" s="53" t="s">
        <v>127</v>
      </c>
      <c r="D132" s="54" t="s">
        <v>121</v>
      </c>
      <c r="E132" s="55" t="s">
        <v>128</v>
      </c>
      <c r="F132" s="56" t="s">
        <v>123</v>
      </c>
      <c r="G132" s="57" t="s">
        <v>129</v>
      </c>
      <c r="H132" s="58" t="s">
        <v>361</v>
      </c>
      <c r="I132" s="55" t="s">
        <v>131</v>
      </c>
      <c r="J132" s="59">
        <v>2017</v>
      </c>
      <c r="K132" s="60" t="s">
        <v>132</v>
      </c>
      <c r="L132" s="61">
        <v>17</v>
      </c>
      <c r="M132" s="62" t="s">
        <v>138</v>
      </c>
      <c r="N132" s="63" t="s">
        <v>123</v>
      </c>
      <c r="O132" s="64" t="s">
        <v>123</v>
      </c>
      <c r="P132" s="65" t="s">
        <v>351</v>
      </c>
      <c r="Q132" s="66" t="s">
        <v>362</v>
      </c>
      <c r="R132" s="67" t="s">
        <v>135</v>
      </c>
      <c r="S132" s="68">
        <f>IF(R132="U",T132/1.2,T132)</f>
        <v>79.166666666666671</v>
      </c>
      <c r="T132" s="69">
        <v>95</v>
      </c>
      <c r="U132" s="70"/>
      <c r="V132" s="71"/>
      <c r="W132" s="72">
        <f>V132*S132</f>
        <v>0</v>
      </c>
      <c r="X132" s="73">
        <f>V132*T132</f>
        <v>0</v>
      </c>
      <c r="Y132" s="239"/>
      <c r="Z132" s="244">
        <v>1</v>
      </c>
      <c r="AA132" s="245"/>
      <c r="AB132" s="246"/>
      <c r="AC132" s="247"/>
    </row>
    <row r="133" spans="1:29" ht="15.75" customHeight="1" x14ac:dyDescent="0.2">
      <c r="A133" s="51" t="s">
        <v>119</v>
      </c>
      <c r="B133" s="52" t="s">
        <v>120</v>
      </c>
      <c r="C133" s="53" t="s">
        <v>127</v>
      </c>
      <c r="D133" s="54" t="s">
        <v>121</v>
      </c>
      <c r="E133" s="55" t="s">
        <v>128</v>
      </c>
      <c r="F133" s="56" t="s">
        <v>123</v>
      </c>
      <c r="G133" s="57" t="s">
        <v>129</v>
      </c>
      <c r="H133" s="58" t="s">
        <v>343</v>
      </c>
      <c r="I133" s="55" t="s">
        <v>131</v>
      </c>
      <c r="J133" s="59">
        <v>2015</v>
      </c>
      <c r="K133" s="60" t="s">
        <v>155</v>
      </c>
      <c r="L133" s="61">
        <v>10</v>
      </c>
      <c r="M133" s="62" t="s">
        <v>138</v>
      </c>
      <c r="N133" s="63" t="s">
        <v>123</v>
      </c>
      <c r="O133" s="64" t="s">
        <v>123</v>
      </c>
      <c r="P133" s="65" t="s">
        <v>133</v>
      </c>
      <c r="Q133" s="66" t="s">
        <v>344</v>
      </c>
      <c r="R133" s="67" t="s">
        <v>135</v>
      </c>
      <c r="S133" s="68">
        <f>IF(R133="U",T133/1.2,T133)</f>
        <v>126.66666666666667</v>
      </c>
      <c r="T133" s="69">
        <v>152</v>
      </c>
      <c r="U133" s="70"/>
      <c r="V133" s="71"/>
      <c r="W133" s="72">
        <f>V133*S133</f>
        <v>0</v>
      </c>
      <c r="X133" s="73">
        <f>V133*T133</f>
        <v>0</v>
      </c>
      <c r="Y133" s="239"/>
      <c r="Z133" s="244">
        <v>1</v>
      </c>
      <c r="AA133" s="245"/>
      <c r="AB133" s="246"/>
      <c r="AC133" s="247"/>
    </row>
    <row r="134" spans="1:29" ht="15.75" customHeight="1" x14ac:dyDescent="0.2">
      <c r="A134" s="51" t="s">
        <v>119</v>
      </c>
      <c r="B134" s="52" t="s">
        <v>120</v>
      </c>
      <c r="C134" s="53" t="s">
        <v>127</v>
      </c>
      <c r="D134" s="54" t="s">
        <v>121</v>
      </c>
      <c r="E134" s="55" t="s">
        <v>128</v>
      </c>
      <c r="F134" s="56" t="s">
        <v>123</v>
      </c>
      <c r="G134" s="57" t="s">
        <v>129</v>
      </c>
      <c r="H134" s="58" t="s">
        <v>343</v>
      </c>
      <c r="I134" s="55" t="s">
        <v>131</v>
      </c>
      <c r="J134" s="59">
        <v>2015</v>
      </c>
      <c r="K134" s="60" t="s">
        <v>132</v>
      </c>
      <c r="L134" s="61">
        <v>24</v>
      </c>
      <c r="M134" s="62" t="s">
        <v>138</v>
      </c>
      <c r="N134" s="63" t="s">
        <v>123</v>
      </c>
      <c r="O134" s="64" t="s">
        <v>123</v>
      </c>
      <c r="P134" s="65" t="s">
        <v>180</v>
      </c>
      <c r="Q134" s="66" t="s">
        <v>395</v>
      </c>
      <c r="R134" s="67" t="s">
        <v>135</v>
      </c>
      <c r="S134" s="68">
        <f>IF(R134="U",T134/1.2,T134)</f>
        <v>62.5</v>
      </c>
      <c r="T134" s="69">
        <v>75</v>
      </c>
      <c r="U134" s="70"/>
      <c r="V134" s="71"/>
      <c r="W134" s="72">
        <f>V134*S134</f>
        <v>0</v>
      </c>
      <c r="X134" s="73">
        <f>V134*T134</f>
        <v>0</v>
      </c>
      <c r="Y134" s="239"/>
      <c r="Z134" s="244">
        <v>1</v>
      </c>
      <c r="AA134" s="245"/>
      <c r="AB134" s="246"/>
      <c r="AC134" s="247"/>
    </row>
    <row r="135" spans="1:29" ht="15.75" customHeight="1" x14ac:dyDescent="0.2">
      <c r="A135" s="51" t="s">
        <v>119</v>
      </c>
      <c r="B135" s="52" t="s">
        <v>120</v>
      </c>
      <c r="C135" s="53" t="s">
        <v>127</v>
      </c>
      <c r="D135" s="54" t="s">
        <v>121</v>
      </c>
      <c r="E135" s="55" t="s">
        <v>128</v>
      </c>
      <c r="F135" s="56" t="s">
        <v>123</v>
      </c>
      <c r="G135" s="57" t="s">
        <v>129</v>
      </c>
      <c r="H135" s="58" t="s">
        <v>130</v>
      </c>
      <c r="I135" s="55" t="s">
        <v>131</v>
      </c>
      <c r="J135" s="59">
        <v>2015</v>
      </c>
      <c r="K135" s="60" t="s">
        <v>132</v>
      </c>
      <c r="L135" s="61">
        <v>1</v>
      </c>
      <c r="M135" s="62" t="s">
        <v>123</v>
      </c>
      <c r="N135" s="63" t="s">
        <v>123</v>
      </c>
      <c r="O135" s="64" t="s">
        <v>123</v>
      </c>
      <c r="P135" s="65" t="s">
        <v>133</v>
      </c>
      <c r="Q135" s="66" t="s">
        <v>134</v>
      </c>
      <c r="R135" s="67" t="s">
        <v>135</v>
      </c>
      <c r="S135" s="68">
        <f>IF(R135="U",T135/1.2,T135)</f>
        <v>450</v>
      </c>
      <c r="T135" s="69">
        <v>540</v>
      </c>
      <c r="U135" s="70"/>
      <c r="V135" s="71"/>
      <c r="W135" s="72">
        <f>V135*S135</f>
        <v>0</v>
      </c>
      <c r="X135" s="73">
        <f>V135*T135</f>
        <v>0</v>
      </c>
      <c r="Y135" s="239"/>
      <c r="Z135" s="244">
        <v>1</v>
      </c>
      <c r="AA135" s="245"/>
      <c r="AB135" s="246"/>
      <c r="AC135" s="247"/>
    </row>
    <row r="136" spans="1:29" ht="15.75" customHeight="1" x14ac:dyDescent="0.2">
      <c r="A136" s="51" t="s">
        <v>119</v>
      </c>
      <c r="B136" s="52" t="s">
        <v>120</v>
      </c>
      <c r="C136" s="53" t="s">
        <v>127</v>
      </c>
      <c r="D136" s="54" t="s">
        <v>121</v>
      </c>
      <c r="E136" s="55" t="s">
        <v>128</v>
      </c>
      <c r="F136" s="56" t="s">
        <v>123</v>
      </c>
      <c r="G136" s="57" t="s">
        <v>129</v>
      </c>
      <c r="H136" s="58" t="s">
        <v>130</v>
      </c>
      <c r="I136" s="55" t="s">
        <v>131</v>
      </c>
      <c r="J136" s="59">
        <v>2017</v>
      </c>
      <c r="K136" s="60" t="s">
        <v>132</v>
      </c>
      <c r="L136" s="61">
        <v>9</v>
      </c>
      <c r="M136" s="62" t="s">
        <v>138</v>
      </c>
      <c r="N136" s="63" t="s">
        <v>123</v>
      </c>
      <c r="O136" s="64" t="s">
        <v>123</v>
      </c>
      <c r="P136" s="65" t="s">
        <v>133</v>
      </c>
      <c r="Q136" s="66" t="s">
        <v>339</v>
      </c>
      <c r="R136" s="67" t="s">
        <v>135</v>
      </c>
      <c r="S136" s="68">
        <f>IF(R136="U",T136/1.2,T136)</f>
        <v>450</v>
      </c>
      <c r="T136" s="69">
        <v>540</v>
      </c>
      <c r="U136" s="70"/>
      <c r="V136" s="71"/>
      <c r="W136" s="72">
        <f>V136*S136</f>
        <v>0</v>
      </c>
      <c r="X136" s="73">
        <f>V136*T136</f>
        <v>0</v>
      </c>
      <c r="Y136" s="239"/>
      <c r="Z136" s="244">
        <v>1</v>
      </c>
      <c r="AA136" s="245"/>
      <c r="AB136" s="246"/>
      <c r="AC136" s="247"/>
    </row>
    <row r="137" spans="1:29" ht="15.75" customHeight="1" x14ac:dyDescent="0.2">
      <c r="A137" s="51" t="s">
        <v>119</v>
      </c>
      <c r="B137" s="52" t="s">
        <v>120</v>
      </c>
      <c r="C137" s="53" t="s">
        <v>127</v>
      </c>
      <c r="D137" s="54" t="s">
        <v>121</v>
      </c>
      <c r="E137" s="55" t="s">
        <v>128</v>
      </c>
      <c r="F137" s="56" t="s">
        <v>123</v>
      </c>
      <c r="G137" s="57" t="s">
        <v>129</v>
      </c>
      <c r="H137" s="58" t="s">
        <v>130</v>
      </c>
      <c r="I137" s="55" t="s">
        <v>131</v>
      </c>
      <c r="J137" s="59">
        <v>2018</v>
      </c>
      <c r="K137" s="60" t="s">
        <v>132</v>
      </c>
      <c r="L137" s="61">
        <v>10</v>
      </c>
      <c r="M137" s="62" t="s">
        <v>138</v>
      </c>
      <c r="N137" s="63" t="s">
        <v>123</v>
      </c>
      <c r="O137" s="64" t="s">
        <v>123</v>
      </c>
      <c r="P137" s="65" t="s">
        <v>133</v>
      </c>
      <c r="Q137" s="66" t="s">
        <v>342</v>
      </c>
      <c r="R137" s="83" t="s">
        <v>135</v>
      </c>
      <c r="S137" s="68">
        <f>IF(R137="U",T137/1.2,T137)</f>
        <v>450</v>
      </c>
      <c r="T137" s="69">
        <v>540</v>
      </c>
      <c r="U137" s="70"/>
      <c r="V137" s="71"/>
      <c r="W137" s="72">
        <f>V137*S137</f>
        <v>0</v>
      </c>
      <c r="X137" s="73">
        <f>V137*T137</f>
        <v>0</v>
      </c>
      <c r="Y137" s="239"/>
      <c r="Z137" s="244">
        <v>1</v>
      </c>
      <c r="AA137" s="245"/>
      <c r="AB137" s="246"/>
      <c r="AC137" s="247"/>
    </row>
  </sheetData>
  <autoFilter ref="A14:Z137" xr:uid="{00000000-0001-0000-0000-000000000000}">
    <sortState xmlns:xlrd2="http://schemas.microsoft.com/office/spreadsheetml/2017/richdata2" ref="A15:Z137">
      <sortCondition ref="G14:G137"/>
    </sortState>
  </autoFilter>
  <mergeCells count="31">
    <mergeCell ref="D6:G9"/>
    <mergeCell ref="D5:G5"/>
    <mergeCell ref="D4:G4"/>
    <mergeCell ref="J2:O2"/>
    <mergeCell ref="J9:K9"/>
    <mergeCell ref="L9:M9"/>
    <mergeCell ref="N9:O9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V9:W9"/>
    <mergeCell ref="J10:K10"/>
    <mergeCell ref="L10:M10"/>
    <mergeCell ref="N10:O10"/>
    <mergeCell ref="V10:W10"/>
    <mergeCell ref="J11:K11"/>
    <mergeCell ref="L11:M11"/>
    <mergeCell ref="N11:O11"/>
    <mergeCell ref="V11:W11"/>
    <mergeCell ref="V13:X13"/>
    <mergeCell ref="A13:C13"/>
    <mergeCell ref="D13:F13"/>
    <mergeCell ref="G13:L13"/>
    <mergeCell ref="M13:O13"/>
    <mergeCell ref="P13:T13"/>
  </mergeCells>
  <conditionalFormatting sqref="R15:R1048576">
    <cfRule type="containsText" dxfId="1" priority="2" operator="containsText" text="U">
      <formula>NOT(ISERROR(SEARCH("U",R15)))</formula>
    </cfRule>
    <cfRule type="cellIs" dxfId="0" priority="3" operator="equal">
      <formula>"D"</formula>
    </cfRule>
  </conditionalFormatting>
  <dataValidations count="6">
    <dataValidation type="whole" allowBlank="1" showInputMessage="1" showErrorMessage="1" sqref="Z1:AA12 Z15:AA137" xr:uid="{00000000-0002-0000-0000-000000000000}">
      <formula1>-500</formula1>
      <formula2>500</formula2>
    </dataValidation>
    <dataValidation type="list" allowBlank="1" showInputMessage="1" showErrorMessage="1" sqref="AB1:AB12 AB15:AB137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137" xr:uid="{00000000-0002-0000-0000-000002000000}">
      <formula1>0</formula1>
      <formula2>1000</formula2>
    </dataValidation>
    <dataValidation type="list" allowBlank="1" showInputMessage="1" showErrorMessage="1" sqref="A15:A137" xr:uid="{00000000-0002-0000-0000-000003000000}">
      <formula1>"Wein,Schaumwein,Fortfied,Spirituose"</formula1>
      <formula2>0</formula2>
    </dataValidation>
    <dataValidation type="list" allowBlank="1" showInputMessage="1" showErrorMessage="1" sqref="B15:B137" xr:uid="{00000000-0002-0000-0000-000004000000}">
      <formula1>"weiÃ,rot,rosÃ©,n.a."</formula1>
      <formula2>0</formula2>
    </dataValidation>
    <dataValidation type="list" allowBlank="1" showInputMessage="1" showErrorMessage="1" sqref="C15:C137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</hyperlinks>
  <pageMargins left="0.75" right="0.75" top="1" bottom="1" header="0.51180555555555496" footer="0.51180555555555496"/>
  <pageSetup paperSize="9" scale="58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98" customWidth="1"/>
    <col min="2" max="2" width="19.33203125" style="98" customWidth="1"/>
    <col min="3" max="3" width="12.83203125" style="98" bestFit="1" customWidth="1"/>
    <col min="4" max="4" width="11.5" style="98" customWidth="1"/>
    <col min="5" max="5" width="23.5" style="98" customWidth="1"/>
    <col min="6" max="6" width="31.6640625" style="98" bestFit="1" customWidth="1"/>
    <col min="7" max="9" width="10.83203125" style="98"/>
    <col min="10" max="10" width="17.1640625" style="98" customWidth="1"/>
    <col min="11" max="11" width="8" style="98" customWidth="1"/>
    <col min="12" max="12" width="8.1640625" style="98" customWidth="1"/>
    <col min="13" max="13" width="7.83203125" style="98" customWidth="1"/>
    <col min="14" max="16384" width="10.83203125" style="98"/>
  </cols>
  <sheetData>
    <row r="1" spans="1:15" ht="17" thickBot="1" x14ac:dyDescent="0.25"/>
    <row r="2" spans="1:15" s="99" customFormat="1" ht="29" customHeight="1" x14ac:dyDescent="0.2">
      <c r="D2" s="184" t="s">
        <v>49</v>
      </c>
      <c r="E2" s="185"/>
      <c r="F2" s="100" t="s">
        <v>1</v>
      </c>
      <c r="G2" s="186"/>
      <c r="H2" s="187"/>
      <c r="I2" s="188"/>
      <c r="J2" s="101"/>
      <c r="K2" s="189" t="s">
        <v>2</v>
      </c>
      <c r="L2" s="190"/>
      <c r="M2" s="190"/>
      <c r="N2" s="190"/>
      <c r="O2" s="191"/>
    </row>
    <row r="3" spans="1:15" s="99" customFormat="1" ht="31" customHeight="1" thickBot="1" x14ac:dyDescent="0.25">
      <c r="D3" s="192" t="s">
        <v>50</v>
      </c>
      <c r="E3" s="193"/>
      <c r="F3" s="102" t="s">
        <v>3</v>
      </c>
      <c r="G3" s="194"/>
      <c r="H3" s="195"/>
      <c r="I3" s="196"/>
      <c r="J3" s="101"/>
      <c r="K3" s="103" t="s">
        <v>51</v>
      </c>
      <c r="L3" s="104" t="s">
        <v>52</v>
      </c>
      <c r="M3" s="105" t="s">
        <v>63</v>
      </c>
      <c r="N3" s="106" t="s">
        <v>5</v>
      </c>
      <c r="O3" s="107" t="s">
        <v>6</v>
      </c>
    </row>
    <row r="4" spans="1:15" s="99" customFormat="1" ht="28" customHeight="1" x14ac:dyDescent="0.2">
      <c r="A4" s="210" t="s">
        <v>53</v>
      </c>
      <c r="B4" s="210"/>
      <c r="C4" s="210"/>
      <c r="D4" s="211" t="s">
        <v>54</v>
      </c>
      <c r="E4" s="193"/>
      <c r="F4" s="108" t="s">
        <v>7</v>
      </c>
      <c r="G4" s="194"/>
      <c r="H4" s="195"/>
      <c r="I4" s="196"/>
      <c r="J4" s="101"/>
      <c r="K4" s="212">
        <f>SUM(K9:K3493)</f>
        <v>0</v>
      </c>
      <c r="L4" s="214">
        <f>SUM(L9:L3493)</f>
        <v>0</v>
      </c>
      <c r="M4" s="200">
        <f>SUM(M9:M3493)</f>
        <v>0</v>
      </c>
      <c r="N4" s="202">
        <f>SUM(N9:N3493)</f>
        <v>0</v>
      </c>
      <c r="O4" s="204">
        <f>SUM(O9:O3493)</f>
        <v>0</v>
      </c>
    </row>
    <row r="5" spans="1:15" s="99" customFormat="1" ht="32" customHeight="1" thickBot="1" x14ac:dyDescent="0.25">
      <c r="A5" s="206" t="s">
        <v>117</v>
      </c>
      <c r="B5" s="206"/>
      <c r="D5" s="192" t="s">
        <v>55</v>
      </c>
      <c r="E5" s="193"/>
      <c r="F5" s="109" t="s">
        <v>8</v>
      </c>
      <c r="G5" s="207"/>
      <c r="H5" s="208"/>
      <c r="I5" s="209"/>
      <c r="J5" s="101"/>
      <c r="K5" s="213"/>
      <c r="L5" s="215"/>
      <c r="M5" s="201"/>
      <c r="N5" s="203"/>
      <c r="O5" s="205"/>
    </row>
    <row r="6" spans="1:15" s="99" customFormat="1" ht="14" customHeight="1" thickBot="1" x14ac:dyDescent="0.25">
      <c r="D6" s="110"/>
      <c r="E6" s="110"/>
      <c r="F6" s="111"/>
      <c r="G6" s="112"/>
      <c r="H6" s="113"/>
      <c r="I6" s="113"/>
      <c r="J6" s="101"/>
      <c r="K6" s="114"/>
      <c r="L6" s="114"/>
      <c r="M6" s="114"/>
      <c r="N6" s="114"/>
      <c r="O6" s="114"/>
    </row>
    <row r="7" spans="1:15" s="115" customFormat="1" ht="26.25" customHeight="1" x14ac:dyDescent="0.2">
      <c r="A7" s="216" t="s">
        <v>56</v>
      </c>
      <c r="B7" s="217"/>
      <c r="C7" s="217"/>
      <c r="D7" s="218"/>
      <c r="E7" s="219" t="s">
        <v>57</v>
      </c>
      <c r="F7" s="221" t="s">
        <v>58</v>
      </c>
      <c r="G7" s="221" t="s">
        <v>59</v>
      </c>
      <c r="H7" s="223"/>
      <c r="I7" s="224"/>
      <c r="J7" s="225" t="s">
        <v>19</v>
      </c>
      <c r="K7" s="197" t="s">
        <v>25</v>
      </c>
      <c r="L7" s="198"/>
      <c r="M7" s="198"/>
      <c r="N7" s="198"/>
      <c r="O7" s="199"/>
    </row>
    <row r="8" spans="1:15" s="99" customFormat="1" ht="41" customHeight="1" thickBot="1" x14ac:dyDescent="0.25">
      <c r="A8" s="116" t="s">
        <v>28</v>
      </c>
      <c r="B8" s="117" t="s">
        <v>60</v>
      </c>
      <c r="C8" s="118" t="s">
        <v>61</v>
      </c>
      <c r="D8" s="119" t="s">
        <v>62</v>
      </c>
      <c r="E8" s="220"/>
      <c r="F8" s="222"/>
      <c r="G8" s="120" t="s">
        <v>51</v>
      </c>
      <c r="H8" s="121" t="s">
        <v>52</v>
      </c>
      <c r="I8" s="122" t="s">
        <v>63</v>
      </c>
      <c r="J8" s="226"/>
      <c r="K8" s="123" t="s">
        <v>64</v>
      </c>
      <c r="L8" s="124" t="s">
        <v>65</v>
      </c>
      <c r="M8" s="124" t="s">
        <v>66</v>
      </c>
      <c r="N8" s="125" t="s">
        <v>5</v>
      </c>
      <c r="O8" s="126" t="s">
        <v>6</v>
      </c>
    </row>
    <row r="9" spans="1:15" s="99" customFormat="1" ht="171" customHeight="1" x14ac:dyDescent="0.2">
      <c r="A9" s="127" t="s">
        <v>67</v>
      </c>
      <c r="B9" s="128" t="s">
        <v>68</v>
      </c>
      <c r="C9" s="129" t="s">
        <v>69</v>
      </c>
      <c r="D9" s="130" t="s">
        <v>70</v>
      </c>
      <c r="E9" s="131"/>
      <c r="F9" s="132" t="s">
        <v>102</v>
      </c>
      <c r="G9" s="133">
        <v>51.1</v>
      </c>
      <c r="H9" s="134">
        <v>101</v>
      </c>
      <c r="I9" s="135">
        <v>299.39999999999998</v>
      </c>
      <c r="J9" s="136"/>
      <c r="K9" s="137"/>
      <c r="L9" s="138"/>
      <c r="M9" s="138"/>
      <c r="N9" s="139">
        <f t="shared" ref="N9:N19" si="0">O9/1.2</f>
        <v>0</v>
      </c>
      <c r="O9" s="140">
        <f>K9*G9+L9*H9+M9*I9</f>
        <v>0</v>
      </c>
    </row>
    <row r="10" spans="1:15" s="99" customFormat="1" ht="171" customHeight="1" x14ac:dyDescent="0.2">
      <c r="A10" s="127" t="s">
        <v>67</v>
      </c>
      <c r="B10" s="128" t="s">
        <v>43</v>
      </c>
      <c r="C10" s="129" t="s">
        <v>71</v>
      </c>
      <c r="D10" s="130" t="s">
        <v>72</v>
      </c>
      <c r="E10" s="131"/>
      <c r="F10" s="132" t="s">
        <v>103</v>
      </c>
      <c r="G10" s="133">
        <v>48.1</v>
      </c>
      <c r="H10" s="134">
        <v>95</v>
      </c>
      <c r="I10" s="135">
        <v>281.39999999999998</v>
      </c>
      <c r="J10" s="136"/>
      <c r="K10" s="137"/>
      <c r="L10" s="138"/>
      <c r="M10" s="138"/>
      <c r="N10" s="139">
        <f t="shared" si="0"/>
        <v>0</v>
      </c>
      <c r="O10" s="140">
        <f t="shared" ref="O10:O12" si="1">K10*G10+L10*H10+M10*I10</f>
        <v>0</v>
      </c>
    </row>
    <row r="11" spans="1:15" s="99" customFormat="1" ht="183" customHeight="1" x14ac:dyDescent="0.2">
      <c r="A11" s="127" t="s">
        <v>67</v>
      </c>
      <c r="B11" s="128" t="s">
        <v>73</v>
      </c>
      <c r="C11" s="129" t="s">
        <v>74</v>
      </c>
      <c r="D11" s="130" t="s">
        <v>75</v>
      </c>
      <c r="E11" s="131"/>
      <c r="F11" s="132" t="s">
        <v>104</v>
      </c>
      <c r="G11" s="133">
        <v>47.1</v>
      </c>
      <c r="H11" s="134">
        <v>93</v>
      </c>
      <c r="I11" s="135">
        <v>275.39999999999998</v>
      </c>
      <c r="J11" s="136"/>
      <c r="K11" s="137"/>
      <c r="L11" s="138"/>
      <c r="M11" s="138"/>
      <c r="N11" s="139">
        <f t="shared" si="0"/>
        <v>0</v>
      </c>
      <c r="O11" s="140">
        <f t="shared" si="1"/>
        <v>0</v>
      </c>
    </row>
    <row r="12" spans="1:15" s="99" customFormat="1" ht="187" customHeight="1" x14ac:dyDescent="0.2">
      <c r="A12" s="127" t="s">
        <v>67</v>
      </c>
      <c r="B12" s="128" t="s">
        <v>76</v>
      </c>
      <c r="C12" s="129" t="s">
        <v>69</v>
      </c>
      <c r="D12" s="130" t="s">
        <v>77</v>
      </c>
      <c r="E12" s="131"/>
      <c r="F12" s="132" t="s">
        <v>105</v>
      </c>
      <c r="G12" s="133">
        <v>46.1</v>
      </c>
      <c r="H12" s="134">
        <v>91</v>
      </c>
      <c r="I12" s="135">
        <v>269.39999999999998</v>
      </c>
      <c r="J12" s="136"/>
      <c r="K12" s="137"/>
      <c r="L12" s="138"/>
      <c r="M12" s="138"/>
      <c r="N12" s="139">
        <f t="shared" si="0"/>
        <v>0</v>
      </c>
      <c r="O12" s="140">
        <f t="shared" si="1"/>
        <v>0</v>
      </c>
    </row>
    <row r="13" spans="1:15" s="99" customFormat="1" ht="171" customHeight="1" x14ac:dyDescent="0.2">
      <c r="A13" s="127" t="s">
        <v>78</v>
      </c>
      <c r="B13" s="128" t="s">
        <v>79</v>
      </c>
      <c r="C13" s="129" t="s">
        <v>80</v>
      </c>
      <c r="D13" s="130" t="s">
        <v>81</v>
      </c>
      <c r="E13" s="131"/>
      <c r="F13" s="132" t="s">
        <v>106</v>
      </c>
      <c r="G13" s="133">
        <v>98.9</v>
      </c>
      <c r="H13" s="134" t="s">
        <v>45</v>
      </c>
      <c r="I13" s="135" t="s">
        <v>45</v>
      </c>
      <c r="J13" s="136"/>
      <c r="K13" s="137"/>
      <c r="L13" s="138" t="s">
        <v>45</v>
      </c>
      <c r="M13" s="138" t="s">
        <v>45</v>
      </c>
      <c r="N13" s="139">
        <f t="shared" si="0"/>
        <v>0</v>
      </c>
      <c r="O13" s="140">
        <f t="shared" ref="O13:O19" si="2">K13*G13</f>
        <v>0</v>
      </c>
    </row>
    <row r="14" spans="1:15" s="99" customFormat="1" ht="171" customHeight="1" x14ac:dyDescent="0.2">
      <c r="A14" s="127" t="s">
        <v>78</v>
      </c>
      <c r="B14" s="128" t="s">
        <v>44</v>
      </c>
      <c r="C14" s="129" t="s">
        <v>82</v>
      </c>
      <c r="D14" s="130" t="s">
        <v>83</v>
      </c>
      <c r="E14" s="131"/>
      <c r="F14" s="132" t="s">
        <v>107</v>
      </c>
      <c r="G14" s="133">
        <v>114.9</v>
      </c>
      <c r="H14" s="134" t="s">
        <v>45</v>
      </c>
      <c r="I14" s="135" t="s">
        <v>45</v>
      </c>
      <c r="J14" s="136"/>
      <c r="K14" s="137"/>
      <c r="L14" s="138" t="s">
        <v>45</v>
      </c>
      <c r="M14" s="138" t="s">
        <v>45</v>
      </c>
      <c r="N14" s="139">
        <f t="shared" si="0"/>
        <v>0</v>
      </c>
      <c r="O14" s="140">
        <f t="shared" si="2"/>
        <v>0</v>
      </c>
    </row>
    <row r="15" spans="1:15" s="99" customFormat="1" ht="171" customHeight="1" x14ac:dyDescent="0.2">
      <c r="A15" s="127" t="s">
        <v>78</v>
      </c>
      <c r="B15" s="128" t="s">
        <v>84</v>
      </c>
      <c r="C15" s="129" t="s">
        <v>85</v>
      </c>
      <c r="D15" s="130" t="s">
        <v>86</v>
      </c>
      <c r="E15" s="131"/>
      <c r="F15" s="132" t="s">
        <v>108</v>
      </c>
      <c r="G15" s="133">
        <v>45.9</v>
      </c>
      <c r="H15" s="134" t="s">
        <v>45</v>
      </c>
      <c r="I15" s="135" t="s">
        <v>45</v>
      </c>
      <c r="J15" s="136"/>
      <c r="K15" s="137"/>
      <c r="L15" s="138" t="s">
        <v>45</v>
      </c>
      <c r="M15" s="138" t="s">
        <v>45</v>
      </c>
      <c r="N15" s="139">
        <f t="shared" si="0"/>
        <v>0</v>
      </c>
      <c r="O15" s="140">
        <f t="shared" si="2"/>
        <v>0</v>
      </c>
    </row>
    <row r="16" spans="1:15" s="99" customFormat="1" ht="171" customHeight="1" x14ac:dyDescent="0.2">
      <c r="A16" s="127" t="s">
        <v>78</v>
      </c>
      <c r="B16" s="128" t="s">
        <v>87</v>
      </c>
      <c r="C16" s="129" t="s">
        <v>88</v>
      </c>
      <c r="D16" s="130" t="s">
        <v>89</v>
      </c>
      <c r="E16" s="131"/>
      <c r="F16" s="132" t="s">
        <v>109</v>
      </c>
      <c r="G16" s="133">
        <v>63.9</v>
      </c>
      <c r="H16" s="134" t="s">
        <v>45</v>
      </c>
      <c r="I16" s="135" t="s">
        <v>45</v>
      </c>
      <c r="J16" s="136"/>
      <c r="K16" s="137"/>
      <c r="L16" s="138" t="s">
        <v>45</v>
      </c>
      <c r="M16" s="138" t="s">
        <v>45</v>
      </c>
      <c r="N16" s="139">
        <f t="shared" si="0"/>
        <v>0</v>
      </c>
      <c r="O16" s="140">
        <f t="shared" si="2"/>
        <v>0</v>
      </c>
    </row>
    <row r="17" spans="1:15" s="99" customFormat="1" ht="189" customHeight="1" x14ac:dyDescent="0.2">
      <c r="A17" s="127" t="s">
        <v>78</v>
      </c>
      <c r="B17" s="128" t="s">
        <v>90</v>
      </c>
      <c r="C17" s="129" t="s">
        <v>91</v>
      </c>
      <c r="D17" s="130" t="s">
        <v>92</v>
      </c>
      <c r="E17" s="131"/>
      <c r="F17" s="132" t="s">
        <v>110</v>
      </c>
      <c r="G17" s="133">
        <v>79.900000000000006</v>
      </c>
      <c r="H17" s="134" t="s">
        <v>45</v>
      </c>
      <c r="I17" s="135" t="s">
        <v>45</v>
      </c>
      <c r="J17" s="136"/>
      <c r="K17" s="137"/>
      <c r="L17" s="138" t="s">
        <v>45</v>
      </c>
      <c r="M17" s="138" t="s">
        <v>45</v>
      </c>
      <c r="N17" s="139">
        <f t="shared" si="0"/>
        <v>0</v>
      </c>
      <c r="O17" s="140">
        <f t="shared" si="2"/>
        <v>0</v>
      </c>
    </row>
    <row r="18" spans="1:15" s="99" customFormat="1" ht="171" customHeight="1" thickBot="1" x14ac:dyDescent="0.25">
      <c r="A18" s="127" t="s">
        <v>78</v>
      </c>
      <c r="B18" s="128" t="s">
        <v>93</v>
      </c>
      <c r="C18" s="129" t="s">
        <v>94</v>
      </c>
      <c r="D18" s="130" t="s">
        <v>95</v>
      </c>
      <c r="E18" s="131"/>
      <c r="F18" s="141" t="s">
        <v>111</v>
      </c>
      <c r="G18" s="133">
        <v>50.9</v>
      </c>
      <c r="H18" s="134" t="s">
        <v>45</v>
      </c>
      <c r="I18" s="135" t="s">
        <v>45</v>
      </c>
      <c r="J18" s="136"/>
      <c r="K18" s="137"/>
      <c r="L18" s="138" t="s">
        <v>45</v>
      </c>
      <c r="M18" s="138" t="s">
        <v>45</v>
      </c>
      <c r="N18" s="139">
        <f t="shared" si="0"/>
        <v>0</v>
      </c>
      <c r="O18" s="140">
        <f t="shared" si="2"/>
        <v>0</v>
      </c>
    </row>
    <row r="19" spans="1:15" s="99" customFormat="1" ht="171" customHeight="1" thickBot="1" x14ac:dyDescent="0.25">
      <c r="A19" s="142" t="s">
        <v>78</v>
      </c>
      <c r="B19" s="143" t="s">
        <v>96</v>
      </c>
      <c r="C19" s="144" t="s">
        <v>97</v>
      </c>
      <c r="D19" s="145" t="s">
        <v>98</v>
      </c>
      <c r="E19" s="146"/>
      <c r="F19" s="141" t="s">
        <v>112</v>
      </c>
      <c r="G19" s="147">
        <v>81.900000000000006</v>
      </c>
      <c r="H19" s="134" t="s">
        <v>45</v>
      </c>
      <c r="I19" s="135" t="s">
        <v>45</v>
      </c>
      <c r="J19" s="148"/>
      <c r="K19" s="149"/>
      <c r="L19" s="150" t="s">
        <v>45</v>
      </c>
      <c r="M19" s="150" t="s">
        <v>45</v>
      </c>
      <c r="N19" s="151">
        <f t="shared" si="0"/>
        <v>0</v>
      </c>
      <c r="O19" s="152">
        <f t="shared" si="2"/>
        <v>0</v>
      </c>
    </row>
  </sheetData>
  <mergeCells count="22">
    <mergeCell ref="J7:J8"/>
    <mergeCell ref="K7:O7"/>
    <mergeCell ref="M4:M5"/>
    <mergeCell ref="N4:N5"/>
    <mergeCell ref="O4:O5"/>
    <mergeCell ref="A5:B5"/>
    <mergeCell ref="D5:E5"/>
    <mergeCell ref="G5:I5"/>
    <mergeCell ref="A4:C4"/>
    <mergeCell ref="D4:E4"/>
    <mergeCell ref="G4:I4"/>
    <mergeCell ref="K4:K5"/>
    <mergeCell ref="L4:L5"/>
    <mergeCell ref="A7:D7"/>
    <mergeCell ref="E7:E8"/>
    <mergeCell ref="F7:F8"/>
    <mergeCell ref="G7:I7"/>
    <mergeCell ref="D2:E2"/>
    <mergeCell ref="G2:I2"/>
    <mergeCell ref="K2:O2"/>
    <mergeCell ref="D3:E3"/>
    <mergeCell ref="G3:I3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Fabian Paul</cp:lastModifiedBy>
  <cp:revision>3</cp:revision>
  <cp:lastPrinted>2024-12-06T10:39:36Z</cp:lastPrinted>
  <dcterms:created xsi:type="dcterms:W3CDTF">2014-09-02T10:40:28Z</dcterms:created>
  <dcterms:modified xsi:type="dcterms:W3CDTF">2024-12-06T12:16:57Z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